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7035" windowHeight="7065" activeTab="7"/>
  </bookViews>
  <sheets>
    <sheet name="readme" sheetId="9" r:id="rId1"/>
    <sheet name="Fields_old" sheetId="3" r:id="rId2"/>
    <sheet name="Rules_old" sheetId="5" r:id="rId3"/>
    <sheet name="Fields" sheetId="7" r:id="rId4"/>
    <sheet name="Effect and colour" sheetId="8" r:id="rId5"/>
    <sheet name="Literature evaluation" sheetId="6" r:id="rId6"/>
    <sheet name="Lliterature labels and colours" sheetId="10" r:id="rId7"/>
    <sheet name="Colours and class" sheetId="12" r:id="rId8"/>
    <sheet name="Sheet1" sheetId="13" r:id="rId9"/>
  </sheets>
  <definedNames>
    <definedName name="_xlnm._FilterDatabase" localSheetId="4" hidden="1">'Effect and colour'!$A$2:$S$56</definedName>
    <definedName name="_xlnm._FilterDatabase" localSheetId="3" hidden="1">Fields!$A$1:$Q$47</definedName>
    <definedName name="_xlnm._FilterDatabase" localSheetId="1" hidden="1">Fields!$A$1:$K$38</definedName>
    <definedName name="_xlnm._FilterDatabase" localSheetId="5" hidden="1">'Lliterature labels and colours'!#REF!</definedName>
    <definedName name="_xlnm._FilterDatabase" localSheetId="6" hidden="1">'Lliterature labels and colours'!$L$1:$AT$28</definedName>
    <definedName name="_xlnm._FilterDatabase" localSheetId="2" hidden="1">Rules_old!$A$1:$I$43</definedName>
  </definedNames>
  <calcPr calcId="145621"/>
</workbook>
</file>

<file path=xl/calcChain.xml><?xml version="1.0" encoding="utf-8"?>
<calcChain xmlns="http://schemas.openxmlformats.org/spreadsheetml/2006/main">
  <c r="AR82" i="10" l="1"/>
  <c r="AQ82" i="10"/>
  <c r="AR81" i="10"/>
  <c r="AQ81" i="10"/>
  <c r="AR80" i="10"/>
  <c r="AQ80" i="10"/>
  <c r="AR79" i="10"/>
  <c r="AQ79" i="10"/>
  <c r="AR78" i="10"/>
  <c r="AQ78" i="10"/>
  <c r="AR77" i="10"/>
  <c r="AQ77" i="10"/>
  <c r="AR75" i="10"/>
  <c r="AQ75" i="10"/>
  <c r="AR74" i="10"/>
  <c r="AQ74" i="10"/>
  <c r="AR73" i="10"/>
  <c r="AQ73" i="10"/>
  <c r="AR72" i="10"/>
  <c r="AQ72" i="10"/>
  <c r="AR71" i="10"/>
  <c r="AQ71" i="10"/>
  <c r="AR70" i="10"/>
  <c r="AQ70" i="10"/>
  <c r="AR68" i="10"/>
  <c r="AQ68" i="10"/>
  <c r="AR67" i="10"/>
  <c r="AQ67" i="10"/>
  <c r="AR66" i="10"/>
  <c r="AQ66" i="10"/>
  <c r="AR65" i="10"/>
  <c r="AQ65" i="10"/>
  <c r="AR64" i="10"/>
  <c r="AQ64" i="10"/>
  <c r="AR63" i="10"/>
  <c r="AQ63" i="10"/>
  <c r="AR61" i="10"/>
  <c r="AQ61" i="10"/>
  <c r="AR60" i="10"/>
  <c r="AQ60" i="10"/>
  <c r="AR59" i="10"/>
  <c r="AQ59" i="10"/>
  <c r="AR58" i="10"/>
  <c r="AQ58" i="10"/>
  <c r="AR57" i="10"/>
  <c r="AQ57" i="10"/>
  <c r="AR56" i="10"/>
  <c r="AQ56" i="10"/>
  <c r="AR54" i="10"/>
  <c r="AQ54" i="10"/>
  <c r="AR53" i="10"/>
  <c r="AQ53" i="10"/>
  <c r="AR52" i="10"/>
  <c r="AQ52" i="10"/>
  <c r="AR51" i="10"/>
  <c r="AQ51" i="10"/>
  <c r="AR50" i="10"/>
  <c r="AQ50" i="10"/>
  <c r="AR49" i="10"/>
  <c r="AQ49" i="10"/>
  <c r="AR47" i="10"/>
  <c r="AQ47" i="10"/>
  <c r="AR46" i="10"/>
  <c r="AQ46" i="10"/>
  <c r="AR45" i="10"/>
  <c r="AQ45" i="10"/>
  <c r="AR44" i="10"/>
  <c r="AQ44" i="10"/>
  <c r="AR43" i="10"/>
  <c r="AQ43" i="10"/>
  <c r="AQ40" i="10"/>
  <c r="AQ39" i="10"/>
  <c r="AQ38" i="10"/>
  <c r="AQ37" i="10"/>
  <c r="AQ36" i="10"/>
  <c r="AQ35" i="10"/>
  <c r="AR42" i="10"/>
  <c r="AQ42" i="10"/>
  <c r="AR4" i="10"/>
  <c r="AR5" i="10"/>
  <c r="AR6" i="10"/>
  <c r="AR8" i="10"/>
  <c r="AR9" i="10"/>
  <c r="AR10" i="10"/>
  <c r="AR11" i="10"/>
  <c r="AR13" i="10"/>
  <c r="AR14" i="10"/>
  <c r="AR15" i="10"/>
  <c r="AR16" i="10"/>
  <c r="AR17" i="10"/>
  <c r="AR18" i="10"/>
  <c r="AR21" i="10"/>
  <c r="AR22" i="10"/>
  <c r="AR23" i="10"/>
  <c r="AR25" i="10"/>
  <c r="AR26" i="10"/>
  <c r="AR27" i="10"/>
  <c r="AR28" i="10"/>
  <c r="AR2" i="10"/>
  <c r="AQ3" i="10"/>
  <c r="AQ4" i="10"/>
  <c r="AQ5" i="10"/>
  <c r="AQ6" i="10"/>
  <c r="AQ7" i="10"/>
  <c r="AQ8" i="10"/>
  <c r="AQ9" i="10"/>
  <c r="AQ10" i="10"/>
  <c r="AQ11" i="10"/>
  <c r="AQ12" i="10"/>
  <c r="AQ13" i="10"/>
  <c r="AQ14" i="10"/>
  <c r="AQ15" i="10"/>
  <c r="AQ16" i="10"/>
  <c r="AQ17" i="10"/>
  <c r="AQ18" i="10"/>
  <c r="AQ19" i="10"/>
  <c r="AQ20" i="10"/>
  <c r="AQ21" i="10"/>
  <c r="AQ22" i="10"/>
  <c r="AQ23" i="10"/>
  <c r="AQ24" i="10"/>
  <c r="AQ25" i="10"/>
  <c r="AQ26" i="10"/>
  <c r="AQ27" i="10"/>
  <c r="AQ28" i="10"/>
  <c r="AQ2" i="10"/>
  <c r="E56" i="6" l="1"/>
  <c r="E38" i="6"/>
  <c r="J19" i="6"/>
  <c r="E19" i="6"/>
  <c r="O21" i="6"/>
  <c r="T21" i="6"/>
  <c r="T76" i="6" l="1"/>
  <c r="O76" i="6"/>
  <c r="J128" i="6"/>
  <c r="E128" i="6"/>
  <c r="J127" i="6"/>
  <c r="E127" i="6"/>
  <c r="J126" i="6"/>
  <c r="E126" i="6"/>
  <c r="J125" i="6"/>
  <c r="E125" i="6"/>
  <c r="J124" i="6"/>
  <c r="E124" i="6"/>
  <c r="J123" i="6"/>
  <c r="E123" i="6"/>
  <c r="J122" i="6"/>
  <c r="E122" i="6"/>
  <c r="J121" i="6"/>
  <c r="E121" i="6"/>
  <c r="J120" i="6"/>
  <c r="E120" i="6"/>
  <c r="J119" i="6"/>
  <c r="E119" i="6"/>
  <c r="J115" i="6"/>
  <c r="J114" i="6"/>
  <c r="J113" i="6"/>
  <c r="J112" i="6"/>
  <c r="J111" i="6"/>
  <c r="J110" i="6"/>
  <c r="J109" i="6"/>
  <c r="J108" i="6"/>
  <c r="J107" i="6"/>
  <c r="J106" i="6"/>
  <c r="J102" i="6"/>
  <c r="J101" i="6"/>
  <c r="J100" i="6"/>
  <c r="J99" i="6"/>
  <c r="J98" i="6"/>
  <c r="J97" i="6"/>
  <c r="J96" i="6"/>
  <c r="J95" i="6"/>
  <c r="J94" i="6"/>
  <c r="J93" i="6"/>
  <c r="J84" i="6"/>
  <c r="J83" i="6"/>
  <c r="J82" i="6"/>
  <c r="J81" i="6"/>
  <c r="J80" i="6"/>
  <c r="J89" i="6"/>
  <c r="J88" i="6"/>
  <c r="J87" i="6"/>
  <c r="J86" i="6"/>
  <c r="J85" i="6"/>
  <c r="E115" i="6"/>
  <c r="E114" i="6"/>
  <c r="E113" i="6"/>
  <c r="E112" i="6"/>
  <c r="E111" i="6"/>
  <c r="E110" i="6"/>
  <c r="E109" i="6"/>
  <c r="E108" i="6"/>
  <c r="E107" i="6"/>
  <c r="E106" i="6"/>
  <c r="E102" i="6"/>
  <c r="E101" i="6"/>
  <c r="E100" i="6"/>
  <c r="E99" i="6"/>
  <c r="E98" i="6"/>
  <c r="E97" i="6"/>
  <c r="E96" i="6"/>
  <c r="E95" i="6"/>
  <c r="E94" i="6"/>
  <c r="E93" i="6"/>
  <c r="E80" i="6"/>
  <c r="E89" i="6"/>
  <c r="E88" i="6"/>
  <c r="E86" i="6"/>
  <c r="E85" i="6"/>
  <c r="E81" i="6"/>
  <c r="E87" i="6"/>
  <c r="E84" i="6"/>
  <c r="E83" i="6"/>
  <c r="E82" i="6"/>
  <c r="E74" i="6"/>
  <c r="J74" i="6"/>
  <c r="J129" i="6" l="1"/>
  <c r="E129" i="6"/>
  <c r="J103" i="6"/>
  <c r="J116" i="6"/>
  <c r="J90" i="6"/>
  <c r="E103" i="6"/>
  <c r="E116" i="6"/>
  <c r="E90" i="6"/>
</calcChain>
</file>

<file path=xl/sharedStrings.xml><?xml version="1.0" encoding="utf-8"?>
<sst xmlns="http://schemas.openxmlformats.org/spreadsheetml/2006/main" count="2499" uniqueCount="957">
  <si>
    <t>Kommentarer progr.</t>
  </si>
  <si>
    <t>Felt</t>
  </si>
  <si>
    <t>Ref</t>
  </si>
  <si>
    <t>EKSEMPLER I ÉN PASIENT</t>
  </si>
  <si>
    <t>FLERE EKSEMPLER</t>
  </si>
  <si>
    <t xml:space="preserve">SUMMARY: </t>
  </si>
  <si>
    <t>HGVS cDNA</t>
  </si>
  <si>
    <t>c.1A&gt;G</t>
  </si>
  <si>
    <t>c.889A&gt;C</t>
  </si>
  <si>
    <t>c.2311T&gt;C</t>
  </si>
  <si>
    <t>c.3607C&gt;T</t>
  </si>
  <si>
    <t>c.13T&gt;G</t>
  </si>
  <si>
    <t>Observed genotype</t>
  </si>
  <si>
    <t>AG</t>
  </si>
  <si>
    <t>AC</t>
  </si>
  <si>
    <t>TC</t>
  </si>
  <si>
    <t>CT</t>
  </si>
  <si>
    <t>TG</t>
  </si>
  <si>
    <t>Effect</t>
  </si>
  <si>
    <t>Non-synonymous; Start loss</t>
  </si>
  <si>
    <t>Missense</t>
  </si>
  <si>
    <t>Synonymous</t>
  </si>
  <si>
    <t>Nonsense</t>
  </si>
  <si>
    <t>VarDB</t>
  </si>
  <si>
    <t>Class 5</t>
  </si>
  <si>
    <t>SIFT</t>
  </si>
  <si>
    <t>TOLERATED</t>
  </si>
  <si>
    <t>Class 1</t>
  </si>
  <si>
    <t>DAMAGING</t>
  </si>
  <si>
    <t>yes</t>
  </si>
  <si>
    <t>MutationTaster</t>
  </si>
  <si>
    <t>polymorphism</t>
  </si>
  <si>
    <t>NORVARIOME</t>
  </si>
  <si>
    <t>C 714 26.98% | CC 96 7.30%; CT 521 39.40%</t>
  </si>
  <si>
    <t>PolyPhen2</t>
  </si>
  <si>
    <t>Probably damaging</t>
  </si>
  <si>
    <t>Suggested classification</t>
  </si>
  <si>
    <t>Class 5; previously recorded pathogenic mutation</t>
  </si>
  <si>
    <r>
      <t xml:space="preserve">Class 3; unknown pathogenicity. </t>
    </r>
    <r>
      <rPr>
        <b/>
        <sz val="11"/>
        <color theme="1"/>
        <rFont val="Calibri"/>
        <family val="2"/>
        <scheme val="minor"/>
      </rPr>
      <t>Given 1:</t>
    </r>
    <r>
      <rPr>
        <sz val="11"/>
        <color theme="1"/>
        <rFont val="Calibri"/>
        <family val="2"/>
        <scheme val="minor"/>
      </rPr>
      <t xml:space="preserve"> Class 2: probably neutral - other variant classified as pathogenic in same gene</t>
    </r>
  </si>
  <si>
    <t>Class 1; previously recorded neutral variant. NOTE: Last entry 306 days old - reevaluate!</t>
  </si>
  <si>
    <t>Class 5: previosly recorded pathogenic mutation</t>
  </si>
  <si>
    <t>disease causing</t>
  </si>
  <si>
    <t>Suggested conclusion</t>
  </si>
  <si>
    <t>[…]</t>
  </si>
  <si>
    <t>Class 4: novel missense variant, predicted pathogenic by SIFT, PolyPhen2 and MutationTaster</t>
  </si>
  <si>
    <t>Default sort: Class 5 --&gt; Class 1</t>
  </si>
  <si>
    <t>DETAILS:</t>
  </si>
  <si>
    <t>Rules-based answer; should be more elaborate? Always in summary</t>
  </si>
  <si>
    <t>Interpretation</t>
  </si>
  <si>
    <t>Rules-based answer; short summary of datapoints included as reason for suggested classification</t>
  </si>
  <si>
    <t>Reason for classification</t>
  </si>
  <si>
    <r>
      <rPr>
        <b/>
        <sz val="11"/>
        <color theme="1"/>
        <rFont val="Calibri"/>
        <family val="2"/>
        <scheme val="minor"/>
      </rPr>
      <t>Definite:</t>
    </r>
    <r>
      <rPr>
        <sz val="11"/>
        <color theme="1"/>
        <rFont val="Calibri"/>
        <family val="2"/>
        <scheme val="minor"/>
      </rPr>
      <t xml:space="preserve"> VarDB; BIC; Start loss. </t>
    </r>
    <r>
      <rPr>
        <b/>
        <sz val="11"/>
        <color theme="1"/>
        <rFont val="Calibri"/>
        <family val="2"/>
        <scheme val="minor"/>
      </rPr>
      <t>Guide:</t>
    </r>
    <r>
      <rPr>
        <sz val="11"/>
        <color theme="1"/>
        <rFont val="Calibri"/>
        <family val="2"/>
        <scheme val="minor"/>
      </rPr>
      <t xml:space="preserve"> HGMD Pro; Prediction (2/2)</t>
    </r>
  </si>
  <si>
    <r>
      <t xml:space="preserve">Definite: -. </t>
    </r>
    <r>
      <rPr>
        <b/>
        <sz val="11"/>
        <color theme="1"/>
        <rFont val="Calibri"/>
        <family val="2"/>
        <scheme val="minor"/>
      </rPr>
      <t>Guide</t>
    </r>
    <r>
      <rPr>
        <sz val="11"/>
        <color theme="1"/>
        <rFont val="Calibri"/>
        <family val="2"/>
        <scheme val="minor"/>
      </rPr>
      <t xml:space="preserve"> (+): Effect; </t>
    </r>
    <r>
      <rPr>
        <b/>
        <sz val="11"/>
        <color theme="1"/>
        <rFont val="Calibri"/>
        <family val="2"/>
        <scheme val="minor"/>
      </rPr>
      <t>Guide</t>
    </r>
    <r>
      <rPr>
        <sz val="11"/>
        <color theme="1"/>
        <rFont val="Calibri"/>
        <family val="2"/>
        <scheme val="minor"/>
      </rPr>
      <t xml:space="preserve"> (-): Other class 5; Prediction (2/2).</t>
    </r>
  </si>
  <si>
    <r>
      <rPr>
        <b/>
        <sz val="11"/>
        <color theme="1"/>
        <rFont val="Calibri"/>
        <family val="2"/>
        <scheme val="minor"/>
      </rPr>
      <t>Definite:</t>
    </r>
    <r>
      <rPr>
        <sz val="11"/>
        <color theme="1"/>
        <rFont val="Calibri"/>
        <family val="2"/>
        <scheme val="minor"/>
      </rPr>
      <t xml:space="preserve"> VarDB; NORVARIOME. </t>
    </r>
    <r>
      <rPr>
        <b/>
        <sz val="11"/>
        <color theme="1"/>
        <rFont val="Calibri"/>
        <family val="2"/>
        <scheme val="minor"/>
      </rPr>
      <t>Guide:</t>
    </r>
    <r>
      <rPr>
        <sz val="11"/>
        <color theme="1"/>
        <rFont val="Calibri"/>
        <family val="2"/>
        <scheme val="minor"/>
      </rPr>
      <t xml:space="preserve"> Effect; ExtDB frequency; Prediction (2/2)</t>
    </r>
  </si>
  <si>
    <r>
      <rPr>
        <b/>
        <sz val="11"/>
        <color theme="1"/>
        <rFont val="Calibri"/>
        <family val="2"/>
        <scheme val="minor"/>
      </rPr>
      <t>Definite:</t>
    </r>
    <r>
      <rPr>
        <sz val="11"/>
        <color theme="1"/>
        <rFont val="Calibri"/>
        <family val="2"/>
        <scheme val="minor"/>
      </rPr>
      <t xml:space="preserve"> VarDB; BIC; Nonsense. </t>
    </r>
    <r>
      <rPr>
        <b/>
        <sz val="11"/>
        <color theme="1"/>
        <rFont val="Calibri"/>
        <family val="2"/>
        <scheme val="minor"/>
      </rPr>
      <t>Guide:</t>
    </r>
    <r>
      <rPr>
        <sz val="11"/>
        <color theme="1"/>
        <rFont val="Calibri"/>
        <family val="2"/>
        <scheme val="minor"/>
      </rPr>
      <t xml:space="preserve"> HGMD Pro; Prediction (2/2)</t>
    </r>
  </si>
  <si>
    <r>
      <rPr>
        <b/>
        <sz val="11"/>
        <color theme="1"/>
        <rFont val="Calibri"/>
        <family val="2"/>
        <scheme val="minor"/>
      </rPr>
      <t>Definite:</t>
    </r>
    <r>
      <rPr>
        <sz val="11"/>
        <color theme="1"/>
        <rFont val="Calibri"/>
        <family val="2"/>
        <scheme val="minor"/>
      </rPr>
      <t xml:space="preserve"> -. </t>
    </r>
    <r>
      <rPr>
        <b/>
        <sz val="11"/>
        <color theme="1"/>
        <rFont val="Calibri"/>
        <family val="2"/>
        <scheme val="minor"/>
      </rPr>
      <t>Guide:</t>
    </r>
    <r>
      <rPr>
        <sz val="11"/>
        <color theme="1"/>
        <rFont val="Calibri"/>
        <family val="2"/>
        <scheme val="minor"/>
      </rPr>
      <t xml:space="preserve"> Missense; Novel; Prediction (3/3)</t>
    </r>
  </si>
  <si>
    <t>Rules-based answer; suggested conclusion generated from included datapoints. Always in summary</t>
  </si>
  <si>
    <t>(…]</t>
  </si>
  <si>
    <t>Position/variant info</t>
  </si>
  <si>
    <t>Gene</t>
  </si>
  <si>
    <t>BRCA1</t>
  </si>
  <si>
    <t>Variation class</t>
  </si>
  <si>
    <t>SNV</t>
  </si>
  <si>
    <t>Always in summary; reference allele&gt;observed allele</t>
  </si>
  <si>
    <t>NM_007294.3</t>
  </si>
  <si>
    <t>"aka"; common name used in (older) literature</t>
  </si>
  <si>
    <t>Old name</t>
  </si>
  <si>
    <t>120 A&gt;G</t>
  </si>
  <si>
    <t>1008 A&gt;C</t>
  </si>
  <si>
    <t>2430 T&gt;C</t>
  </si>
  <si>
    <t>3726 C&gt;T</t>
  </si>
  <si>
    <t>132 T&gt;G</t>
  </si>
  <si>
    <t>Always in summary; check: if homozygote --&gt; class 2 for dominant diseases!</t>
  </si>
  <si>
    <t>Exon</t>
  </si>
  <si>
    <t>11B</t>
  </si>
  <si>
    <t>Useful in case of resequencing</t>
  </si>
  <si>
    <t>Sanger amplicon</t>
  </si>
  <si>
    <t>11.5/6</t>
  </si>
  <si>
    <t>11.10/11</t>
  </si>
  <si>
    <t>Codon change</t>
  </si>
  <si>
    <t>ATG&gt;GTG</t>
  </si>
  <si>
    <t>ATG&gt;CTG</t>
  </si>
  <si>
    <t>TTG&gt;CTG</t>
  </si>
  <si>
    <t>CGA&gt;TGA</t>
  </si>
  <si>
    <t>GTG&gt;GGG</t>
  </si>
  <si>
    <t>HGVS protein</t>
  </si>
  <si>
    <t>NP_009225.1</t>
  </si>
  <si>
    <t>p.M1V</t>
  </si>
  <si>
    <t>p.M297L</t>
  </si>
  <si>
    <t>p.L771L</t>
  </si>
  <si>
    <t>p.R1203X</t>
  </si>
  <si>
    <t>p.V5G</t>
  </si>
  <si>
    <t>Alternative: HGVS with reference sequence; include link to UCSC genome browser?</t>
  </si>
  <si>
    <t>Genomic coordinate</t>
  </si>
  <si>
    <t>GRCh37.3</t>
  </si>
  <si>
    <t>Chr17:41276113</t>
  </si>
  <si>
    <t>Chr17:41246409</t>
  </si>
  <si>
    <t>chr17:41245237</t>
  </si>
  <si>
    <t>chr17:41243941</t>
  </si>
  <si>
    <t>chr17:41197789</t>
  </si>
  <si>
    <t>Genomic sequence</t>
  </si>
  <si>
    <t>atgtgttaaagttcattggaacagaaagaa[A&gt;G]TGGATTTATCTGCTCTTCGCGTTGAAGAAG</t>
  </si>
  <si>
    <t>TTCCTTGGATAACACTAAATAGCAGCATTC[A&gt;G]GAAAGTTAATGAGTGGTTTTCCAGAAGTGA</t>
  </si>
  <si>
    <t xml:space="preserve">GAAAGATCTGTAGAGAGTAGCAGTATTTCA[T&gt;C]TGGTACCTGGTACTGATTATGGCACTCAGG </t>
  </si>
  <si>
    <t>TTCACCCATACACATTTGGCTCAGGGTTAC[C&gt;T] GAAGAGGGGCCAAGAAATTAGAGTCCTCAG</t>
  </si>
  <si>
    <t>TTCACCCATACACATTTGGCTCAGGGTTAG[T&gt;G] GAAGAGGGGCCAAGAAATTAGAGTCCTCAG</t>
  </si>
  <si>
    <t>Link to old entry with highlight of any changes?</t>
  </si>
  <si>
    <t>Mutation DB and references</t>
  </si>
  <si>
    <t>VarDB classification</t>
  </si>
  <si>
    <t>[Number of instances: 5]</t>
  </si>
  <si>
    <t>-</t>
  </si>
  <si>
    <t>[Number of instances: 7]</t>
  </si>
  <si>
    <t>Calculated; if &gt;6 months --&gt; reevaluate</t>
  </si>
  <si>
    <t>VarDB last entry</t>
  </si>
  <si>
    <t>[12 days] ago</t>
  </si>
  <si>
    <t>[306 days] ago</t>
  </si>
  <si>
    <t>[15 days] ago</t>
  </si>
  <si>
    <t>Only BRCA1/BRCA2 - authorative source</t>
  </si>
  <si>
    <t>unknown</t>
  </si>
  <si>
    <t>HGMD Pro</t>
  </si>
  <si>
    <t>Disease causing mutation</t>
  </si>
  <si>
    <t>acc. CM021503</t>
  </si>
  <si>
    <t>acc. CM940176</t>
  </si>
  <si>
    <t>ClinVar</t>
  </si>
  <si>
    <t>conflicting data from submitters, pathogenic;risk factor</t>
  </si>
  <si>
    <t>Gene-dependent</t>
  </si>
  <si>
    <t>chromium.liacs.nl</t>
  </si>
  <si>
    <t>No known pathogenicity/ Unknown</t>
  </si>
  <si>
    <t>Unknown/Unknown</t>
  </si>
  <si>
    <t>Only selected variants reported here - delete?</t>
  </si>
  <si>
    <t>OMIM</t>
  </si>
  <si>
    <t>[mentioned]</t>
  </si>
  <si>
    <t>Direct link to PubMed entry</t>
  </si>
  <si>
    <t>References ([Source]: [PubMed ID])</t>
  </si>
  <si>
    <t>HGMD: 11802209, 12827452</t>
  </si>
  <si>
    <t>LOVD: 15235020</t>
  </si>
  <si>
    <t>HGMD: 7894493</t>
  </si>
  <si>
    <r>
      <t xml:space="preserve">Include "Clinical significance"? </t>
    </r>
    <r>
      <rPr>
        <sz val="11"/>
        <color theme="1"/>
        <rFont val="Calibri"/>
        <family val="2"/>
      </rPr>
      <t>≠</t>
    </r>
    <r>
      <rPr>
        <sz val="11"/>
        <color theme="1"/>
        <rFont val="Calibri"/>
        <family val="2"/>
        <scheme val="minor"/>
      </rPr>
      <t>ClinVar!</t>
    </r>
  </si>
  <si>
    <t>Frequency</t>
  </si>
  <si>
    <t>dbSNP</t>
  </si>
  <si>
    <t>build 137</t>
  </si>
  <si>
    <t>rs80357287; untested</t>
  </si>
  <si>
    <t>rs80357196; untested</t>
  </si>
  <si>
    <t>rs16940; untested</t>
  </si>
  <si>
    <t>rs62625308; other, untested allele</t>
  </si>
  <si>
    <t>Only relevant phenotypes</t>
  </si>
  <si>
    <t>VarDB (allele|genotype)</t>
  </si>
  <si>
    <t>[release]; Included: Breast or ovarian cancer; N=1028</t>
  </si>
  <si>
    <t>G 5 0.24% | GG 0 0.00%; AG 5 0.49%</t>
  </si>
  <si>
    <t>C 534 25.97% | CC 93 7.03%; CT 529 39.98%</t>
  </si>
  <si>
    <t>G 7 0.34% | GG 0 0.00%; AG 7 0.68%</t>
  </si>
  <si>
    <t>Exluding relevant phenotypes; in-house</t>
  </si>
  <si>
    <t>NORVARIOME (allele|genotype)</t>
  </si>
  <si>
    <t xml:space="preserve">[release]; Excluded: Breast or ovarian cancer; N=1323 </t>
  </si>
  <si>
    <t>Differentiate populations, genotypes?</t>
  </si>
  <si>
    <t>1000G ALL (allele|genotype)</t>
  </si>
  <si>
    <t>[release]; N=659</t>
  </si>
  <si>
    <t>C 398 30.20% | -</t>
  </si>
  <si>
    <t>Differentiate Caucasians and African-Americans?</t>
  </si>
  <si>
    <t>ESP6500 ALL (allele|genotype)</t>
  </si>
  <si>
    <t>[release]; N=4542</t>
  </si>
  <si>
    <t>C 2480 27.30% | -</t>
  </si>
  <si>
    <t>Marked for most damaging variants: nonsense, startloss, frameshift, +/- 2 bp from exon</t>
  </si>
  <si>
    <t>Prediction</t>
  </si>
  <si>
    <t>Missense; Start loss</t>
  </si>
  <si>
    <t>Precalculated; could also use other source</t>
  </si>
  <si>
    <t>dbNSFP v 2.1</t>
  </si>
  <si>
    <t>Score: 0.04</t>
  </si>
  <si>
    <t>Score: 0.13</t>
  </si>
  <si>
    <t>Score: 1</t>
  </si>
  <si>
    <t>Score: -1</t>
  </si>
  <si>
    <t>Score: 0</t>
  </si>
  <si>
    <t>Score: 0.999</t>
  </si>
  <si>
    <t>Precalculated; could also use other source?</t>
  </si>
  <si>
    <t>prob: 1.000</t>
  </si>
  <si>
    <t>prob: 0.957</t>
  </si>
  <si>
    <t>prob: 0.9774</t>
  </si>
  <si>
    <t>Use splice site module in Alamut via API?</t>
  </si>
  <si>
    <t>[Splice site]</t>
  </si>
  <si>
    <t>[Alamut API?]</t>
  </si>
  <si>
    <t>#</t>
  </si>
  <si>
    <t>Rule type</t>
  </si>
  <si>
    <t>Field type</t>
  </si>
  <si>
    <t>Suggested class</t>
  </si>
  <si>
    <t>Source</t>
  </si>
  <si>
    <t>Annotation field/value</t>
  </si>
  <si>
    <t>Requirement</t>
  </si>
  <si>
    <t>Comment</t>
  </si>
  <si>
    <t>Note: Effect almost the same as SnpEff "1-High impact"</t>
  </si>
  <si>
    <t>Definite</t>
  </si>
  <si>
    <t>IntMutDB</t>
  </si>
  <si>
    <t>Class 2</t>
  </si>
  <si>
    <t>&lt;6 months old</t>
  </si>
  <si>
    <t>Class 3</t>
  </si>
  <si>
    <t>[TEXT]</t>
  </si>
  <si>
    <t>User input</t>
  </si>
  <si>
    <t>Class 4</t>
  </si>
  <si>
    <t>Computed</t>
  </si>
  <si>
    <t>ExtMutDB: definite</t>
  </si>
  <si>
    <t>BIC</t>
  </si>
  <si>
    <t>Not clinically important [Clinically_Important=no]</t>
  </si>
  <si>
    <t xml:space="preserve">HGMD Pro: </t>
  </si>
  <si>
    <t>Clinically important [Clinically_Important=yes]</t>
  </si>
  <si>
    <t>Class</t>
  </si>
  <si>
    <t>Req</t>
  </si>
  <si>
    <t>Disease-associated polymorphism (DP)</t>
  </si>
  <si>
    <t>A polymorphism reported to be in significant association with a disease/phenotype (p&lt;0.05) that is assumed to be functional (e.g. as a consequence of location, evolutionary conservation, replication studies etc), although there may as yet be no direct evidence (e.g. from an expression study) of a functional effect.</t>
  </si>
  <si>
    <t>1000G</t>
  </si>
  <si>
    <t>Disease-associated polymorphism with additional supporting functional evidence (DFP)</t>
  </si>
  <si>
    <t>A polymorphism reported to be in significant association with disease (p&lt;0.05) that has evidence of being of direct functional importance (e.g. as a consequence of altered expression, mRNA studies etc).</t>
  </si>
  <si>
    <t>ESP6500</t>
  </si>
  <si>
    <t>In vitro/laboratory or in vivo functional polymorphism (FP)</t>
  </si>
  <si>
    <t>A polymorphism reported to affect the structure, function or expression of the gene (or gene product), but with no disease association reported as yet.</t>
  </si>
  <si>
    <t>Last exon important OR NOT In last exon OR &gt;50 bp 5' of intron</t>
  </si>
  <si>
    <t>Frameshift or truncating variant (FTV)</t>
  </si>
  <si>
    <t>A polymorphic or rare variant reported in the literature (e.g. detected in the process of whole genome/exome screening) that is predicted to truncate or otherwise alter the gene product (i.e. a nonsense or frameshift variant) but with no disease association reported as yet. Please note that any variant affecting the obligate donor/acceptor splice site of a gene will not be included in this category unless there is evidence for an effect on the splicing phenotype. Variants occurring in pseudogenes will also be excluded unless evidence for a functional effect is present for both the pseudogene itself and the variant in question.</t>
  </si>
  <si>
    <t>Frameshift</t>
  </si>
  <si>
    <t>Last exon important OR NOT In last exon</t>
  </si>
  <si>
    <t>Disease causing mutation ? (DM?)</t>
  </si>
  <si>
    <t>Likely pathological mutation reported to be disease causing in the corresponding report, but where the author has indicated that there may be some degree of doubt, or subsequent evidence has come to light in the literature, calling the deleterious nature of the variant into question.</t>
  </si>
  <si>
    <t>Splice site</t>
  </si>
  <si>
    <t>+/-2 bp from exon</t>
  </si>
  <si>
    <t>Disease causing mutation (DM)</t>
  </si>
  <si>
    <t>Pathological mutation reported to be disease causing in the corresponding report (i.e. all other HGMD data).</t>
  </si>
  <si>
    <t>Stop loss</t>
  </si>
  <si>
    <t>Start loss</t>
  </si>
  <si>
    <t>PolyPhen-2</t>
  </si>
  <si>
    <t>Exon deleted</t>
  </si>
  <si>
    <t>Not if entire exon is in 5' or 3' UTR</t>
  </si>
  <si>
    <t>Requirement?</t>
  </si>
  <si>
    <t>http://genetics.bwh.harvard.edu/pph2/dokuwiki/overview#prediction</t>
  </si>
  <si>
    <t>Reference</t>
  </si>
  <si>
    <t>ExtMutDB/IntMutDB/manual</t>
  </si>
  <si>
    <t>--&gt; use HumVar (HVAR in dbNFSP)</t>
  </si>
  <si>
    <t>Guide</t>
  </si>
  <si>
    <t>Prediction NS</t>
  </si>
  <si>
    <t>[+ class 2]</t>
  </si>
  <si>
    <t>SIFT/dbNFSP 2.1</t>
  </si>
  <si>
    <t>TOLERATED [SIFT_pred: T] [SIFT_score &gt;0.05]</t>
  </si>
  <si>
    <t>PolyPhen-2/dbNFSP 2.1</t>
  </si>
  <si>
    <t>benign [Polyphen2_HVAR_pred: B] [Polyphen2_HVAR_score [0,0.446]]</t>
  </si>
  <si>
    <t>Colour codes</t>
  </si>
  <si>
    <t>MutationTaster/dbNFSP 2.1</t>
  </si>
  <si>
    <t>polymorphism_automatic OR polymorphism [MutationTaster_pred: P OR N]</t>
  </si>
  <si>
    <t>Prediction Splice</t>
  </si>
  <si>
    <t>[Splice module Alamut]</t>
  </si>
  <si>
    <t>(-)</t>
  </si>
  <si>
    <t>[+ class 3]</t>
  </si>
  <si>
    <t>DAMAGING [SIFT_pred: D] [SIFT_score &lt;= 0.05]</t>
  </si>
  <si>
    <t>probably damaging [Polyphen2_HVAR_pred: D] [Polyphen2_HVAR_score: [0.909,1]]</t>
  </si>
  <si>
    <t>What about "possibly damaging [Polyphen2_HVAR_pred: P]"?</t>
  </si>
  <si>
    <t>disease_causing_automatic OR disease_causing [MutationTaster_pred: A OR D]</t>
  </si>
  <si>
    <t>[+ class 4]</t>
  </si>
  <si>
    <t>(+)</t>
  </si>
  <si>
    <t>ExtMutDB: guide</t>
  </si>
  <si>
    <t>LSDB (LOVD)</t>
  </si>
  <si>
    <t>(Reported) No known pathogenicity [Path: -/? OR -/-]</t>
  </si>
  <si>
    <t>/X is "Concluded pathogenicity", which usually is "?"</t>
  </si>
  <si>
    <t>ClinVar/vcf</t>
  </si>
  <si>
    <t>Benign OR Likely benign [CLNSIG=2 OR CLNSIG=3]</t>
  </si>
  <si>
    <t>vcf: http://www.ncbi.nlm.nih.gov/variation/docs/human_variation_vcf/#clinvar</t>
  </si>
  <si>
    <t>Disease causing mutation [DM]</t>
  </si>
  <si>
    <t>What about "DM?", "DP", "DFPs", "FTV"?</t>
  </si>
  <si>
    <t>(Reported) Pathogenic [Path: +/? OR +/+]</t>
  </si>
  <si>
    <t>ClinVar [external vcf]</t>
  </si>
  <si>
    <t>Pathogenic OR Likely pathogenic [CLNSIG=5 OR CLNSIG=4]</t>
  </si>
  <si>
    <t>NOT splice site</t>
  </si>
  <si>
    <t>Non-synonymous</t>
  </si>
  <si>
    <t>In last exon AND NOT Last exon important AND NOT &gt;50 bp 5' of intron</t>
  </si>
  <si>
    <t>Should phenotype be accounted for in evaluation of ExtMutDB entries?</t>
  </si>
  <si>
    <t>?</t>
  </si>
  <si>
    <t>What about VUS entries in ExtMutDB?</t>
  </si>
  <si>
    <t>ClinVar: take into account "conflicting data"? Not in vcf??</t>
  </si>
  <si>
    <t>MutationTaster: homozygous allele in &gt;4 1000G individuals = polymorphism --&gt; use in general?</t>
  </si>
  <si>
    <t>MutationTaster: dbNFSP missing indels? See http://www.mutationtaster.org/info/FAQs.html</t>
  </si>
  <si>
    <t>SIFT: What about "Warning! Low confidence."? Not in dbNFSP!</t>
  </si>
  <si>
    <t>++</t>
  </si>
  <si>
    <t>Pathogenic</t>
  </si>
  <si>
    <t>+</t>
  </si>
  <si>
    <t>Likely pathogenic</t>
  </si>
  <si>
    <t>SIFT: DAMAGING</t>
  </si>
  <si>
    <t>PolyPhen-2: probably damaging</t>
  </si>
  <si>
    <t>VUS</t>
  </si>
  <si>
    <t>Likely neutral</t>
  </si>
  <si>
    <t>SIFT: TOLERATED</t>
  </si>
  <si>
    <t>PolyPhen-2: benign</t>
  </si>
  <si>
    <t>--</t>
  </si>
  <si>
    <t>Neutral</t>
  </si>
  <si>
    <t>YES</t>
  </si>
  <si>
    <t>NO</t>
  </si>
  <si>
    <t>Segregation supports pathogenicity</t>
  </si>
  <si>
    <t>Abnormal splicing/expression</t>
  </si>
  <si>
    <t>Abnormal protein function</t>
  </si>
  <si>
    <t>&gt;90% of gene sequenced</t>
  </si>
  <si>
    <t>Reference &lt;10 years</t>
  </si>
  <si>
    <t>SUM</t>
  </si>
  <si>
    <t>EXAMPLES</t>
  </si>
  <si>
    <t>x</t>
  </si>
  <si>
    <t>GUI variant attributes (report)</t>
  </si>
  <si>
    <t>Stored in:</t>
  </si>
  <si>
    <t>assessment.classification (1)(2)</t>
  </si>
  <si>
    <t>assessment.comment (1)(2)</t>
  </si>
  <si>
    <t>annotations['CSQ'].split('|')[12]</t>
  </si>
  <si>
    <t>In-house definitions</t>
  </si>
  <si>
    <t>assessment.classification</t>
  </si>
  <si>
    <t>assessment.last_update</t>
  </si>
  <si>
    <t>assessment.references</t>
  </si>
  <si>
    <t>assessment.references (3)(4)</t>
  </si>
  <si>
    <t>In-house DB (not implemented)</t>
  </si>
  <si>
    <t>Alamut API?</t>
  </si>
  <si>
    <t>[DB name or manuall]</t>
  </si>
  <si>
    <t>Direct link to PubMed entry. NB: BIC have no reference ID, only text</t>
  </si>
  <si>
    <t>[build]</t>
  </si>
  <si>
    <t>Definite: VarDB; BIC; Start loss. Guide: HGMD Pro; Prediction (2/2)</t>
  </si>
  <si>
    <t>Example</t>
  </si>
  <si>
    <t>PubMed/Google/Scholar [manual], ExtMutDB [HGMD Pro, BIC, LOVD], IntMutDB [VarDB]</t>
  </si>
  <si>
    <t>[release+excluded samples]</t>
  </si>
  <si>
    <t>[release+included samples]</t>
  </si>
  <si>
    <t>[release+sample size]</t>
  </si>
  <si>
    <t>[source+version]</t>
  </si>
  <si>
    <t>VEP</t>
  </si>
  <si>
    <t>SNPeff; dbNFSP 2.1</t>
  </si>
  <si>
    <t>Precalculated</t>
  </si>
  <si>
    <t>Precalculated; using HumVar</t>
  </si>
  <si>
    <t>Category</t>
  </si>
  <si>
    <t>Rules-based answer; should be more elaborate?</t>
  </si>
  <si>
    <t>Rules-based answer; suggested conclusion generated from included datapoints.</t>
  </si>
  <si>
    <t>Reference allele&gt;observed allele</t>
  </si>
  <si>
    <t>Check: if homozygote --&gt; class 2 for dominant diseases!</t>
  </si>
  <si>
    <t>Reference [on mouseover; in metadata]</t>
  </si>
  <si>
    <t>Metadata</t>
  </si>
  <si>
    <t>Gene panel (Sample)</t>
  </si>
  <si>
    <t>Sample taken</t>
  </si>
  <si>
    <t>Genotyping (Sample)</t>
  </si>
  <si>
    <t>capturekit.name + capturekit.version (?)</t>
  </si>
  <si>
    <t>Variant calling (Sample)</t>
  </si>
  <si>
    <t>QC status (Sample)</t>
  </si>
  <si>
    <t>QC report</t>
  </si>
  <si>
    <t>Coverage</t>
  </si>
  <si>
    <t>From external resource(s)</t>
  </si>
  <si>
    <t>From VarDB</t>
  </si>
  <si>
    <t>From calculation of...</t>
  </si>
  <si>
    <t>CONTRADICTORY EVIDENCE</t>
  </si>
  <si>
    <t>Populations other than 1000G/ESP - possible?</t>
  </si>
  <si>
    <t>VEP?</t>
  </si>
  <si>
    <t>SNV/indel/…</t>
  </si>
  <si>
    <t>"aka"; common name used in (older) literature, often pos+distance to transcription start</t>
  </si>
  <si>
    <t>Use splice site module in Alamut via API or make our own?</t>
  </si>
  <si>
    <t>[population+sample size]</t>
  </si>
  <si>
    <t>This SNV is a class 5 pathogenic variant according to in-house data. Conclusion is also backed by BIC, effect type (start loss), HGMD Pro and prediction tools.</t>
  </si>
  <si>
    <t>Contradictory</t>
  </si>
  <si>
    <t>dbSNP frequency</t>
  </si>
  <si>
    <t>Rules-based answer; if counter-evidence exist for class 1-2 or 4-5</t>
  </si>
  <si>
    <t>Report</t>
  </si>
  <si>
    <t>H</t>
  </si>
  <si>
    <t>L</t>
  </si>
  <si>
    <t>H+H</t>
  </si>
  <si>
    <t>L+L</t>
  </si>
  <si>
    <t>H+L</t>
  </si>
  <si>
    <t>P+P</t>
  </si>
  <si>
    <t>P+V</t>
  </si>
  <si>
    <t>N+N</t>
  </si>
  <si>
    <t>P+N</t>
  </si>
  <si>
    <t>N+V</t>
  </si>
  <si>
    <t>L+H</t>
  </si>
  <si>
    <t>P</t>
  </si>
  <si>
    <t>V</t>
  </si>
  <si>
    <t>N</t>
  </si>
  <si>
    <t>V+V</t>
  </si>
  <si>
    <t>Concl</t>
  </si>
  <si>
    <t>Qual</t>
  </si>
  <si>
    <t>No conflicting evidence</t>
  </si>
  <si>
    <t>User input ref module</t>
  </si>
  <si>
    <t>Dominant inheritance</t>
  </si>
  <si>
    <t>[&gt;hi_freq_cutoff]</t>
  </si>
  <si>
    <t>[&gt;lo_freq_cutoff &lt;hi_freq_cutoff]</t>
  </si>
  <si>
    <r>
      <rPr>
        <sz val="11"/>
        <color theme="9" tint="-0.249977111117893"/>
        <rFont val="Calibri"/>
        <family val="2"/>
      </rPr>
      <t>≥3</t>
    </r>
    <r>
      <rPr>
        <sz val="11"/>
        <color theme="9" tint="-0.249977111117893"/>
        <rFont val="Calibri"/>
        <family val="2"/>
        <scheme val="minor"/>
      </rPr>
      <t xml:space="preserve"> individuals homozygous for alt allele</t>
    </r>
  </si>
  <si>
    <t>Specified in gene panel*</t>
  </si>
  <si>
    <r>
      <t xml:space="preserve">*For dominant inheritance: ≥1%; for recessive inheritance: </t>
    </r>
    <r>
      <rPr>
        <sz val="11"/>
        <rFont val="Calibri"/>
        <family val="2"/>
      </rPr>
      <t>≥2% (currently only MUTYH gene). Computed from at least 160 individuals or 320 individuals for HBOC indication.</t>
    </r>
  </si>
  <si>
    <r>
      <rPr>
        <i/>
        <sz val="11"/>
        <color theme="9" tint="-0.249977111117893"/>
        <rFont val="Calibri"/>
        <family val="2"/>
      </rPr>
      <t xml:space="preserve">In trans </t>
    </r>
    <r>
      <rPr>
        <sz val="11"/>
        <color theme="9" tint="-0.249977111117893"/>
        <rFont val="Calibri"/>
        <family val="2"/>
      </rPr>
      <t>with Class 1 variant in same gene</t>
    </r>
  </si>
  <si>
    <t>What if patient herself is homozygous? BRCA1: lethal, BRCA2: Fanconi, MMR CMMRD</t>
  </si>
  <si>
    <t>Multiple</t>
  </si>
  <si>
    <t>Specified in gene panel**</t>
  </si>
  <si>
    <t>** For dominant inheritance: 0.01-1%. Computed from at least 160 individuals or 320 individuals for HBOC indication.</t>
  </si>
  <si>
    <t>Part</t>
  </si>
  <si>
    <t>&gt;=2 HQ neutral ref + no conflicting</t>
  </si>
  <si>
    <t>&gt;=2 HQ pathogenic ref + no conflicting</t>
  </si>
  <si>
    <t>1 HQ ref: neutral</t>
  </si>
  <si>
    <t>1 HQ ref: pathogenic</t>
  </si>
  <si>
    <t>1 HQ ref: VUS</t>
  </si>
  <si>
    <t>1 LQ ref: pathogenic</t>
  </si>
  <si>
    <t>1 LQ ref: neutral</t>
  </si>
  <si>
    <t>QS 1</t>
  </si>
  <si>
    <t>QS 2</t>
  </si>
  <si>
    <t>QS 3</t>
  </si>
  <si>
    <t>QS 4</t>
  </si>
  <si>
    <t>QS 5</t>
  </si>
  <si>
    <t xml:space="preserve">For user selection </t>
  </si>
  <si>
    <t>Does reference support pathogenicity?: "No"</t>
  </si>
  <si>
    <t>Does reference support pathogenicity?: "Yes"</t>
  </si>
  <si>
    <t>Protein: no effect</t>
  </si>
  <si>
    <t>Protein: detrimental effect</t>
  </si>
  <si>
    <t>RNA: no effect</t>
  </si>
  <si>
    <t>RNA: detrimental effect</t>
  </si>
  <si>
    <t>+N</t>
  </si>
  <si>
    <t>+P</t>
  </si>
  <si>
    <t>DEFAULT</t>
  </si>
  <si>
    <t>MMR GENES / LYNCH SYNDROME</t>
  </si>
  <si>
    <t>MSI: with (Y) / without (N)</t>
  </si>
  <si>
    <t>IHC: with (Y) / without (N)</t>
  </si>
  <si>
    <t>Segregation: not segregating with disease (LR&lt;0.01)</t>
  </si>
  <si>
    <t xml:space="preserve">Definite </t>
  </si>
  <si>
    <t>Class5</t>
  </si>
  <si>
    <t>[no protein OR RNA effect] AND ([no segregation] AND [&gt;lo_freq_cutoff &lt;hi_freq_cutoff]) OR ([no segregation] AND [no MSI OR MMR]) OR ([moderate frequency] AND [no MSI OR loss of MMR])</t>
  </si>
  <si>
    <t xml:space="preserve">[&lt;hi_freq_cutoff] </t>
  </si>
  <si>
    <r>
      <t xml:space="preserve">Can this be defintely established (separated from </t>
    </r>
    <r>
      <rPr>
        <i/>
        <sz val="11"/>
        <color theme="1"/>
        <rFont val="Calibri"/>
        <family val="2"/>
        <scheme val="minor"/>
      </rPr>
      <t>in cis</t>
    </r>
    <r>
      <rPr>
        <sz val="11"/>
        <color theme="1"/>
        <rFont val="Calibri"/>
        <family val="2"/>
        <scheme val="minor"/>
      </rPr>
      <t>)?</t>
    </r>
  </si>
  <si>
    <t>EXPERIMENTAL/NEEDS FURTHER EVALUATION</t>
  </si>
  <si>
    <t>SNPeff/VEP</t>
  </si>
  <si>
    <t>Gene deleted</t>
  </si>
  <si>
    <r>
      <t xml:space="preserve">MSI: </t>
    </r>
    <r>
      <rPr>
        <sz val="11"/>
        <color theme="8" tint="-0.249977111117893"/>
        <rFont val="Calibri"/>
        <family val="2"/>
      </rPr>
      <t>≥3 tumors without MSI</t>
    </r>
  </si>
  <si>
    <r>
      <t xml:space="preserve">MSI: </t>
    </r>
    <r>
      <rPr>
        <sz val="11"/>
        <color theme="8" tint="-0.249977111117893"/>
        <rFont val="Calibri"/>
        <family val="2"/>
      </rPr>
      <t>≥2 tumors with MSI</t>
    </r>
  </si>
  <si>
    <r>
      <t xml:space="preserve">IHC: </t>
    </r>
    <r>
      <rPr>
        <sz val="11"/>
        <color theme="8" tint="-0.249977111117893"/>
        <rFont val="Calibri"/>
        <family val="2"/>
      </rPr>
      <t>≥3 tumors without loss of MMR protein</t>
    </r>
  </si>
  <si>
    <r>
      <t xml:space="preserve">IHC: </t>
    </r>
    <r>
      <rPr>
        <sz val="11"/>
        <color theme="8" tint="-0.249977111117893"/>
        <rFont val="Calibri"/>
        <family val="2"/>
      </rPr>
      <t>≥2 tumors with loss of MMR protein</t>
    </r>
  </si>
  <si>
    <t>Use Parts below. Based on EKG SOP. Still needs two independent refs?</t>
  </si>
  <si>
    <t>Lynch/MMR only. No conflicting evidence</t>
  </si>
  <si>
    <t>Lynch/MMR only</t>
  </si>
  <si>
    <t>User input ref module. Slå sammen MSI og IHC?</t>
  </si>
  <si>
    <t>Intron variant</t>
  </si>
  <si>
    <t>This …</t>
  </si>
  <si>
    <t>… or this?</t>
  </si>
  <si>
    <t>NOT splice site OR first/last 3 bp of exon</t>
  </si>
  <si>
    <r>
      <t>[intron variant] AND NOT</t>
    </r>
    <r>
      <rPr>
        <sz val="11"/>
        <color theme="8" tint="-0.249977111117893"/>
        <rFont val="Calibri"/>
        <family val="2"/>
        <scheme val="minor"/>
      </rPr>
      <t xml:space="preserve"> </t>
    </r>
    <r>
      <rPr>
        <sz val="11"/>
        <color theme="9" tint="-0.249977111117893"/>
        <rFont val="Calibri"/>
        <family val="2"/>
        <scheme val="minor"/>
      </rPr>
      <t>[predicted splice site]</t>
    </r>
  </si>
  <si>
    <r>
      <t xml:space="preserve">[synonymous] AND NOT ([first/last 3 bp of exon] OR </t>
    </r>
    <r>
      <rPr>
        <sz val="11"/>
        <color theme="9" tint="-0.249977111117893"/>
        <rFont val="Calibri"/>
        <family val="2"/>
        <scheme val="minor"/>
      </rPr>
      <t>[predicted splice site]</t>
    </r>
    <r>
      <rPr>
        <sz val="11"/>
        <rFont val="Calibri"/>
        <family val="2"/>
        <scheme val="minor"/>
      </rPr>
      <t>)</t>
    </r>
  </si>
  <si>
    <t>This …  (hvorfor 3 bp, ikke 2?)</t>
  </si>
  <si>
    <t>… or this?  (hvorfor 3 bp, ikke 2?)</t>
  </si>
  <si>
    <t>*SPLIT INTO ANNOTATION FIELD AND RULE</t>
  </si>
  <si>
    <t>NB: only in this context - BUT: already implicit from frequency evaluation! If &gt;hi_freq_cutoff, then conflicting evidence and no Class 5</t>
  </si>
  <si>
    <t>[no protein OR RNA effect] AND [no segregation] AND [&gt;lo_freq_cutoff &lt;hi_freq_cutoff]</t>
  </si>
  <si>
    <t>Definte</t>
  </si>
  <si>
    <t>[Splice site] AND [RNA effect]</t>
  </si>
  <si>
    <t>(Class 4)</t>
  </si>
  <si>
    <t>Use Parts below. Based on EKG SOP. Unsure: RNA effect demonstrated in-house, or sufficient that others have done it?</t>
  </si>
  <si>
    <t>Same as "Definite" rule for Class 4 above (#13)</t>
  </si>
  <si>
    <t>++P</t>
  </si>
  <si>
    <r>
      <t xml:space="preserve">[protein OR RNA effect] AND [strong_segregation] </t>
    </r>
    <r>
      <rPr>
        <sz val="11"/>
        <color rgb="FFFF0000"/>
        <rFont val="Calibri"/>
        <family val="2"/>
      </rPr>
      <t xml:space="preserve">AND [&lt;hi_freq_cutoff] </t>
    </r>
  </si>
  <si>
    <r>
      <t>[protein OR RNA effect] AND [strong_segregation] AND [MSI OR loss of MMR]</t>
    </r>
    <r>
      <rPr>
        <sz val="11"/>
        <color rgb="FFFF0000"/>
        <rFont val="Calibri"/>
        <family val="2"/>
      </rPr>
      <t xml:space="preserve"> AND [&lt;hi_freq_cutoff]</t>
    </r>
  </si>
  <si>
    <r>
      <t>Segregation: moderate evidence (LR</t>
    </r>
    <r>
      <rPr>
        <sz val="11"/>
        <color theme="8" tint="-0.249977111117893"/>
        <rFont val="Calibri"/>
        <family val="2"/>
      </rPr>
      <t>≥5:1 OR 5 meioses OR ≥2 families with ≥2 sick carriers in addition to proband)</t>
    </r>
  </si>
  <si>
    <r>
      <t>Segregation: strong evidence (LR</t>
    </r>
    <r>
      <rPr>
        <sz val="11"/>
        <color theme="8" tint="-0.249977111117893"/>
        <rFont val="Calibri"/>
        <family val="2"/>
      </rPr>
      <t>≥10:1 OR 10 meioses OR ≥2 families with ≥3 sick carriers in addition to proband)</t>
    </r>
  </si>
  <si>
    <t>LOD&gt;3??</t>
  </si>
  <si>
    <t>[protein OR RNA effect] AND [moderate_segregation]</t>
  </si>
  <si>
    <t>[protein OR RNA effect] AND [moderate_segregation] AND [MSI OR loss of MMR]</t>
  </si>
  <si>
    <t>Use Parts below. Based on EKG SOP</t>
  </si>
  <si>
    <t>Effect needs revision!!</t>
  </si>
  <si>
    <t>https://portal.biobase-international.com/hgmd/pro/global.php#tag</t>
  </si>
  <si>
    <t>LOVD</t>
  </si>
  <si>
    <t>Gene-dependent; Reported pathogenicity</t>
  </si>
  <si>
    <t>Only BRCA1/BRCA2 - authorative source; answer to "Clnically important?"</t>
  </si>
  <si>
    <t>Include "Clinical significance"? Validation? ENSEMBL!</t>
  </si>
  <si>
    <t>RefSeq(?)</t>
  </si>
  <si>
    <t>Comment (ExternalDB)</t>
  </si>
  <si>
    <t>Comment (Prediction)</t>
  </si>
  <si>
    <t>Sample</t>
  </si>
  <si>
    <t>Transcript</t>
  </si>
  <si>
    <t>Rules-based answer, for Effect = frameshift or nonsense: display "NB: In last exon" when rules specify that last exon is not important for this particular gene</t>
  </si>
  <si>
    <t>hgmd_pro</t>
  </si>
  <si>
    <t>gene</t>
  </si>
  <si>
    <t>transcript</t>
  </si>
  <si>
    <t>hgvs_cdna</t>
  </si>
  <si>
    <t>old_name</t>
  </si>
  <si>
    <t>codon_change</t>
  </si>
  <si>
    <t>observed_genotype</t>
  </si>
  <si>
    <t>genomic_coordinate</t>
  </si>
  <si>
    <t>sanger_amplicon</t>
  </si>
  <si>
    <t>hgvs_protein</t>
  </si>
  <si>
    <t>dbsnp</t>
  </si>
  <si>
    <t>vardb_classification</t>
  </si>
  <si>
    <t>vardb_last_entry</t>
  </si>
  <si>
    <t>suggested_classification</t>
  </si>
  <si>
    <t>reason_for_classification</t>
  </si>
  <si>
    <t>bic</t>
  </si>
  <si>
    <t>effect</t>
  </si>
  <si>
    <t>sift</t>
  </si>
  <si>
    <t>lovd</t>
  </si>
  <si>
    <t>polyphen2</t>
  </si>
  <si>
    <t>mutation_taster</t>
  </si>
  <si>
    <t>thousand_g</t>
  </si>
  <si>
    <t>norvariome</t>
  </si>
  <si>
    <t>esp6500</t>
  </si>
  <si>
    <t>clinvar</t>
  </si>
  <si>
    <t>vardb_freq</t>
  </si>
  <si>
    <t>omim</t>
  </si>
  <si>
    <t>splice_site</t>
  </si>
  <si>
    <t>[NM_...]</t>
  </si>
  <si>
    <t>[NP_...]</t>
  </si>
  <si>
    <t>[GRCh...]</t>
  </si>
  <si>
    <t xml:space="preserve">ON MOUSEOVER: </t>
  </si>
  <si>
    <t>external_db_comment</t>
  </si>
  <si>
    <t>prediction_comment</t>
  </si>
  <si>
    <t>VarDB class</t>
  </si>
  <si>
    <t>VarDB date</t>
  </si>
  <si>
    <t>VarDB freq</t>
  </si>
  <si>
    <t>Fields (here, previous tab)</t>
  </si>
  <si>
    <t>*</t>
  </si>
  <si>
    <t>config items</t>
  </si>
  <si>
    <t>sidepanels</t>
  </si>
  <si>
    <t>report summary</t>
  </si>
  <si>
    <t>Comment (Effect)</t>
  </si>
  <si>
    <t>Prediction (main), Report</t>
  </si>
  <si>
    <t>User input External DB tab</t>
  </si>
  <si>
    <t>User input Prediction tab</t>
  </si>
  <si>
    <t>Frequency (main), Prediction (main)</t>
  </si>
  <si>
    <t>Exclusive to tab(s):</t>
  </si>
  <si>
    <t>genomic_sequence</t>
  </si>
  <si>
    <t>section4</t>
  </si>
  <si>
    <t>section1</t>
  </si>
  <si>
    <t>section2</t>
  </si>
  <si>
    <t>section3</t>
  </si>
  <si>
    <t>section5</t>
  </si>
  <si>
    <t>Variant info</t>
  </si>
  <si>
    <t>MutDB and Ref</t>
  </si>
  <si>
    <t>SNPeff</t>
  </si>
  <si>
    <t>Effect SO</t>
  </si>
  <si>
    <t>Effect#2 SO</t>
  </si>
  <si>
    <t>SO acc.</t>
  </si>
  <si>
    <t>SO acc. #2</t>
  </si>
  <si>
    <t>Effect Classic</t>
  </si>
  <si>
    <t>..affect Region</t>
  </si>
  <si>
    <t>Impact</t>
  </si>
  <si>
    <t>Note</t>
  </si>
  <si>
    <t>MultiSO</t>
  </si>
  <si>
    <t>DIFF</t>
  </si>
  <si>
    <t>Rank</t>
  </si>
  <si>
    <t>SO term</t>
  </si>
  <si>
    <t>SO description</t>
  </si>
  <si>
    <t>Old Ensembl term</t>
  </si>
  <si>
    <t>genAP colour</t>
  </si>
  <si>
    <t>VEP only</t>
  </si>
  <si>
    <t>transcript_ablation</t>
  </si>
  <si>
    <t>SO:0001893</t>
  </si>
  <si>
    <t>A feature ablation whereby the deleted region includes a transcript feature</t>
  </si>
  <si>
    <t>Transcript ablation</t>
  </si>
  <si>
    <t>red</t>
  </si>
  <si>
    <t>splice_donor_variant</t>
  </si>
  <si>
    <t>SO:0001575</t>
  </si>
  <si>
    <t>SPLICE_SITE_DONOR</t>
  </si>
  <si>
    <t>1 - HIGH</t>
  </si>
  <si>
    <t>The variant hits a Splice donor site (defined as two bases after coding exon end, except for the last exon).</t>
  </si>
  <si>
    <t>=</t>
  </si>
  <si>
    <t>A splice variant that changes the 2 base region at the 5' end of an intron</t>
  </si>
  <si>
    <t>Essential splice site</t>
  </si>
  <si>
    <t>light_green</t>
  </si>
  <si>
    <t>splice_acceptor_variant</t>
  </si>
  <si>
    <t>SO:0001574</t>
  </si>
  <si>
    <t>SPLICE_SITE_ACCEPTOR</t>
  </si>
  <si>
    <t>The variant hits a splice acceptor site (defined as two bases before exon start, except for the first exon).</t>
  </si>
  <si>
    <t>A splice variant that changes the 2 base region at the 3' end of an intron</t>
  </si>
  <si>
    <t>stop_gained</t>
  </si>
  <si>
    <t>SO:0001587</t>
  </si>
  <si>
    <t>STOP_GAINED</t>
  </si>
  <si>
    <t>EXON</t>
  </si>
  <si>
    <t>Variant causes a STOP codon</t>
  </si>
  <si>
    <t>e.g.: Tga/Cga, */R</t>
  </si>
  <si>
    <t>A sequence variant whereby at least one base of a codon is changed, resulting in a premature stop codon, leading to a shortened transcript</t>
  </si>
  <si>
    <t>Stop gained</t>
  </si>
  <si>
    <t>light_red</t>
  </si>
  <si>
    <t>frameshift_variant</t>
  </si>
  <si>
    <t>SO:0001589</t>
  </si>
  <si>
    <t>FRAME_SHIFT</t>
  </si>
  <si>
    <t>Insertion or deletion causes a frame shift</t>
  </si>
  <si>
    <t>A sequence variant which causes a disruption of the translational reading frame, because the number of nucleotides inserted or deleted is not a multiple of three</t>
  </si>
  <si>
    <t>Frameshift coding</t>
  </si>
  <si>
    <t>stop_lost</t>
  </si>
  <si>
    <t>SO:0001578</t>
  </si>
  <si>
    <t>STOP_LOST</t>
  </si>
  <si>
    <t>Variant causes stop codon to be mutated into a non-stop codon</t>
  </si>
  <si>
    <t>e.g.: Ttg/Ctg, L/L</t>
  </si>
  <si>
    <t>A sequence variant where at least one base of the terminator codon (stop) is changed, resulting in an elongated transcript</t>
  </si>
  <si>
    <t>Stop lost</t>
  </si>
  <si>
    <t>initiator_codon_variant</t>
  </si>
  <si>
    <t>SO:0001582</t>
  </si>
  <si>
    <t>NON_SYNONYMOUS_START</t>
  </si>
  <si>
    <t>EXON or NONE</t>
  </si>
  <si>
    <t>3 - LOW</t>
  </si>
  <si>
    <t>Variant causes start codon to be mutated into another start codon (the new codon produces a different AA).</t>
  </si>
  <si>
    <t>e.g.: Atg/Ctg, M/L (ATG and CTG can be START codons)</t>
  </si>
  <si>
    <t>A codon variant that changes at least one base of the first codon of a transcript</t>
  </si>
  <si>
    <t>Non synonymous coding</t>
  </si>
  <si>
    <t>inframe_insertion</t>
  </si>
  <si>
    <t>SO:0001821</t>
  </si>
  <si>
    <t>CODON_INSERTION</t>
  </si>
  <si>
    <t>2 - MODERATE</t>
  </si>
  <si>
    <t>One or many codons are inserted</t>
  </si>
  <si>
    <t>e.g.: An insert multiple of three in a codon boundary</t>
  </si>
  <si>
    <t>An inframe non synonymous variant that inserts bases into in the coding sequence</t>
  </si>
  <si>
    <t>inframe_deletion</t>
  </si>
  <si>
    <t>SO:0001822</t>
  </si>
  <si>
    <t>CODON_DELETION</t>
  </si>
  <si>
    <t>One or many codons are deleted</t>
  </si>
  <si>
    <t>e.g.: A deletion multiple of three at codon boundary</t>
  </si>
  <si>
    <t>An inframe non synonymous variant that deletes bases from the coding sequence</t>
  </si>
  <si>
    <t>missense_variant</t>
  </si>
  <si>
    <t>SO:0001583</t>
  </si>
  <si>
    <t>NON_SYNONYMOUS_CODING</t>
  </si>
  <si>
    <t>Variant causes a codon that produces a different amino acid</t>
  </si>
  <si>
    <t>A sequence variant, that changes one or more bases, resulting in a different amino acid sequence but where the length is preserved</t>
  </si>
  <si>
    <t>transcript_amplification</t>
  </si>
  <si>
    <t>SO:0001889</t>
  </si>
  <si>
    <t>A feature amplification of a region containing a transcript</t>
  </si>
  <si>
    <t>Transcript amplification</t>
  </si>
  <si>
    <t>splice_region_variant</t>
  </si>
  <si>
    <t>SO:0001630</t>
  </si>
  <si>
    <t>A sequence variant in which a change has occurred within the region of the splice site, either within 1-3 bases of the exon or 3-8 bases of the intron</t>
  </si>
  <si>
    <t>incomplete_terminal_codon_variant</t>
  </si>
  <si>
    <t>SO:0001626</t>
  </si>
  <si>
    <t>A sequence variant where at least one base of the final codon of an incompletely annotated transcript is changed</t>
  </si>
  <si>
    <t>Partial codon</t>
  </si>
  <si>
    <t>synonymous_variant</t>
  </si>
  <si>
    <t>SO:0001819</t>
  </si>
  <si>
    <t>SYNONYMOUS_CODING</t>
  </si>
  <si>
    <t>Variant causes a codon that produces the same amino acid</t>
  </si>
  <si>
    <t>e.g.: Ttg/Ctg, L/L (TTG and CTG can be START codons)</t>
  </si>
  <si>
    <t>A sequence variant where there is no resulting change to the encoded amino acid</t>
  </si>
  <si>
    <t>Synonymous coding</t>
  </si>
  <si>
    <t>stop_retained_variant</t>
  </si>
  <si>
    <t>SO:0001567</t>
  </si>
  <si>
    <t>A sequence variant where at least one base in the terminator codon is changed, but the terminator remains</t>
  </si>
  <si>
    <t>coding_sequence_variant</t>
  </si>
  <si>
    <t>SO:0001580</t>
  </si>
  <si>
    <t>e.g.: An MNP of size multiple of 3</t>
  </si>
  <si>
    <t>A sequence variant that changes the coding sequence</t>
  </si>
  <si>
    <t>Coding unknown</t>
  </si>
  <si>
    <t>mature_miRNA_variant</t>
  </si>
  <si>
    <t>SO:0001620</t>
  </si>
  <si>
    <t>A transcript variant located with the sequence of the mature miRNA</t>
  </si>
  <si>
    <t>Within mature miRNA</t>
  </si>
  <si>
    <t>5_prime_UTR_variant</t>
  </si>
  <si>
    <t>SO:0001623</t>
  </si>
  <si>
    <t>UTR_5_PRIME</t>
  </si>
  <si>
    <t>4 - MODIFIER</t>
  </si>
  <si>
    <t>Variant hits 5'UTR region</t>
  </si>
  <si>
    <t>A UTR variant of the 5' UTR</t>
  </si>
  <si>
    <t>5prime UTR</t>
  </si>
  <si>
    <t>3_prime_UTR_variant</t>
  </si>
  <si>
    <t>SO:0001624</t>
  </si>
  <si>
    <t>UTR_3_PRIME</t>
  </si>
  <si>
    <t>Variant hits 3'UTR region</t>
  </si>
  <si>
    <t>A UTR variant of the 3' UTR</t>
  </si>
  <si>
    <t>3prime UTR</t>
  </si>
  <si>
    <t>non_coding_exon_variant</t>
  </si>
  <si>
    <t>SO:0001792</t>
  </si>
  <si>
    <t>A sequence variant that changes non-coding exon sequence</t>
  </si>
  <si>
    <t>Within non coding gene</t>
  </si>
  <si>
    <t>nc_transcript_variant</t>
  </si>
  <si>
    <t>SO:0001619</t>
  </si>
  <si>
    <t>A transcript variant of a non coding RNA</t>
  </si>
  <si>
    <t>intron_variant</t>
  </si>
  <si>
    <t>SO:0001627</t>
  </si>
  <si>
    <t>INTRON</t>
  </si>
  <si>
    <t>Variant hits and intron. Technically, hits no exon in the transcript.</t>
  </si>
  <si>
    <t>A transcript variant occurring within an intron</t>
  </si>
  <si>
    <t>Intronic</t>
  </si>
  <si>
    <t>NMD_transcript_variant</t>
  </si>
  <si>
    <t>SO:0001621</t>
  </si>
  <si>
    <t>A variant in a transcript that is the target of NMD (NB: the variant itself does not have to be the cause of NMD)</t>
  </si>
  <si>
    <t>NMD transcript</t>
  </si>
  <si>
    <t>upstream_gene_variant</t>
  </si>
  <si>
    <t>SO:0001631</t>
  </si>
  <si>
    <t>UPSTREAM</t>
  </si>
  <si>
    <t>Upstream of a gene (default length: 5K bases)</t>
  </si>
  <si>
    <t>A sequence variant located 5' of a gene</t>
  </si>
  <si>
    <t>Upstream</t>
  </si>
  <si>
    <t>downstream_gene_variant</t>
  </si>
  <si>
    <t>SO:0001632</t>
  </si>
  <si>
    <t>DOWNSTREAM</t>
  </si>
  <si>
    <t>Downstream of a gene (default length: 5K bases)</t>
  </si>
  <si>
    <t>A sequence variant located 3' of a gene</t>
  </si>
  <si>
    <t>Downstream</t>
  </si>
  <si>
    <t>TFBS_ablation</t>
  </si>
  <si>
    <t>SO:0001895</t>
  </si>
  <si>
    <t>A feature ablation whereby the deleted region includes a transcription factor binding site</t>
  </si>
  <si>
    <t>Tfbs ablation</t>
  </si>
  <si>
    <t>TFBS_amplification</t>
  </si>
  <si>
    <t>SO:0001892</t>
  </si>
  <si>
    <t>A feature amplification of a region containing a transcription factor binding site</t>
  </si>
  <si>
    <t>Tfbs amplification</t>
  </si>
  <si>
    <t>TF_binding_site_variant</t>
  </si>
  <si>
    <t>SO:0001782</t>
  </si>
  <si>
    <t>A sequence variant located within a transcription factor binding site</t>
  </si>
  <si>
    <t>Regulatory region</t>
  </si>
  <si>
    <t>regulatory_region_variant</t>
  </si>
  <si>
    <t>SO:0001566</t>
  </si>
  <si>
    <t>REGULATION</t>
  </si>
  <si>
    <t>The variant hits a known regulatory feature (non-coding).</t>
  </si>
  <si>
    <t>A sequence variant located within a regulatory region</t>
  </si>
  <si>
    <t>regulatory_region_ablation</t>
  </si>
  <si>
    <t>SO:0001894</t>
  </si>
  <si>
    <t>A feature ablation whereby the deleted region includes a regulatory region</t>
  </si>
  <si>
    <t>Regulatory region ablation</t>
  </si>
  <si>
    <t>regulatory_region_amplification</t>
  </si>
  <si>
    <t>SO:0001891</t>
  </si>
  <si>
    <t>A feature amplification of a region containing a regulatory region</t>
  </si>
  <si>
    <t>Regulatory region amplification</t>
  </si>
  <si>
    <t>feature_elongation</t>
  </si>
  <si>
    <t>SO:0001907</t>
  </si>
  <si>
    <t>A sequence variant that causes the extension of a genomic feature, with regard to the reference sequence</t>
  </si>
  <si>
    <t>Feature elongation</t>
  </si>
  <si>
    <t>feature_truncation</t>
  </si>
  <si>
    <t>SO:0001906</t>
  </si>
  <si>
    <t>A sequence variant that causes the reduction of a genomic feature, with regard to the reference sequence</t>
  </si>
  <si>
    <t>Feature truncation</t>
  </si>
  <si>
    <t>intergenic_variant</t>
  </si>
  <si>
    <t>SO:0001628</t>
  </si>
  <si>
    <t>A sequence variant located in the intergenic region, between genes</t>
  </si>
  <si>
    <t>Intergenic</t>
  </si>
  <si>
    <t>3_prime_UTR_truncation</t>
  </si>
  <si>
    <t xml:space="preserve">exon_loss </t>
  </si>
  <si>
    <t>SO:0002015</t>
  </si>
  <si>
    <t>SO:0001572</t>
  </si>
  <si>
    <t>UTR_3_DELETED</t>
  </si>
  <si>
    <t>The variant deletes an exon which is in the 3'UTR of the transcript</t>
  </si>
  <si>
    <t>SNPeff only</t>
  </si>
  <si>
    <t>5_prime_UTR_premature start_codon_gain_variant</t>
  </si>
  <si>
    <t>SO:0001988</t>
  </si>
  <si>
    <t>START_GAINED</t>
  </si>
  <si>
    <t>A variant in 5'UTR region produces a three base sequence that can be a START codon.</t>
  </si>
  <si>
    <t>e.g.: aTg/aGg, M/R</t>
  </si>
  <si>
    <t>5_prime_UTR_truncation</t>
  </si>
  <si>
    <t>exon_loss_variant</t>
  </si>
  <si>
    <t>SO:0002013</t>
  </si>
  <si>
    <t>UTR_5_DELETED</t>
  </si>
  <si>
    <t>The variant deletes an exon which is in the 5'UTR of the transcript</t>
  </si>
  <si>
    <t>chromosome</t>
  </si>
  <si>
    <t>CHROMOSOME_LARGE DELETION</t>
  </si>
  <si>
    <t>A large parte (over 1%) of the chromosome was deleted.</t>
  </si>
  <si>
    <t>conserved_intergenic_variant</t>
  </si>
  <si>
    <t>SO:0002017</t>
  </si>
  <si>
    <t>INTERGENIC_CONSERVED</t>
  </si>
  <si>
    <t>INTERGENIC</t>
  </si>
  <si>
    <t>The variant is in a highly conserved intergenic region</t>
  </si>
  <si>
    <t>conserved_intron_variant</t>
  </si>
  <si>
    <t>SO:0002018</t>
  </si>
  <si>
    <t>INTRON_CONSERVED</t>
  </si>
  <si>
    <t>The variant is in a highly conserved intronic region</t>
  </si>
  <si>
    <t>disruptive_inframe_deletion</t>
  </si>
  <si>
    <t>SO:0001826</t>
  </si>
  <si>
    <t>CODON_CHANGE_PLUS_CODON_DELETION</t>
  </si>
  <si>
    <t>One codon is changed and one or more codons are deleted</t>
  </si>
  <si>
    <t>e.g.: A deletion of size multiple of three, not at codon boundary</t>
  </si>
  <si>
    <t>disruptive_inframe_insertion</t>
  </si>
  <si>
    <t>SO:0001824</t>
  </si>
  <si>
    <t>CODON_CHANGE_PLUS_CODON_INSERTION</t>
  </si>
  <si>
    <t>One codon is changed and one or many codons are inserted</t>
  </si>
  <si>
    <t>e.g.: An insert of size multiple of three, not at codon boundary</t>
  </si>
  <si>
    <t>EXON_DELETED</t>
  </si>
  <si>
    <t>A deletion removes the whole exon.</t>
  </si>
  <si>
    <t>e.g.: An indel size is not multple of 3</t>
  </si>
  <si>
    <t>exon_variant</t>
  </si>
  <si>
    <t>SO:0001791</t>
  </si>
  <si>
    <t>The vairant hits an exon.</t>
  </si>
  <si>
    <t>gene_variant</t>
  </si>
  <si>
    <t>SO:0001564</t>
  </si>
  <si>
    <t>GENE</t>
  </si>
  <si>
    <t>The variant hits a gene.</t>
  </si>
  <si>
    <t>intergenic_region</t>
  </si>
  <si>
    <t>SO:0000605</t>
  </si>
  <si>
    <t>The variant is in an intergenic region</t>
  </si>
  <si>
    <t>intragenic_variant</t>
  </si>
  <si>
    <t>SO:0002011</t>
  </si>
  <si>
    <t>INTRAGENIC</t>
  </si>
  <si>
    <t>The variant hits a gene, but no transcripts within the gene</t>
  </si>
  <si>
    <t>miRNA</t>
  </si>
  <si>
    <t>SO:0000276</t>
  </si>
  <si>
    <t>MICRO_RNA</t>
  </si>
  <si>
    <t>Variant affects an miRNA</t>
  </si>
  <si>
    <t>e.g.: Tgg/Cgg, W/R</t>
  </si>
  <si>
    <t>rare_amino_acid_variant</t>
  </si>
  <si>
    <t>SO:0002008</t>
  </si>
  <si>
    <t>RARE_AMINO_ACID</t>
  </si>
  <si>
    <t>The variant hits a rare amino acid thus is likely to produce protein loss of function</t>
  </si>
  <si>
    <t>start_lost</t>
  </si>
  <si>
    <t>SO:0002012</t>
  </si>
  <si>
    <t>START_LOST</t>
  </si>
  <si>
    <t>Variant causes start codon to be mutated into a non-start codon.</t>
  </si>
  <si>
    <t>e.g.: Cag/Tag, Q/*</t>
  </si>
  <si>
    <t>start_retained</t>
  </si>
  <si>
    <t>SYNONYMOUS_START</t>
  </si>
  <si>
    <t>Variant causes start codon to be mutated into another start codon.</t>
  </si>
  <si>
    <t>e.g.: taA/taG, */*</t>
  </si>
  <si>
    <t>transcript_variant</t>
  </si>
  <si>
    <t>SO:0001576</t>
  </si>
  <si>
    <t>TRANSCRIPT</t>
  </si>
  <si>
    <t>The variant hits a transcript.</t>
  </si>
  <si>
    <t>LOF</t>
  </si>
  <si>
    <t>Predicted loss of function, available with -lof, gives extra LOF and NMD tag in INFO field</t>
  </si>
  <si>
    <t>NMD</t>
  </si>
  <si>
    <t>Predicted nonsense mediated decay, available with -lof, gives extra LOF and NMD tag in INFO field</t>
  </si>
  <si>
    <t>http://www.ensembl.org/info/genome/variation/predicted_data.html#consequences</t>
  </si>
  <si>
    <t>Main source for genAP GUI</t>
  </si>
  <si>
    <t>SnpEff</t>
  </si>
  <si>
    <t>http://snpeff.sourceforge.net/</t>
  </si>
  <si>
    <t>Experimental (add -lof):</t>
  </si>
  <si>
    <t>As specified in MacArthur, 2012</t>
  </si>
  <si>
    <t xml:space="preserve">Premature stop codon likely to induce non-sense mediated decay (&gt;55 nt upstream of exon-intron junction; as specified in Maquat, 2004). </t>
  </si>
  <si>
    <t xml:space="preserve">Additinal options: </t>
  </si>
  <si>
    <t>-hgvs</t>
  </si>
  <si>
    <t>Partial implementation of HGVS notation (http://snpeff.sourceforge.net/SnpEff_manual.html#filters)</t>
  </si>
  <si>
    <t>Fields</t>
  </si>
  <si>
    <t>Rules</t>
  </si>
  <si>
    <t>Labeled annotation fields in GUI</t>
  </si>
  <si>
    <t>\workbench\controller\gui_variant.py</t>
  </si>
  <si>
    <t>Rules for suggested class</t>
  </si>
  <si>
    <t>Colour codings</t>
  </si>
  <si>
    <t>\workbench\config\colours.conf</t>
  </si>
  <si>
    <t>\workbench\config\headers.conf</t>
  </si>
  <si>
    <t>\workbench\config\sidepanels.conf</t>
  </si>
  <si>
    <t>\workbench\config\mainpanels.conf</t>
  </si>
  <si>
    <t>Annotation</t>
  </si>
  <si>
    <t>RULES</t>
  </si>
  <si>
    <t>genAP</t>
  </si>
  <si>
    <t>2 - MODERATE; 3 - LOW; 3 - LOW</t>
  </si>
  <si>
    <t>1: SPLICE_SITE_BRANCH_U12; 2: SPLICE_SITE_REGION; 3: SPLICE_SITE_BRANCH</t>
  </si>
  <si>
    <t>1: A varaint affective putative (Lariat) branch point from U12 splicing machinery, located in the intron. 2: A sequence variant in which a change has occurred within the region of the splice site, either within 1-3 bases of the exon or 3-8 bases of the intron. 3: A varaint affective putative (Lariat) branch point, located in the intron.</t>
  </si>
  <si>
    <t>1: Variant causes stop codon to be mutated into another stop codon. 2: Variant causes stop codon to be mutated into another stop codon (the new codon produces a different AA).</t>
  </si>
  <si>
    <t>3 - LOW; 3 -LOW</t>
  </si>
  <si>
    <t>1: CODON_CHANGE; 2: CDS</t>
  </si>
  <si>
    <t>1: SYNONYMOUS_STOP; 2: NON_SYNONYMOUS_STOP</t>
  </si>
  <si>
    <t>1: EXON; 2: NONE</t>
  </si>
  <si>
    <t>2 - MODERATE; 4 - MODIFIER</t>
  </si>
  <si>
    <t>1: One or many codons are changed. 2: The variant hits a CDS.</t>
  </si>
  <si>
    <t>STRONG</t>
  </si>
  <si>
    <t>MODER</t>
  </si>
  <si>
    <t>Segregation</t>
  </si>
  <si>
    <t>OLD DEFAULT</t>
  </si>
  <si>
    <t>OLD MMR GENES / LYNCH SYNDROME</t>
  </si>
  <si>
    <t>Conclusion - Variant classification</t>
  </si>
  <si>
    <t>Pat</t>
  </si>
  <si>
    <t>Neu</t>
  </si>
  <si>
    <t>Conclusion - High quality evidence</t>
  </si>
  <si>
    <t>Yes</t>
  </si>
  <si>
    <t>HQ pat</t>
  </si>
  <si>
    <t>HQ neu</t>
  </si>
  <si>
    <t>No</t>
  </si>
  <si>
    <t>LQ pat</t>
  </si>
  <si>
    <t>LQ neu</t>
  </si>
  <si>
    <t>report</t>
  </si>
  <si>
    <t>export</t>
  </si>
  <si>
    <t>previous_conclusions</t>
  </si>
  <si>
    <t>Previous conclusions</t>
  </si>
  <si>
    <t>Temporary: when user changes reason for classification of previous analyst, before final commitment to VarDB</t>
  </si>
  <si>
    <t>[Exon]</t>
  </si>
  <si>
    <t>Region</t>
  </si>
  <si>
    <t>region</t>
  </si>
  <si>
    <t>Exon/intron/upstream/downstream/intergenic/UTR</t>
  </si>
  <si>
    <t>exon 2</t>
  </si>
  <si>
    <t>VEP EXON, INTRON, Consequence</t>
  </si>
  <si>
    <t>pmids_str</t>
  </si>
  <si>
    <t>Ref PMID (eval)</t>
  </si>
  <si>
    <t>[References ([Source]: [PubMed ID])]</t>
  </si>
  <si>
    <t>HQ VUS</t>
  </si>
  <si>
    <t>LQ VUS</t>
  </si>
  <si>
    <t>yellow</t>
  </si>
  <si>
    <t>green</t>
  </si>
  <si>
    <t>I</t>
  </si>
  <si>
    <t>II</t>
  </si>
  <si>
    <t>Colour</t>
  </si>
  <si>
    <t>III conflict</t>
  </si>
  <si>
    <t>If conflict, always "downgrade" towards class 3/yellow</t>
  </si>
  <si>
    <t>LQ neu gives light_green if alone or with LQ VUS</t>
  </si>
  <si>
    <t>LQ pat gives light_red if alone or with LQ VUS</t>
  </si>
  <si>
    <t>Always pick combination of two that gives most certain classification, unless there is conflicting HQ evidence</t>
  </si>
  <si>
    <t xml:space="preserve"> - may be used both for references and in general?</t>
  </si>
  <si>
    <t>HQ neu/pat takes precedence unless coupled with conflicting HQ (pat/neu/VUS)</t>
  </si>
  <si>
    <t>LQ pat/neu/VUS without any HQ always gives class 3</t>
  </si>
  <si>
    <t>If more than 2, if possible always use combination of two that includes HQ references first, disregard LQ. Conflicting HQ still applies</t>
  </si>
  <si>
    <t>(Two or more dissimilar LQ, one HQ? Not a problem, since HQ takes precedence)</t>
  </si>
  <si>
    <t>If HQ VUS, always Class 3 + yellow</t>
  </si>
  <si>
    <t>LQ has no effect unless alone or with conficting LQ only</t>
  </si>
  <si>
    <t>&gt;1 HQ neu; no conflict</t>
  </si>
  <si>
    <t>&gt;1 HQ pat; no conflict</t>
  </si>
  <si>
    <t>Condition</t>
  </si>
  <si>
    <t>Conflict</t>
  </si>
  <si>
    <t>1 HQ neu; no conflict</t>
  </si>
  <si>
    <t>1 HQ pat; no conflict</t>
  </si>
  <si>
    <t>[default given non-empty]</t>
  </si>
  <si>
    <t>HQ pat OR HQ VUS</t>
  </si>
  <si>
    <t>LQ neu; no conflict</t>
  </si>
  <si>
    <t>HQ pat OR HQ VUS OR LQ pat</t>
  </si>
  <si>
    <t>HQ neu OR HQ VUS</t>
  </si>
  <si>
    <t>LQ pat; no conflict</t>
  </si>
  <si>
    <t>HQ neu OR HQ VUS OR LQ neu</t>
  </si>
  <si>
    <t>External DB</t>
  </si>
  <si>
    <t>HGMD</t>
  </si>
  <si>
    <t>PP2</t>
  </si>
  <si>
    <t>Splice</t>
  </si>
  <si>
    <t>References</t>
  </si>
  <si>
    <t>DM?, FTV, DP, DFP, FP</t>
  </si>
  <si>
    <t>DM</t>
  </si>
  <si>
    <t>transcript_ablation, splice_donor_variant, splice_acceptor_variant, stop_gained, frameshift_variant, stop_lost</t>
  </si>
  <si>
    <t>initiator_codon_variant, inframe_insertion, inframe_deletion, missense_variant, transcript_amplification, splice_region_variant, incomplete_terminal_codon_variant</t>
  </si>
  <si>
    <t>synonymous_variant, stop_retained_variant, 5_prime_UTR_variant, 3_prime_UTR_variant, non_coding_exon_variant, nc_transcript_variant, intron_variant, upstream_gene_variant, downstream_gene_variant, intergenic_variant</t>
  </si>
  <si>
    <t>blue</t>
  </si>
  <si>
    <t>grey/blue</t>
  </si>
  <si>
    <t>&gt;lo_freq_cutoff &lt;hi_freq_cutoff</t>
  </si>
  <si>
    <t>&gt;hi_freq_cutoff</t>
  </si>
  <si>
    <t>&gt;1 HQ pat NOT (HQ neu OR HQ VUS)</t>
  </si>
  <si>
    <t>&gt;1 HQ neu NOT (HQ pat OR HQ VUS)</t>
  </si>
  <si>
    <t xml:space="preserve"> </t>
  </si>
  <si>
    <t>no effect</t>
  </si>
  <si>
    <t>lost splice site, new cryptic splice site</t>
  </si>
  <si>
    <t>deleterious</t>
  </si>
  <si>
    <t>tolerated</t>
  </si>
  <si>
    <t>probably_damaging</t>
  </si>
  <si>
    <t>possibly_damaging</t>
  </si>
  <si>
    <t>benign</t>
  </si>
  <si>
    <t>No known pathogenicity [Path: -/? OR -/-]</t>
  </si>
  <si>
    <t>Pathogenic [Path: +/? OR +/+]</t>
  </si>
  <si>
    <t>Clinically important: yes</t>
  </si>
  <si>
    <t>Clinically important: unknown</t>
  </si>
  <si>
    <t>Clinically important: no</t>
  </si>
  <si>
    <t>Effect (VEP)</t>
  </si>
  <si>
    <t>III</t>
  </si>
  <si>
    <t>disease_causing</t>
  </si>
  <si>
    <t>1 HQ neu NOT (HQ pat OR HQ VUS)</t>
  </si>
  <si>
    <t>LQ neu NOT (HQ pat OR HQ VUS OR LQ pat</t>
  </si>
  <si>
    <t>1 HQ pat NOT (HQ neu OR HQ VUS)</t>
  </si>
  <si>
    <t>LQ pat NOT (HQ neu OR HQ VUS OR LQ neu)</t>
  </si>
  <si>
    <t>dark_red</t>
  </si>
  <si>
    <t>dark_green</t>
  </si>
  <si>
    <t>Short rule</t>
  </si>
  <si>
    <t xml:space="preserve">[default given non-empty] </t>
  </si>
  <si>
    <t>Category*</t>
  </si>
  <si>
    <t>I vs I</t>
  </si>
  <si>
    <t>I vs II</t>
  </si>
  <si>
    <t>I vs III</t>
  </si>
  <si>
    <t>II vs III</t>
  </si>
  <si>
    <t xml:space="preserve">No effect </t>
  </si>
  <si>
    <t>Downgrade class based on I with one step</t>
  </si>
  <si>
    <t xml:space="preserve">dark_red vs green --&gt; Class 4 (red) OR dark_green vs red --&gt; Class 2 (green) </t>
  </si>
  <si>
    <t>dark_red vs dark_green --&gt; Class 3 (yellow)</t>
  </si>
  <si>
    <t>Flag conflict in VarDB, Frequency and Report tabs</t>
  </si>
  <si>
    <t>Scratch:</t>
  </si>
  <si>
    <t>Relevant?</t>
  </si>
  <si>
    <t>Ignore</t>
  </si>
  <si>
    <t>Irrelevant</t>
  </si>
  <si>
    <t>Ignored</t>
  </si>
  <si>
    <t>Default to Class 3</t>
  </si>
  <si>
    <t>dark_red vs light_green OR dark_green vs light_red</t>
  </si>
  <si>
    <t>red vs light_green OR green vs light_red</t>
  </si>
  <si>
    <t xml:space="preserve">For conflicts between red and green (yellow has no effect): </t>
  </si>
  <si>
    <t>**Overrules everything else as long as it is still valid (blue)</t>
  </si>
  <si>
    <t>*Category I and II can be used alone or together with others for generating a suggested class (other than the default class 3), whereas III has no effect on suggestion.</t>
  </si>
  <si>
    <t>VarDB**</t>
  </si>
  <si>
    <t>Precedence***</t>
  </si>
  <si>
    <t>*** When more than one effect for a variant, the order of precedence for colour</t>
  </si>
  <si>
    <t>- Frequency tab: anything giving yellow, light_red, red or dark_red colour</t>
  </si>
  <si>
    <t>- Report tab: as in the VarDB tab, anything that goes against the suggested classification. Probably best solved with a new row called "Potential conflicts"?</t>
  </si>
  <si>
    <t>- VarDB tab: anything that goes against the current classification (any green vs any red or yellow or any red vs any green or yellow) (we need a new column for this)</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</si>
</sst>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5"/>
      <color theme="3"/>
      <name val="Calibri"/>
      <family val="2"/>
      <scheme val="minor"/>
    </font>
    <font>
      <sz val="11"/>
      <color theme="1"/>
      <name val="Calibri"/>
      <family val="2"/>
    </font>
    <font>
      <b/>
      <i/>
      <sz val="11"/>
      <color theme="1"/>
      <name val="Calibri"/>
      <family val="2"/>
      <scheme val="minor"/>
    </font>
    <font>
      <sz val="11"/>
      <color theme="0" tint="-0.34998626667073579"/>
      <name val="Calibri"/>
      <family val="2"/>
      <scheme val="minor"/>
    </font>
    <font>
      <sz val="11"/>
      <color theme="8" tint="-0.249977111117893"/>
      <name val="Calibri"/>
      <family val="2"/>
      <scheme val="minor"/>
    </font>
    <font>
      <sz val="11"/>
      <color theme="9" tint="-0.249977111117893"/>
      <name val="Calibri"/>
      <family val="2"/>
      <scheme val="minor"/>
    </font>
    <font>
      <b/>
      <sz val="10"/>
      <name val="Arial"/>
      <family val="2"/>
    </font>
    <font>
      <sz val="10"/>
      <name val="Arial"/>
      <family val="2"/>
    </font>
    <font>
      <b/>
      <sz val="10"/>
      <color theme="1"/>
      <name val="Arial"/>
      <family val="2"/>
    </font>
    <font>
      <sz val="10"/>
      <color theme="1"/>
      <name val="Arial"/>
      <family val="2"/>
    </font>
    <font>
      <b/>
      <sz val="11"/>
      <color theme="0" tint="-0.34998626667073579"/>
      <name val="Calibri"/>
      <family val="2"/>
      <scheme val="minor"/>
    </font>
    <font>
      <sz val="11"/>
      <color rgb="FFFF0000"/>
      <name val="Calibri"/>
      <family val="2"/>
      <scheme val="minor"/>
    </font>
    <font>
      <sz val="11"/>
      <name val="Calibri"/>
      <family val="2"/>
      <scheme val="minor"/>
    </font>
    <font>
      <sz val="11"/>
      <color theme="9" tint="-0.249977111117893"/>
      <name val="Calibri"/>
      <family val="2"/>
    </font>
    <font>
      <sz val="11"/>
      <name val="Calibri"/>
      <family val="2"/>
    </font>
    <font>
      <i/>
      <sz val="11"/>
      <color theme="9" tint="-0.249977111117893"/>
      <name val="Calibri"/>
      <family val="2"/>
    </font>
    <font>
      <b/>
      <sz val="12"/>
      <color theme="1"/>
      <name val="Calibri"/>
      <family val="2"/>
      <scheme val="minor"/>
    </font>
    <font>
      <i/>
      <sz val="11"/>
      <color theme="1"/>
      <name val="Calibri"/>
      <family val="2"/>
      <scheme val="minor"/>
    </font>
    <font>
      <sz val="11"/>
      <color theme="8" tint="-0.249977111117893"/>
      <name val="Calibri"/>
      <family val="2"/>
    </font>
    <font>
      <sz val="11"/>
      <color rgb="FFFF0000"/>
      <name val="Calibri"/>
      <family val="2"/>
    </font>
    <font>
      <sz val="11"/>
      <color theme="1"/>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b/>
      <sz val="11"/>
      <color rgb="FFFA7D00"/>
      <name val="Calibri"/>
      <family val="2"/>
      <scheme val="minor"/>
    </font>
    <font>
      <b/>
      <sz val="11"/>
      <color rgb="FF333333"/>
      <name val="Calibri"/>
      <family val="2"/>
      <scheme val="minor"/>
    </font>
    <font>
      <sz val="11"/>
      <color rgb="FF333333"/>
      <name val="Calibri"/>
      <family val="2"/>
      <scheme val="minor"/>
    </font>
    <font>
      <u/>
      <sz val="11"/>
      <color rgb="FF0000FF"/>
      <name val="Calibri"/>
      <family val="2"/>
      <scheme val="minor"/>
    </font>
    <font>
      <b/>
      <sz val="11"/>
      <name val="Calibri"/>
      <family val="2"/>
      <scheme val="minor"/>
    </font>
    <font>
      <sz val="11"/>
      <color theme="0" tint="-0.499984740745262"/>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6"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B3B3"/>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5"/>
      </patternFill>
    </fill>
    <fill>
      <patternFill patternType="solid">
        <fgColor rgb="FF219800"/>
        <bgColor indexed="64"/>
      </patternFill>
    </fill>
    <fill>
      <patternFill patternType="solid">
        <fgColor rgb="FFA6D69A"/>
        <bgColor indexed="64"/>
      </patternFill>
    </fill>
    <fill>
      <patternFill patternType="solid">
        <fgColor rgb="FFE42314"/>
        <bgColor indexed="64"/>
      </patternFill>
    </fill>
    <fill>
      <patternFill patternType="solid">
        <fgColor rgb="FFFBEB9E"/>
        <bgColor indexed="64"/>
      </patternFill>
    </fill>
    <fill>
      <patternFill patternType="solid">
        <fgColor rgb="FFF4A7A1"/>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2F2F2"/>
      </patternFill>
    </fill>
    <fill>
      <patternFill patternType="solid">
        <fgColor rgb="FFCCCCCC"/>
        <bgColor indexed="64"/>
      </patternFill>
    </fill>
    <fill>
      <patternFill patternType="solid">
        <fgColor rgb="FFFF7F50"/>
        <bgColor indexed="64"/>
      </patternFill>
    </fill>
    <fill>
      <patternFill patternType="solid">
        <fgColor rgb="FFF0F0F0"/>
        <bgColor indexed="64"/>
      </patternFill>
    </fill>
    <fill>
      <patternFill patternType="solid">
        <fgColor rgb="FFFF69B4"/>
        <bgColor indexed="64"/>
      </patternFill>
    </fill>
    <fill>
      <patternFill patternType="solid">
        <fgColor rgb="FFFFD700"/>
        <bgColor indexed="64"/>
      </patternFill>
    </fill>
    <fill>
      <patternFill patternType="solid">
        <fgColor rgb="FFFF00FF"/>
        <bgColor indexed="64"/>
      </patternFill>
    </fill>
    <fill>
      <patternFill patternType="solid">
        <fgColor rgb="FF76EE00"/>
        <bgColor indexed="64"/>
      </patternFill>
    </fill>
    <fill>
      <patternFill patternType="solid">
        <fgColor rgb="FF458B00"/>
        <bgColor indexed="64"/>
      </patternFill>
    </fill>
    <fill>
      <patternFill patternType="solid">
        <fgColor rgb="FF7AC5CD"/>
        <bgColor indexed="64"/>
      </patternFill>
    </fill>
    <fill>
      <patternFill patternType="solid">
        <fgColor rgb="FF32CD32"/>
        <bgColor indexed="64"/>
      </patternFill>
    </fill>
    <fill>
      <patternFill patternType="solid">
        <fgColor rgb="FF02599C"/>
        <bgColor indexed="64"/>
      </patternFill>
    </fill>
    <fill>
      <patternFill patternType="solid">
        <fgColor rgb="FFFF4500"/>
        <bgColor indexed="64"/>
      </patternFill>
    </fill>
    <fill>
      <patternFill patternType="solid">
        <fgColor rgb="FFA2B5CD"/>
        <bgColor indexed="64"/>
      </patternFill>
    </fill>
    <fill>
      <patternFill patternType="solid">
        <fgColor rgb="FFA52A2A"/>
        <bgColor indexed="64"/>
      </patternFill>
    </fill>
    <fill>
      <patternFill patternType="solid">
        <fgColor rgb="FF7F7F7F"/>
        <bgColor indexed="64"/>
      </patternFill>
    </fill>
    <fill>
      <patternFill patternType="solid">
        <fgColor rgb="FF636363"/>
        <bgColor indexed="64"/>
      </patternFill>
    </fill>
    <fill>
      <patternFill patternType="solid">
        <fgColor rgb="FFFFFF99"/>
        <bgColor indexed="64"/>
      </patternFill>
    </fill>
    <fill>
      <patternFill patternType="solid">
        <fgColor theme="0"/>
        <bgColor indexed="64"/>
      </patternFill>
    </fill>
    <fill>
      <patternFill patternType="solid">
        <fgColor theme="1"/>
        <bgColor indexed="64"/>
      </patternFill>
    </fill>
    <fill>
      <patternFill patternType="solid">
        <fgColor rgb="FFC9E6EC"/>
        <bgColor indexed="64"/>
      </patternFill>
    </fill>
    <fill>
      <patternFill patternType="solid">
        <fgColor rgb="FFD0495F"/>
        <bgColor indexed="64"/>
      </patternFill>
    </fill>
    <fill>
      <patternFill patternType="solid">
        <fgColor rgb="FFE3929F"/>
        <bgColor indexed="64"/>
      </patternFill>
    </fill>
    <fill>
      <patternFill patternType="solid">
        <fgColor rgb="FFF6DBDF"/>
        <bgColor indexed="64"/>
      </patternFill>
    </fill>
    <fill>
      <patternFill patternType="solid">
        <fgColor rgb="FFFCF5D0"/>
        <bgColor indexed="64"/>
      </patternFill>
    </fill>
    <fill>
      <patternFill patternType="solid">
        <fgColor rgb="FFE4EEE5"/>
        <bgColor indexed="64"/>
      </patternFill>
    </fill>
    <fill>
      <patternFill patternType="solid">
        <fgColor rgb="FFAECBB1"/>
        <bgColor indexed="64"/>
      </patternFill>
    </fill>
    <fill>
      <patternFill patternType="solid">
        <fgColor rgb="FF78A97C"/>
        <bgColor indexed="64"/>
      </patternFill>
    </fill>
    <fill>
      <patternFill patternType="solid">
        <fgColor rgb="FF87AB6B"/>
        <bgColor indexed="64"/>
      </patternFill>
    </fill>
    <fill>
      <patternFill patternType="solid">
        <fgColor theme="0" tint="-0.499984740745262"/>
        <bgColor indexed="64"/>
      </patternFill>
    </fill>
  </fills>
  <borders count="35">
    <border>
      <left/>
      <right/>
      <top/>
      <bottom/>
      <diagonal/>
    </border>
    <border>
      <left style="thin">
        <color indexed="64"/>
      </left>
      <right/>
      <top/>
      <bottom/>
      <diagonal/>
    </border>
    <border>
      <left/>
      <right style="thin">
        <color indexed="64"/>
      </right>
      <top/>
      <bottom/>
      <diagonal/>
    </border>
    <border>
      <left/>
      <right/>
      <top/>
      <bottom style="thick">
        <color theme="4"/>
      </bottom>
      <diagonal/>
    </border>
    <border>
      <left/>
      <right style="thin">
        <color rgb="FF7F7F7F"/>
      </right>
      <top style="thin">
        <color rgb="FF7F7F7F"/>
      </top>
      <bottom style="thin">
        <color rgb="FF7F7F7F"/>
      </bottom>
      <diagonal/>
    </border>
    <border>
      <left style="double">
        <color indexed="64"/>
      </left>
      <right/>
      <top/>
      <bottom style="thick">
        <color theme="4"/>
      </bottom>
      <diagonal/>
    </border>
    <border>
      <left style="thin">
        <color indexed="64"/>
      </left>
      <right/>
      <top/>
      <bottom style="thick">
        <color theme="4"/>
      </bottom>
      <diagonal/>
    </border>
    <border>
      <left style="thin">
        <color indexed="64"/>
      </left>
      <right/>
      <top style="thick">
        <color theme="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s>
  <cellStyleXfs count="13">
    <xf numFmtId="0" fontId="0" fillId="0" borderId="0"/>
    <xf numFmtId="0" fontId="1" fillId="2" borderId="0" applyNumberFormat="0" applyBorder="0" applyAlignment="0" applyProtection="0"/>
    <xf numFmtId="0" fontId="2"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4" fillId="7" borderId="0" applyNumberFormat="0" applyBorder="0" applyAlignment="0" applyProtection="0"/>
    <xf numFmtId="0" fontId="26" fillId="18" borderId="0" applyNumberFormat="0" applyBorder="0" applyAlignment="0" applyProtection="0"/>
    <xf numFmtId="0" fontId="27" fillId="0" borderId="14" applyNumberFormat="0" applyFill="0" applyAlignment="0" applyProtection="0"/>
    <xf numFmtId="0" fontId="28" fillId="0" borderId="15" applyNumberFormat="0" applyFill="0" applyAlignment="0" applyProtection="0"/>
    <xf numFmtId="0" fontId="29" fillId="4" borderId="0" applyNumberFormat="0" applyBorder="0" applyAlignment="0" applyProtection="0"/>
    <xf numFmtId="0" fontId="30" fillId="30" borderId="16" applyNumberFormat="0" applyAlignment="0" applyProtection="0"/>
  </cellStyleXfs>
  <cellXfs count="322">
    <xf numFmtId="0" fontId="0" fillId="0" borderId="0" xfId="0"/>
    <xf numFmtId="0" fontId="0" fillId="0" borderId="1" xfId="0"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1" xfId="0" quotePrefix="1" applyBorder="1" applyAlignment="1">
      <alignment horizontal="left" vertical="top" wrapText="1"/>
    </xf>
    <xf numFmtId="0" fontId="0" fillId="0" borderId="2" xfId="0" applyBorder="1" applyAlignment="1">
      <alignment horizontal="left" vertical="top" wrapText="1"/>
    </xf>
    <xf numFmtId="0" fontId="4" fillId="5" borderId="1" xfId="3" applyBorder="1" applyAlignment="1">
      <alignment horizontal="left" vertical="top" wrapText="1"/>
    </xf>
    <xf numFmtId="0" fontId="2" fillId="3" borderId="1" xfId="2" applyBorder="1" applyAlignment="1">
      <alignment horizontal="left" vertical="top" wrapText="1"/>
    </xf>
    <xf numFmtId="14" fontId="0" fillId="0" borderId="1" xfId="0" applyNumberFormat="1" applyBorder="1" applyAlignment="1">
      <alignment horizontal="left" vertical="top" wrapText="1"/>
    </xf>
    <xf numFmtId="14" fontId="4" fillId="7" borderId="4" xfId="7" quotePrefix="1" applyNumberFormat="1" applyBorder="1" applyAlignment="1">
      <alignment horizontal="left" vertical="top" wrapText="1"/>
    </xf>
    <xf numFmtId="0" fontId="5" fillId="5" borderId="1" xfId="5" applyFill="1" applyBorder="1" applyAlignment="1">
      <alignment horizontal="left" vertical="top" wrapText="1"/>
    </xf>
    <xf numFmtId="0" fontId="2" fillId="3" borderId="0" xfId="2" applyBorder="1" applyAlignment="1">
      <alignment horizontal="left" vertical="top" wrapText="1"/>
    </xf>
    <xf numFmtId="0" fontId="5" fillId="0" borderId="1" xfId="5" applyBorder="1" applyAlignment="1">
      <alignment horizontal="left" vertical="top" wrapText="1"/>
    </xf>
    <xf numFmtId="10" fontId="0" fillId="0" borderId="1" xfId="0" applyNumberFormat="1" applyBorder="1" applyAlignment="1">
      <alignment horizontal="left" vertical="top" wrapText="1"/>
    </xf>
    <xf numFmtId="10" fontId="0" fillId="0" borderId="1" xfId="0" quotePrefix="1" applyNumberFormat="1" applyBorder="1" applyAlignment="1">
      <alignment horizontal="left" vertical="top" wrapText="1"/>
    </xf>
    <xf numFmtId="10" fontId="2" fillId="3" borderId="1" xfId="2" applyNumberFormat="1" applyBorder="1" applyAlignment="1">
      <alignment horizontal="left" vertical="top" wrapText="1"/>
    </xf>
    <xf numFmtId="10" fontId="2" fillId="3" borderId="0" xfId="2" applyNumberFormat="1" applyBorder="1" applyAlignment="1">
      <alignment horizontal="left" vertical="top" wrapText="1"/>
    </xf>
    <xf numFmtId="0" fontId="5" fillId="0" borderId="1" xfId="5" quotePrefix="1" applyBorder="1" applyAlignment="1">
      <alignment horizontal="left" vertical="top" wrapText="1"/>
    </xf>
    <xf numFmtId="0" fontId="4" fillId="5" borderId="0" xfId="3" applyAlignment="1">
      <alignment horizontal="left" vertical="top" wrapText="1"/>
    </xf>
    <xf numFmtId="0" fontId="2" fillId="3" borderId="0" xfId="2" applyAlignment="1">
      <alignment horizontal="left" vertical="top" wrapText="1"/>
    </xf>
    <xf numFmtId="0" fontId="4" fillId="5" borderId="2" xfId="3" applyBorder="1" applyAlignment="1">
      <alignment horizontal="left" vertical="top" wrapText="1"/>
    </xf>
    <xf numFmtId="0" fontId="5" fillId="5" borderId="0" xfId="5" applyFill="1" applyAlignment="1">
      <alignment horizontal="left" vertical="top" wrapText="1"/>
    </xf>
    <xf numFmtId="0" fontId="5" fillId="5" borderId="2" xfId="5" applyFill="1" applyBorder="1" applyAlignment="1">
      <alignment horizontal="left" vertical="top" wrapText="1"/>
    </xf>
    <xf numFmtId="0" fontId="3" fillId="0" borderId="1" xfId="0" applyFont="1" applyBorder="1" applyAlignment="1">
      <alignment horizontal="left" vertical="top" wrapText="1"/>
    </xf>
    <xf numFmtId="0" fontId="0" fillId="0" borderId="0" xfId="0" applyBorder="1" applyAlignment="1">
      <alignment horizontal="left" vertical="top"/>
    </xf>
    <xf numFmtId="0" fontId="1" fillId="2" borderId="0" xfId="1" applyBorder="1" applyAlignment="1">
      <alignment horizontal="left" vertical="top" wrapText="1"/>
    </xf>
    <xf numFmtId="0" fontId="1" fillId="2" borderId="1" xfId="1" applyBorder="1" applyAlignment="1">
      <alignment horizontal="left" vertical="top" wrapText="1"/>
    </xf>
    <xf numFmtId="0" fontId="4" fillId="8" borderId="1" xfId="4" applyFill="1" applyBorder="1" applyAlignment="1">
      <alignment horizontal="left" vertical="top" wrapText="1"/>
    </xf>
    <xf numFmtId="0" fontId="4" fillId="8" borderId="0" xfId="4" applyFill="1" applyBorder="1" applyAlignment="1">
      <alignment horizontal="left" vertical="top" wrapText="1"/>
    </xf>
    <xf numFmtId="0" fontId="0" fillId="0" borderId="0" xfId="0" applyBorder="1"/>
    <xf numFmtId="0" fontId="3" fillId="0" borderId="7" xfId="0" applyFont="1" applyBorder="1" applyAlignment="1">
      <alignment horizontal="left" vertical="top" wrapText="1"/>
    </xf>
    <xf numFmtId="0" fontId="5" fillId="4" borderId="1" xfId="5" applyFill="1" applyBorder="1" applyAlignment="1">
      <alignment horizontal="left" vertical="top" wrapText="1"/>
    </xf>
    <xf numFmtId="0" fontId="0" fillId="0" borderId="1" xfId="0" quotePrefix="1" applyFill="1" applyBorder="1" applyAlignment="1">
      <alignment horizontal="left" vertical="top" wrapText="1"/>
    </xf>
    <xf numFmtId="0" fontId="3" fillId="0" borderId="10" xfId="0" applyFont="1"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4" fillId="5" borderId="12" xfId="3" applyBorder="1" applyAlignment="1">
      <alignment horizontal="left" vertical="top" wrapText="1"/>
    </xf>
    <xf numFmtId="0" fontId="0" fillId="0" borderId="12" xfId="0" quotePrefix="1" applyBorder="1" applyAlignment="1">
      <alignment horizontal="left" vertical="top" wrapText="1"/>
    </xf>
    <xf numFmtId="0" fontId="4" fillId="8" borderId="12" xfId="4" applyFill="1" applyBorder="1" applyAlignment="1">
      <alignment horizontal="left" vertical="top" wrapText="1"/>
    </xf>
    <xf numFmtId="0" fontId="5" fillId="0" borderId="10" xfId="5" applyBorder="1" applyAlignment="1">
      <alignment horizontal="left" vertical="top" wrapText="1"/>
    </xf>
    <xf numFmtId="0" fontId="5" fillId="0" borderId="10" xfId="5" quotePrefix="1" applyBorder="1" applyAlignment="1">
      <alignment horizontal="left" vertical="top" wrapText="1"/>
    </xf>
    <xf numFmtId="0" fontId="0" fillId="0" borderId="10" xfId="0" quotePrefix="1" applyBorder="1" applyAlignment="1">
      <alignment horizontal="left" vertical="top" wrapText="1"/>
    </xf>
    <xf numFmtId="0" fontId="5" fillId="0" borderId="12" xfId="5" applyBorder="1" applyAlignment="1">
      <alignment horizontal="left" vertical="top" wrapText="1"/>
    </xf>
    <xf numFmtId="10" fontId="0" fillId="0" borderId="10" xfId="0" quotePrefix="1" applyNumberFormat="1" applyBorder="1" applyAlignment="1">
      <alignment horizontal="left" vertical="top" wrapText="1"/>
    </xf>
    <xf numFmtId="0" fontId="1" fillId="2" borderId="10" xfId="1" applyBorder="1" applyAlignment="1">
      <alignment horizontal="left" vertical="top" wrapText="1"/>
    </xf>
    <xf numFmtId="0" fontId="2" fillId="3" borderId="12" xfId="2" applyBorder="1" applyAlignment="1">
      <alignment horizontal="left" vertical="top" wrapText="1"/>
    </xf>
    <xf numFmtId="0" fontId="1" fillId="2" borderId="12" xfId="1" applyBorder="1" applyAlignment="1">
      <alignment horizontal="left" vertical="top" wrapText="1"/>
    </xf>
    <xf numFmtId="0" fontId="3" fillId="0" borderId="0" xfId="0" applyFont="1"/>
    <xf numFmtId="0" fontId="0" fillId="0" borderId="0" xfId="0" applyFill="1" applyBorder="1"/>
    <xf numFmtId="0" fontId="8"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0" xfId="0" quotePrefix="1" applyBorder="1"/>
    <xf numFmtId="0" fontId="0" fillId="0" borderId="0" xfId="0" applyFill="1" applyBorder="1" applyAlignment="1">
      <alignment vertical="center"/>
    </xf>
    <xf numFmtId="0" fontId="9" fillId="0" borderId="0" xfId="0" applyFont="1" applyBorder="1"/>
    <xf numFmtId="0" fontId="9" fillId="0" borderId="0" xfId="0" applyFont="1"/>
    <xf numFmtId="0" fontId="8" fillId="0" borderId="0" xfId="0" applyFont="1" applyFill="1" applyBorder="1"/>
    <xf numFmtId="0" fontId="0" fillId="0" borderId="0" xfId="0" applyAlignment="1">
      <alignment horizontal="center"/>
    </xf>
    <xf numFmtId="0" fontId="0" fillId="0" borderId="0" xfId="0" applyAlignment="1">
      <alignment horizontal="center" wrapText="1"/>
    </xf>
    <xf numFmtId="0" fontId="0" fillId="0" borderId="13" xfId="0" applyBorder="1"/>
    <xf numFmtId="0" fontId="0" fillId="0" borderId="13" xfId="0" applyBorder="1" applyAlignment="1">
      <alignment horizontal="center"/>
    </xf>
    <xf numFmtId="0" fontId="0" fillId="0" borderId="0" xfId="0" applyBorder="1" applyAlignment="1">
      <alignment horizontal="center"/>
    </xf>
    <xf numFmtId="0" fontId="0" fillId="12" borderId="0" xfId="0" applyFill="1" applyBorder="1"/>
    <xf numFmtId="0" fontId="0" fillId="0" borderId="0" xfId="0" quotePrefix="1"/>
    <xf numFmtId="0" fontId="11" fillId="0" borderId="0" xfId="0" applyFont="1" applyBorder="1" applyAlignment="1">
      <alignment horizontal="left" vertical="center"/>
    </xf>
    <xf numFmtId="0" fontId="11" fillId="0" borderId="0" xfId="0" applyFont="1" applyBorder="1"/>
    <xf numFmtId="0" fontId="11" fillId="0" borderId="0" xfId="0" applyFo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xf numFmtId="0" fontId="0" fillId="12" borderId="0" xfId="0" applyFill="1" applyBorder="1" applyAlignment="1">
      <alignment vertical="center" wrapText="1"/>
    </xf>
    <xf numFmtId="0" fontId="0" fillId="12" borderId="0" xfId="0" applyFill="1"/>
    <xf numFmtId="0" fontId="0" fillId="0" borderId="0" xfId="0" applyFill="1" applyBorder="1" applyAlignment="1">
      <alignment vertical="top"/>
    </xf>
    <xf numFmtId="0" fontId="13" fillId="0" borderId="0" xfId="0" applyFont="1" applyFill="1" applyBorder="1" applyAlignment="1">
      <alignment vertical="top"/>
    </xf>
    <xf numFmtId="0" fontId="15" fillId="0" borderId="0" xfId="0" applyFont="1" applyAlignment="1">
      <alignment vertical="top" wrapText="1"/>
    </xf>
    <xf numFmtId="0" fontId="15" fillId="0" borderId="0" xfId="0" applyFont="1" applyBorder="1" applyAlignment="1">
      <alignment vertical="top"/>
    </xf>
    <xf numFmtId="0" fontId="15" fillId="0" borderId="0" xfId="0" applyFont="1" applyAlignment="1">
      <alignment vertical="top"/>
    </xf>
    <xf numFmtId="0" fontId="14" fillId="13" borderId="0" xfId="0" applyFont="1" applyFill="1" applyBorder="1" applyAlignment="1">
      <alignment vertical="top" wrapText="1"/>
    </xf>
    <xf numFmtId="0" fontId="12" fillId="13" borderId="0" xfId="0" applyFont="1" applyFill="1" applyBorder="1" applyAlignment="1">
      <alignment horizontal="left" vertical="top" wrapText="1"/>
    </xf>
    <xf numFmtId="0" fontId="13" fillId="0" borderId="0" xfId="0" applyFont="1" applyBorder="1"/>
    <xf numFmtId="0" fontId="2" fillId="3" borderId="0" xfId="2"/>
    <xf numFmtId="0" fontId="17" fillId="0" borderId="0" xfId="0" applyFont="1"/>
    <xf numFmtId="0" fontId="18" fillId="0" borderId="0" xfId="0" applyFont="1"/>
    <xf numFmtId="0" fontId="19" fillId="0" borderId="0" xfId="0" applyFont="1" applyBorder="1"/>
    <xf numFmtId="0" fontId="0" fillId="0" borderId="0" xfId="0" applyAlignment="1"/>
    <xf numFmtId="0" fontId="0" fillId="0" borderId="8" xfId="0" applyBorder="1" applyAlignment="1">
      <alignment horizontal="center"/>
    </xf>
    <xf numFmtId="0" fontId="22" fillId="0" borderId="0" xfId="0" applyFont="1"/>
    <xf numFmtId="0" fontId="1" fillId="2" borderId="0" xfId="1" quotePrefix="1"/>
    <xf numFmtId="0" fontId="2" fillId="3" borderId="0" xfId="2" quotePrefix="1"/>
    <xf numFmtId="0" fontId="0" fillId="16" borderId="0" xfId="0" applyFill="1"/>
    <xf numFmtId="0" fontId="0" fillId="16" borderId="0" xfId="0" applyFill="1" applyBorder="1"/>
    <xf numFmtId="0" fontId="0" fillId="16" borderId="0" xfId="0" applyFill="1" applyBorder="1" applyAlignment="1">
      <alignment vertical="center" wrapText="1"/>
    </xf>
    <xf numFmtId="0" fontId="9" fillId="17" borderId="0" xfId="0" applyFont="1" applyFill="1"/>
    <xf numFmtId="0" fontId="3" fillId="17" borderId="0" xfId="0" applyFont="1" applyFill="1"/>
    <xf numFmtId="0" fontId="0" fillId="17" borderId="0" xfId="0" applyFill="1"/>
    <xf numFmtId="0" fontId="0" fillId="19" borderId="0" xfId="0" applyFill="1" applyBorder="1"/>
    <xf numFmtId="0" fontId="0" fillId="20" borderId="0" xfId="0" applyFill="1" applyBorder="1" applyAlignment="1">
      <alignment vertical="center" wrapText="1"/>
    </xf>
    <xf numFmtId="0" fontId="0" fillId="21" borderId="0" xfId="0" applyFill="1" applyBorder="1"/>
    <xf numFmtId="0" fontId="26" fillId="22" borderId="0" xfId="8" applyFill="1" applyBorder="1" applyAlignment="1">
      <alignment vertical="center" wrapText="1"/>
    </xf>
    <xf numFmtId="0" fontId="0" fillId="23" borderId="0" xfId="0" applyFill="1" applyBorder="1" applyAlignment="1">
      <alignment vertical="center" wrapText="1"/>
    </xf>
    <xf numFmtId="0" fontId="2" fillId="3" borderId="0" xfId="2" applyBorder="1" applyAlignment="1">
      <alignment vertical="center"/>
    </xf>
    <xf numFmtId="0" fontId="2" fillId="3" borderId="0" xfId="2" applyBorder="1"/>
    <xf numFmtId="0" fontId="8" fillId="0" borderId="0" xfId="0" applyFont="1"/>
    <xf numFmtId="0" fontId="15" fillId="0" borderId="0" xfId="0" applyFont="1"/>
    <xf numFmtId="0" fontId="15" fillId="0" borderId="0" xfId="0" applyFont="1" applyBorder="1"/>
    <xf numFmtId="0" fontId="13" fillId="0" borderId="0" xfId="0" applyFont="1" applyAlignment="1">
      <alignment vertical="top"/>
    </xf>
    <xf numFmtId="0" fontId="13" fillId="24" borderId="0" xfId="0" applyFont="1" applyFill="1"/>
    <xf numFmtId="0" fontId="13" fillId="0" borderId="0" xfId="0" applyFont="1" applyBorder="1" applyAlignment="1">
      <alignment horizontal="left" vertical="top"/>
    </xf>
    <xf numFmtId="0" fontId="13" fillId="0" borderId="0" xfId="0" applyFont="1"/>
    <xf numFmtId="0" fontId="13" fillId="0" borderId="0" xfId="0" applyFont="1" applyAlignment="1">
      <alignment horizontal="left" vertical="top"/>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15" fillId="12" borderId="0" xfId="0" applyFont="1" applyFill="1"/>
    <xf numFmtId="0" fontId="15" fillId="12" borderId="0" xfId="0" applyFont="1" applyFill="1" applyAlignment="1">
      <alignment vertical="top"/>
    </xf>
    <xf numFmtId="0" fontId="13" fillId="12" borderId="0" xfId="0" applyFont="1" applyFill="1"/>
    <xf numFmtId="0" fontId="0" fillId="27" borderId="0" xfId="0" applyFill="1"/>
    <xf numFmtId="0" fontId="13" fillId="28" borderId="0" xfId="0" applyFont="1" applyFill="1" applyBorder="1" applyAlignment="1">
      <alignment vertical="top"/>
    </xf>
    <xf numFmtId="0" fontId="13" fillId="25" borderId="0" xfId="0" applyFont="1" applyFill="1" applyBorder="1" applyAlignment="1">
      <alignment vertical="top"/>
    </xf>
    <xf numFmtId="0" fontId="13" fillId="26" borderId="0" xfId="0" applyFont="1" applyFill="1" applyBorder="1" applyAlignment="1">
      <alignment vertical="top"/>
    </xf>
    <xf numFmtId="0" fontId="13" fillId="29" borderId="0" xfId="0" applyFont="1" applyFill="1" applyBorder="1" applyAlignment="1">
      <alignment vertical="top"/>
    </xf>
    <xf numFmtId="0" fontId="13" fillId="14" borderId="0" xfId="0" applyFont="1" applyFill="1" applyAlignment="1">
      <alignment vertical="top"/>
    </xf>
    <xf numFmtId="0" fontId="13" fillId="14" borderId="0" xfId="0" applyFont="1" applyFill="1" applyBorder="1" applyAlignment="1">
      <alignment vertical="top"/>
    </xf>
    <xf numFmtId="0" fontId="15" fillId="10" borderId="0" xfId="0" applyFont="1" applyFill="1" applyBorder="1" applyAlignment="1">
      <alignment vertical="top"/>
    </xf>
    <xf numFmtId="0" fontId="3" fillId="13" borderId="17" xfId="0" applyFont="1" applyFill="1" applyBorder="1" applyAlignment="1"/>
    <xf numFmtId="0" fontId="31" fillId="31" borderId="17" xfId="0" applyFont="1" applyFill="1" applyBorder="1" applyAlignment="1">
      <alignment horizontal="left" vertical="top"/>
    </xf>
    <xf numFmtId="0" fontId="31" fillId="31" borderId="18" xfId="0" applyFont="1" applyFill="1" applyBorder="1" applyAlignment="1">
      <alignment horizontal="left" vertical="top"/>
    </xf>
    <xf numFmtId="0" fontId="0" fillId="13" borderId="17" xfId="0" applyFill="1" applyBorder="1"/>
    <xf numFmtId="0" fontId="30" fillId="30" borderId="16" xfId="12"/>
    <xf numFmtId="0" fontId="0" fillId="0" borderId="18" xfId="0" applyBorder="1" applyAlignment="1"/>
    <xf numFmtId="0" fontId="32" fillId="10" borderId="17" xfId="0" applyFont="1" applyFill="1" applyBorder="1" applyAlignment="1">
      <alignment horizontal="left" vertical="top"/>
    </xf>
    <xf numFmtId="0" fontId="33" fillId="0" borderId="17" xfId="0" applyFont="1" applyBorder="1" applyAlignment="1">
      <alignment horizontal="left" vertical="top"/>
    </xf>
    <xf numFmtId="0" fontId="5" fillId="0" borderId="17" xfId="5" applyBorder="1" applyAlignment="1">
      <alignment horizontal="left" vertical="top"/>
    </xf>
    <xf numFmtId="0" fontId="32" fillId="0" borderId="17" xfId="0" applyFont="1" applyBorder="1" applyAlignment="1">
      <alignment horizontal="left" vertical="top"/>
    </xf>
    <xf numFmtId="0" fontId="0" fillId="21" borderId="17" xfId="0" applyFill="1" applyBorder="1" applyAlignment="1">
      <alignment horizontal="center" vertical="center"/>
    </xf>
    <xf numFmtId="0" fontId="5" fillId="0" borderId="17" xfId="5" applyBorder="1" applyAlignment="1">
      <alignment vertical="center"/>
    </xf>
    <xf numFmtId="0" fontId="0" fillId="0" borderId="17" xfId="0" applyBorder="1" applyAlignment="1"/>
    <xf numFmtId="0" fontId="7" fillId="0" borderId="17" xfId="0" applyFont="1" applyFill="1" applyBorder="1" applyAlignment="1"/>
    <xf numFmtId="0" fontId="0" fillId="10" borderId="17" xfId="0" applyFill="1" applyBorder="1" applyAlignment="1"/>
    <xf numFmtId="0" fontId="0" fillId="0" borderId="17" xfId="0" applyBorder="1" applyAlignment="1">
      <alignment vertical="center"/>
    </xf>
    <xf numFmtId="0" fontId="32" fillId="32" borderId="17" xfId="0" applyFont="1" applyFill="1" applyBorder="1" applyAlignment="1">
      <alignment horizontal="left" vertical="top"/>
    </xf>
    <xf numFmtId="0" fontId="33" fillId="33" borderId="17" xfId="0" applyFont="1" applyFill="1" applyBorder="1" applyAlignment="1">
      <alignment horizontal="left" vertical="top"/>
    </xf>
    <xf numFmtId="0" fontId="5" fillId="33" borderId="17" xfId="5" applyFill="1" applyBorder="1" applyAlignment="1">
      <alignment horizontal="left" vertical="top"/>
    </xf>
    <xf numFmtId="0" fontId="32" fillId="33" borderId="17" xfId="0" applyFont="1" applyFill="1" applyBorder="1" applyAlignment="1">
      <alignment horizontal="left" vertical="top"/>
    </xf>
    <xf numFmtId="0" fontId="32" fillId="33" borderId="17" xfId="0" applyFont="1" applyFill="1" applyBorder="1" applyAlignment="1">
      <alignment vertical="top"/>
    </xf>
    <xf numFmtId="0" fontId="0" fillId="20" borderId="17" xfId="0" applyFill="1" applyBorder="1" applyAlignment="1">
      <alignment horizontal="center" vertical="center" wrapText="1"/>
    </xf>
    <xf numFmtId="0" fontId="29" fillId="4" borderId="17" xfId="11" applyBorder="1" applyAlignment="1"/>
    <xf numFmtId="0" fontId="32" fillId="34" borderId="17" xfId="0" applyFont="1" applyFill="1" applyBorder="1" applyAlignment="1">
      <alignment horizontal="left" vertical="top"/>
    </xf>
    <xf numFmtId="0" fontId="0" fillId="12" borderId="17" xfId="0" applyFill="1" applyBorder="1" applyAlignment="1"/>
    <xf numFmtId="0" fontId="32" fillId="35" borderId="17" xfId="0" applyFont="1" applyFill="1" applyBorder="1" applyAlignment="1">
      <alignment horizontal="left" vertical="top"/>
    </xf>
    <xf numFmtId="0" fontId="0" fillId="23" borderId="17" xfId="0" applyFill="1" applyBorder="1" applyAlignment="1">
      <alignment horizontal="center" vertical="center" wrapText="1"/>
    </xf>
    <xf numFmtId="0" fontId="0" fillId="26" borderId="17" xfId="0" applyFill="1" applyBorder="1" applyAlignment="1"/>
    <xf numFmtId="0" fontId="32" fillId="36" borderId="17" xfId="0" applyFont="1" applyFill="1" applyBorder="1" applyAlignment="1">
      <alignment horizontal="left" vertical="top"/>
    </xf>
    <xf numFmtId="0" fontId="32" fillId="37" borderId="17" xfId="0" applyFont="1" applyFill="1" applyBorder="1" applyAlignment="1">
      <alignment horizontal="left" vertical="top"/>
    </xf>
    <xf numFmtId="0" fontId="32" fillId="38" borderId="17" xfId="0" applyFont="1" applyFill="1" applyBorder="1" applyAlignment="1">
      <alignment horizontal="left" vertical="top"/>
    </xf>
    <xf numFmtId="0" fontId="0" fillId="16" borderId="17" xfId="0" applyFill="1" applyBorder="1" applyAlignment="1"/>
    <xf numFmtId="0" fontId="32" fillId="39" borderId="17" xfId="0" applyFont="1" applyFill="1" applyBorder="1" applyAlignment="1">
      <alignment horizontal="left" vertical="top"/>
    </xf>
    <xf numFmtId="0" fontId="32" fillId="40" borderId="17" xfId="0" applyFont="1" applyFill="1" applyBorder="1" applyAlignment="1">
      <alignment horizontal="left" vertical="top"/>
    </xf>
    <xf numFmtId="0" fontId="32" fillId="0" borderId="17" xfId="0" applyFont="1" applyBorder="1" applyAlignment="1">
      <alignment vertical="top"/>
    </xf>
    <xf numFmtId="0" fontId="32" fillId="41" borderId="17" xfId="0" applyFont="1" applyFill="1" applyBorder="1" applyAlignment="1">
      <alignment horizontal="left" vertical="top"/>
    </xf>
    <xf numFmtId="0" fontId="32" fillId="42" borderId="17" xfId="0" applyFont="1" applyFill="1" applyBorder="1" applyAlignment="1">
      <alignment horizontal="left" vertical="top"/>
    </xf>
    <xf numFmtId="0" fontId="32" fillId="43" borderId="17" xfId="0" applyFont="1" applyFill="1" applyBorder="1" applyAlignment="1">
      <alignment horizontal="left" vertical="top"/>
    </xf>
    <xf numFmtId="0" fontId="32" fillId="44" borderId="17" xfId="0" applyFont="1" applyFill="1" applyBorder="1" applyAlignment="1">
      <alignment horizontal="left" vertical="top"/>
    </xf>
    <xf numFmtId="0" fontId="32" fillId="45" borderId="17" xfId="0" applyFont="1" applyFill="1" applyBorder="1" applyAlignment="1">
      <alignment horizontal="left" vertical="top"/>
    </xf>
    <xf numFmtId="0" fontId="32" fillId="46" borderId="17" xfId="0" applyFont="1" applyFill="1" applyBorder="1" applyAlignment="1">
      <alignment horizontal="left" vertical="top"/>
    </xf>
    <xf numFmtId="0" fontId="5" fillId="0" borderId="17" xfId="5" applyFill="1" applyBorder="1" applyAlignment="1"/>
    <xf numFmtId="0" fontId="0" fillId="13" borderId="18" xfId="0" applyFill="1" applyBorder="1"/>
    <xf numFmtId="0" fontId="30" fillId="30" borderId="16" xfId="12" applyBorder="1"/>
    <xf numFmtId="0" fontId="6" fillId="0" borderId="3" xfId="6"/>
    <xf numFmtId="0" fontId="5" fillId="0" borderId="0" xfId="5" applyAlignment="1"/>
    <xf numFmtId="0" fontId="28" fillId="0" borderId="15" xfId="10" applyAlignment="1"/>
    <xf numFmtId="0" fontId="0" fillId="0" borderId="0" xfId="0" quotePrefix="1" applyAlignment="1"/>
    <xf numFmtId="0" fontId="27" fillId="0" borderId="14" xfId="9"/>
    <xf numFmtId="0" fontId="32" fillId="0" borderId="17" xfId="0" applyFont="1" applyBorder="1" applyAlignment="1">
      <alignment horizontal="center" vertical="top"/>
    </xf>
    <xf numFmtId="0" fontId="0" fillId="0" borderId="0" xfId="0" applyAlignment="1">
      <alignment horizontal="center"/>
    </xf>
    <xf numFmtId="0" fontId="0" fillId="0" borderId="8" xfId="0" applyBorder="1" applyAlignment="1">
      <alignment horizontal="center"/>
    </xf>
    <xf numFmtId="0" fontId="29" fillId="4" borderId="17" xfId="11" applyBorder="1" applyAlignment="1">
      <alignment vertical="center"/>
    </xf>
    <xf numFmtId="0" fontId="0" fillId="0" borderId="8" xfId="0" applyBorder="1" applyAlignment="1">
      <alignment horizontal="center"/>
    </xf>
    <xf numFmtId="0" fontId="0" fillId="0" borderId="8" xfId="0" applyBorder="1"/>
    <xf numFmtId="0" fontId="0" fillId="0" borderId="8" xfId="0" applyBorder="1" applyAlignment="1"/>
    <xf numFmtId="0" fontId="0" fillId="0" borderId="17" xfId="0" applyBorder="1" applyAlignment="1">
      <alignment horizontal="center"/>
    </xf>
    <xf numFmtId="0" fontId="0" fillId="0" borderId="19" xfId="0" applyBorder="1" applyAlignment="1">
      <alignment horizontal="center"/>
    </xf>
    <xf numFmtId="0" fontId="0" fillId="15" borderId="17" xfId="0" applyFill="1" applyBorder="1" applyAlignment="1">
      <alignment horizontal="center"/>
    </xf>
    <xf numFmtId="0" fontId="0" fillId="10" borderId="17" xfId="0" applyFill="1" applyBorder="1" applyAlignment="1">
      <alignment horizontal="center"/>
    </xf>
    <xf numFmtId="0" fontId="0" fillId="12" borderId="17" xfId="0" applyFill="1" applyBorder="1" applyAlignment="1">
      <alignment horizontal="center"/>
    </xf>
    <xf numFmtId="0" fontId="0" fillId="9" borderId="17" xfId="0" applyFill="1" applyBorder="1" applyAlignment="1">
      <alignment horizontal="center"/>
    </xf>
    <xf numFmtId="0" fontId="0" fillId="11" borderId="17" xfId="0" applyFill="1" applyBorder="1" applyAlignment="1">
      <alignment horizontal="center"/>
    </xf>
    <xf numFmtId="0" fontId="0" fillId="47" borderId="17" xfId="0" applyFill="1" applyBorder="1" applyAlignment="1">
      <alignment horizontal="center"/>
    </xf>
    <xf numFmtId="0" fontId="16" fillId="0" borderId="17" xfId="0" applyFont="1" applyBorder="1" applyAlignment="1">
      <alignment horizontal="right"/>
    </xf>
    <xf numFmtId="0" fontId="3" fillId="0" borderId="17" xfId="0" applyFont="1" applyBorder="1"/>
    <xf numFmtId="0" fontId="0" fillId="0" borderId="17" xfId="0" applyBorder="1"/>
    <xf numFmtId="0" fontId="9" fillId="0" borderId="17" xfId="0" applyFont="1" applyBorder="1"/>
    <xf numFmtId="0" fontId="0" fillId="9" borderId="17" xfId="0" applyFill="1" applyBorder="1" applyAlignment="1">
      <alignment horizontal="center" vertical="center" wrapText="1"/>
    </xf>
    <xf numFmtId="0" fontId="0" fillId="15" borderId="17" xfId="0" applyFill="1" applyBorder="1" applyAlignment="1">
      <alignment horizontal="center" vertical="center" wrapText="1"/>
    </xf>
    <xf numFmtId="0" fontId="0" fillId="0" borderId="0" xfId="0" applyFill="1" applyBorder="1" applyAlignment="1">
      <alignment horizontal="center"/>
    </xf>
    <xf numFmtId="0" fontId="0" fillId="0" borderId="21" xfId="0" applyBorder="1" applyAlignment="1">
      <alignment horizontal="center"/>
    </xf>
    <xf numFmtId="0" fontId="0" fillId="0" borderId="21" xfId="0" applyFill="1" applyBorder="1" applyAlignment="1">
      <alignment horizontal="center"/>
    </xf>
    <xf numFmtId="0" fontId="0" fillId="0" borderId="0" xfId="0" applyBorder="1" applyAlignment="1">
      <alignment horizontal="center"/>
    </xf>
    <xf numFmtId="0" fontId="0" fillId="53" borderId="0" xfId="0" applyFill="1" applyBorder="1" applyAlignment="1">
      <alignment horizontal="center" vertical="center" wrapText="1"/>
    </xf>
    <xf numFmtId="0" fontId="0" fillId="54" borderId="0" xfId="8" applyFont="1" applyFill="1" applyBorder="1" applyAlignment="1">
      <alignment horizontal="center" vertical="center" wrapText="1"/>
    </xf>
    <xf numFmtId="0" fontId="0" fillId="55" borderId="0" xfId="0" applyFill="1" applyBorder="1" applyAlignment="1">
      <alignment horizontal="center" vertical="center" wrapText="1"/>
    </xf>
    <xf numFmtId="0" fontId="0" fillId="51" borderId="0" xfId="0" applyFill="1" applyBorder="1" applyAlignment="1">
      <alignment horizontal="center" vertical="center"/>
    </xf>
    <xf numFmtId="0" fontId="0" fillId="52" borderId="0" xfId="0" applyFill="1" applyBorder="1" applyAlignment="1">
      <alignment horizontal="center" vertical="center"/>
    </xf>
    <xf numFmtId="0" fontId="0" fillId="56" borderId="0" xfId="0" applyFill="1" applyBorder="1" applyAlignment="1">
      <alignment horizontal="center" vertical="center"/>
    </xf>
    <xf numFmtId="0" fontId="0" fillId="58" borderId="0" xfId="0" applyFill="1" applyBorder="1" applyAlignment="1">
      <alignment horizontal="center" vertical="center"/>
    </xf>
    <xf numFmtId="0" fontId="0" fillId="48" borderId="8" xfId="0" applyFill="1" applyBorder="1" applyAlignment="1">
      <alignment horizontal="center" vertical="center" wrapText="1"/>
    </xf>
    <xf numFmtId="0" fontId="0" fillId="48" borderId="8" xfId="0" applyFill="1" applyBorder="1" applyAlignment="1">
      <alignment horizontal="left" vertical="center" wrapText="1"/>
    </xf>
    <xf numFmtId="0" fontId="0" fillId="48" borderId="23" xfId="0" applyFill="1" applyBorder="1" applyAlignment="1">
      <alignment horizontal="center" vertical="center" wrapText="1"/>
    </xf>
    <xf numFmtId="0" fontId="0" fillId="48" borderId="23" xfId="0" applyFill="1" applyBorder="1" applyAlignment="1">
      <alignment horizontal="left" vertical="center" wrapText="1"/>
    </xf>
    <xf numFmtId="0" fontId="34" fillId="48" borderId="17" xfId="0" applyFont="1" applyFill="1" applyBorder="1" applyAlignment="1">
      <alignment horizontal="center" wrapText="1"/>
    </xf>
    <xf numFmtId="0" fontId="4" fillId="49" borderId="17" xfId="0" applyFont="1" applyFill="1" applyBorder="1" applyAlignment="1">
      <alignment horizontal="center" vertical="center" wrapText="1"/>
    </xf>
    <xf numFmtId="0" fontId="0" fillId="48" borderId="17" xfId="0" applyFill="1" applyBorder="1" applyAlignment="1">
      <alignment horizontal="left" vertical="center" wrapText="1"/>
    </xf>
    <xf numFmtId="0" fontId="4" fillId="59" borderId="17" xfId="0" applyFont="1" applyFill="1" applyBorder="1" applyAlignment="1">
      <alignment horizontal="center" vertical="center" wrapText="1"/>
    </xf>
    <xf numFmtId="0" fontId="0" fillId="52" borderId="17" xfId="0" applyFill="1" applyBorder="1" applyAlignment="1">
      <alignment horizontal="center" vertical="center" wrapText="1"/>
    </xf>
    <xf numFmtId="0" fontId="18" fillId="13" borderId="17" xfId="0" applyFont="1" applyFill="1" applyBorder="1" applyAlignment="1">
      <alignment horizontal="center" vertical="center" wrapText="1"/>
    </xf>
    <xf numFmtId="0" fontId="0" fillId="53" borderId="17" xfId="0" applyFill="1" applyBorder="1" applyAlignment="1">
      <alignment horizontal="center" vertical="center" wrapText="1"/>
    </xf>
    <xf numFmtId="0" fontId="18" fillId="13" borderId="17" xfId="8" applyFont="1" applyFill="1" applyBorder="1" applyAlignment="1">
      <alignment horizontal="center" vertical="center" wrapText="1"/>
    </xf>
    <xf numFmtId="0" fontId="0" fillId="54" borderId="17" xfId="8" applyFont="1" applyFill="1" applyBorder="1" applyAlignment="1">
      <alignment horizontal="center" vertical="center" wrapText="1"/>
    </xf>
    <xf numFmtId="0" fontId="0" fillId="55" borderId="17" xfId="0" applyFill="1" applyBorder="1" applyAlignment="1">
      <alignment horizontal="center" vertical="center" wrapText="1"/>
    </xf>
    <xf numFmtId="0" fontId="0" fillId="57" borderId="17" xfId="0" applyFill="1" applyBorder="1" applyAlignment="1">
      <alignment horizontal="center" vertical="center" wrapText="1"/>
    </xf>
    <xf numFmtId="0" fontId="0" fillId="11" borderId="22" xfId="0" applyFill="1" applyBorder="1" applyAlignment="1">
      <alignment horizontal="center"/>
    </xf>
    <xf numFmtId="0" fontId="0" fillId="9" borderId="22" xfId="0" applyFill="1" applyBorder="1" applyAlignment="1">
      <alignment horizontal="center" vertical="center" wrapText="1"/>
    </xf>
    <xf numFmtId="0" fontId="0" fillId="15" borderId="22" xfId="0" applyFill="1" applyBorder="1" applyAlignment="1">
      <alignment horizontal="center" vertical="center" wrapText="1"/>
    </xf>
    <xf numFmtId="0" fontId="0" fillId="10" borderId="22" xfId="0" applyFill="1" applyBorder="1" applyAlignment="1">
      <alignment horizontal="center"/>
    </xf>
    <xf numFmtId="0" fontId="3" fillId="0" borderId="20" xfId="0" applyFont="1" applyBorder="1"/>
    <xf numFmtId="0" fontId="0" fillId="58" borderId="17" xfId="0" applyFill="1" applyBorder="1" applyAlignment="1">
      <alignment horizontal="center" vertical="center"/>
    </xf>
    <xf numFmtId="0" fontId="0" fillId="56" borderId="17" xfId="0" applyFill="1" applyBorder="1" applyAlignment="1">
      <alignment horizontal="center" vertical="center"/>
    </xf>
    <xf numFmtId="0" fontId="0" fillId="52" borderId="17" xfId="0" applyFill="1" applyBorder="1" applyAlignment="1">
      <alignment horizontal="center" vertical="center"/>
    </xf>
    <xf numFmtId="0" fontId="0" fillId="51" borderId="17" xfId="0" applyFill="1" applyBorder="1" applyAlignment="1">
      <alignment horizontal="center" vertical="center"/>
    </xf>
    <xf numFmtId="0" fontId="0" fillId="47" borderId="22" xfId="0" applyFill="1" applyBorder="1" applyAlignment="1">
      <alignment horizontal="center"/>
    </xf>
    <xf numFmtId="0" fontId="18" fillId="48" borderId="17" xfId="0" applyFont="1" applyFill="1" applyBorder="1" applyAlignment="1">
      <alignment horizontal="center" vertical="center" wrapText="1"/>
    </xf>
    <xf numFmtId="0" fontId="0" fillId="54" borderId="17" xfId="8" applyFont="1" applyFill="1" applyBorder="1" applyAlignment="1">
      <alignment horizontal="left" vertical="center" wrapText="1"/>
    </xf>
    <xf numFmtId="0" fontId="0" fillId="55" borderId="17" xfId="0" applyFill="1" applyBorder="1" applyAlignment="1">
      <alignment horizontal="left" vertical="center" wrapText="1"/>
    </xf>
    <xf numFmtId="0" fontId="0" fillId="48" borderId="19" xfId="0" applyFill="1" applyBorder="1" applyAlignment="1">
      <alignment horizontal="left" vertical="center" wrapText="1"/>
    </xf>
    <xf numFmtId="0" fontId="4" fillId="49" borderId="19" xfId="0" applyFont="1" applyFill="1" applyBorder="1" applyAlignment="1">
      <alignment horizontal="center" vertical="center" wrapText="1"/>
    </xf>
    <xf numFmtId="0" fontId="0" fillId="51" borderId="19" xfId="0" applyFill="1" applyBorder="1" applyAlignment="1">
      <alignment horizontal="center" vertical="center" wrapText="1"/>
    </xf>
    <xf numFmtId="0" fontId="18" fillId="48" borderId="19" xfId="0" applyFont="1" applyFill="1" applyBorder="1" applyAlignment="1">
      <alignment horizontal="center" vertical="center" wrapText="1"/>
    </xf>
    <xf numFmtId="0" fontId="18" fillId="48" borderId="28" xfId="0" applyFont="1" applyFill="1" applyBorder="1" applyAlignment="1">
      <alignment horizontal="center" wrapText="1"/>
    </xf>
    <xf numFmtId="0" fontId="18" fillId="13" borderId="19" xfId="0" applyFont="1" applyFill="1" applyBorder="1" applyAlignment="1">
      <alignment horizontal="center" vertical="center" wrapText="1"/>
    </xf>
    <xf numFmtId="0" fontId="0" fillId="53" borderId="19" xfId="0" applyFill="1" applyBorder="1" applyAlignment="1">
      <alignment horizontal="center" vertical="center" wrapText="1"/>
    </xf>
    <xf numFmtId="0" fontId="0" fillId="53" borderId="19" xfId="0" applyFill="1" applyBorder="1" applyAlignment="1">
      <alignment horizontal="left" vertical="center" wrapText="1"/>
    </xf>
    <xf numFmtId="0" fontId="4" fillId="59" borderId="19" xfId="0" applyFont="1" applyFill="1" applyBorder="1" applyAlignment="1">
      <alignment horizontal="center" vertical="center" wrapText="1"/>
    </xf>
    <xf numFmtId="0" fontId="0" fillId="56" borderId="19" xfId="0" applyFill="1" applyBorder="1" applyAlignment="1">
      <alignment horizontal="center" vertical="center" wrapText="1"/>
    </xf>
    <xf numFmtId="0" fontId="0" fillId="48" borderId="19" xfId="8" quotePrefix="1" applyFont="1" applyFill="1" applyBorder="1" applyAlignment="1">
      <alignment horizontal="left" vertical="center" wrapText="1"/>
    </xf>
    <xf numFmtId="0" fontId="0" fillId="57" borderId="18" xfId="0" applyFill="1" applyBorder="1" applyAlignment="1">
      <alignment horizontal="left" vertical="center" wrapText="1"/>
    </xf>
    <xf numFmtId="0" fontId="3" fillId="48" borderId="27" xfId="0" applyFont="1" applyFill="1" applyBorder="1" applyAlignment="1">
      <alignment horizontal="center" wrapText="1"/>
    </xf>
    <xf numFmtId="0" fontId="0" fillId="50" borderId="32" xfId="0" applyFill="1" applyBorder="1" applyAlignment="1">
      <alignment horizontal="center" vertical="center" wrapText="1"/>
    </xf>
    <xf numFmtId="0" fontId="0" fillId="48" borderId="32" xfId="0" applyFill="1" applyBorder="1" applyAlignment="1">
      <alignment horizontal="center" vertical="center" wrapText="1"/>
    </xf>
    <xf numFmtId="0" fontId="0" fillId="48" borderId="27" xfId="0" applyFill="1" applyBorder="1" applyAlignment="1">
      <alignment horizontal="center" vertical="center" wrapText="1"/>
    </xf>
    <xf numFmtId="0" fontId="0" fillId="50" borderId="27" xfId="0" applyFill="1" applyBorder="1" applyAlignment="1">
      <alignment horizontal="center" vertical="center" wrapText="1"/>
    </xf>
    <xf numFmtId="0" fontId="0" fillId="51" borderId="9" xfId="0" applyFill="1" applyBorder="1" applyAlignment="1">
      <alignment horizontal="left" vertical="center" wrapText="1"/>
    </xf>
    <xf numFmtId="0" fontId="0" fillId="48" borderId="9" xfId="0" applyFill="1" applyBorder="1" applyAlignment="1">
      <alignment horizontal="left" vertical="center" wrapText="1"/>
    </xf>
    <xf numFmtId="0" fontId="0" fillId="54" borderId="18" xfId="8" applyFont="1" applyFill="1" applyBorder="1" applyAlignment="1">
      <alignment horizontal="left" vertical="center" wrapText="1"/>
    </xf>
    <xf numFmtId="0" fontId="0" fillId="48" borderId="32" xfId="0" applyFill="1" applyBorder="1" applyAlignment="1">
      <alignment horizontal="center" wrapText="1"/>
    </xf>
    <xf numFmtId="0" fontId="0" fillId="48" borderId="27" xfId="0" applyFill="1" applyBorder="1" applyAlignment="1">
      <alignment horizontal="center" wrapText="1"/>
    </xf>
    <xf numFmtId="0" fontId="0" fillId="56" borderId="32" xfId="0" applyFill="1" applyBorder="1" applyAlignment="1">
      <alignment horizontal="left" vertical="center" wrapText="1"/>
    </xf>
    <xf numFmtId="0" fontId="0" fillId="57" borderId="27" xfId="0" applyFill="1" applyBorder="1" applyAlignment="1">
      <alignment horizontal="left" vertical="center" wrapText="1"/>
    </xf>
    <xf numFmtId="0" fontId="0" fillId="48" borderId="24" xfId="0" applyFill="1" applyBorder="1" applyAlignment="1">
      <alignment horizontal="left" vertical="center" wrapText="1"/>
    </xf>
    <xf numFmtId="0" fontId="0" fillId="53" borderId="24" xfId="0" applyFill="1" applyBorder="1" applyAlignment="1">
      <alignment horizontal="left" vertical="center" wrapText="1"/>
    </xf>
    <xf numFmtId="0" fontId="0" fillId="48" borderId="25" xfId="8" applyFont="1" applyFill="1" applyBorder="1" applyAlignment="1">
      <alignment horizontal="left" vertical="center" wrapText="1"/>
    </xf>
    <xf numFmtId="0" fontId="0" fillId="48" borderId="25" xfId="0" applyFill="1" applyBorder="1" applyAlignment="1">
      <alignment horizontal="left" vertical="center" wrapText="1"/>
    </xf>
    <xf numFmtId="0" fontId="0" fillId="48" borderId="18" xfId="0" applyFill="1" applyBorder="1" applyAlignment="1">
      <alignment horizontal="left" vertical="center" wrapText="1"/>
    </xf>
    <xf numFmtId="0" fontId="0" fillId="53" borderId="32" xfId="0" applyFill="1" applyBorder="1" applyAlignment="1">
      <alignment horizontal="left" vertical="center" wrapText="1"/>
    </xf>
    <xf numFmtId="0" fontId="0" fillId="54" borderId="27" xfId="8" applyFont="1" applyFill="1" applyBorder="1" applyAlignment="1">
      <alignment horizontal="left" vertical="center" wrapText="1"/>
    </xf>
    <xf numFmtId="0" fontId="0" fillId="52" borderId="27" xfId="0" applyFill="1" applyBorder="1" applyAlignment="1">
      <alignment horizontal="left" vertical="center" wrapText="1"/>
    </xf>
    <xf numFmtId="0" fontId="0" fillId="55" borderId="25" xfId="0" applyFill="1" applyBorder="1" applyAlignment="1">
      <alignment horizontal="left" vertical="center" wrapText="1"/>
    </xf>
    <xf numFmtId="0" fontId="0" fillId="55" borderId="27" xfId="0" applyFill="1" applyBorder="1" applyAlignment="1">
      <alignment horizontal="left" vertical="center" wrapText="1"/>
    </xf>
    <xf numFmtId="0" fontId="0" fillId="48" borderId="23" xfId="8" applyFont="1" applyFill="1" applyBorder="1" applyAlignment="1">
      <alignment horizontal="center" vertical="center" wrapText="1"/>
    </xf>
    <xf numFmtId="0" fontId="0" fillId="51" borderId="32" xfId="0" applyFill="1" applyBorder="1" applyAlignment="1">
      <alignment horizontal="left" vertical="center" wrapText="1"/>
    </xf>
    <xf numFmtId="0" fontId="0" fillId="48" borderId="29" xfId="0" applyFill="1" applyBorder="1"/>
    <xf numFmtId="0" fontId="0" fillId="52" borderId="26" xfId="0" applyFill="1" applyBorder="1" applyAlignment="1">
      <alignment horizontal="left" vertical="center" wrapText="1"/>
    </xf>
    <xf numFmtId="0" fontId="0" fillId="53" borderId="33" xfId="0" applyFill="1" applyBorder="1" applyAlignment="1">
      <alignment horizontal="left" vertical="center" wrapText="1"/>
    </xf>
    <xf numFmtId="0" fontId="0" fillId="48" borderId="26" xfId="0" applyFill="1" applyBorder="1" applyAlignment="1">
      <alignment horizontal="left" vertical="center" wrapText="1"/>
    </xf>
    <xf numFmtId="0" fontId="0" fillId="55" borderId="26" xfId="0" applyFill="1" applyBorder="1" applyAlignment="1">
      <alignment horizontal="left" vertical="center" wrapText="1"/>
    </xf>
    <xf numFmtId="0" fontId="17" fillId="48" borderId="33" xfId="0" applyFont="1" applyFill="1" applyBorder="1" applyAlignment="1">
      <alignment horizontal="left" vertical="center" wrapText="1"/>
    </xf>
    <xf numFmtId="0" fontId="0" fillId="0" borderId="33" xfId="0" applyBorder="1"/>
    <xf numFmtId="0" fontId="3" fillId="48" borderId="31" xfId="0" applyFont="1" applyFill="1" applyBorder="1" applyAlignment="1">
      <alignment horizontal="center" wrapText="1"/>
    </xf>
    <xf numFmtId="0" fontId="3" fillId="48" borderId="29" xfId="0" applyFont="1" applyFill="1" applyBorder="1" applyAlignment="1">
      <alignment horizontal="center" wrapText="1"/>
    </xf>
    <xf numFmtId="0" fontId="3" fillId="48" borderId="28" xfId="0" applyFont="1" applyFill="1" applyBorder="1" applyAlignment="1">
      <alignment horizontal="center" wrapText="1"/>
    </xf>
    <xf numFmtId="0" fontId="3" fillId="14" borderId="28" xfId="0" applyFont="1" applyFill="1" applyBorder="1" applyAlignment="1">
      <alignment horizontal="center" wrapText="1"/>
    </xf>
    <xf numFmtId="0" fontId="3" fillId="14" borderId="30" xfId="0" applyFont="1" applyFill="1" applyBorder="1" applyAlignment="1">
      <alignment horizontal="center" wrapText="1"/>
    </xf>
    <xf numFmtId="0" fontId="3" fillId="48" borderId="34" xfId="0" applyFont="1" applyFill="1" applyBorder="1" applyAlignment="1">
      <alignment wrapText="1"/>
    </xf>
    <xf numFmtId="0" fontId="34" fillId="0" borderId="17" xfId="0" applyFont="1" applyBorder="1"/>
    <xf numFmtId="0" fontId="18" fillId="0" borderId="17" xfId="0" applyFont="1" applyBorder="1"/>
    <xf numFmtId="49" fontId="0" fillId="0" borderId="0" xfId="0" applyNumberFormat="1" applyBorder="1" applyAlignment="1">
      <alignment horizontal="center" vertical="center" wrapText="1"/>
    </xf>
    <xf numFmtId="0" fontId="35" fillId="0" borderId="0" xfId="0" applyFont="1"/>
    <xf numFmtId="0" fontId="0" fillId="0" borderId="17" xfId="0" applyFill="1" applyBorder="1" applyAlignment="1">
      <alignment horizontal="center"/>
    </xf>
    <xf numFmtId="0" fontId="6" fillId="0" borderId="5" xfId="6" applyBorder="1" applyAlignment="1">
      <alignment horizontal="center" vertical="top"/>
    </xf>
    <xf numFmtId="0" fontId="6" fillId="0" borderId="3" xfId="6" applyBorder="1" applyAlignment="1">
      <alignment horizontal="center" vertical="top"/>
    </xf>
    <xf numFmtId="0" fontId="6" fillId="0" borderId="6" xfId="6" applyBorder="1" applyAlignment="1">
      <alignment horizontal="center" vertical="top"/>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49" fontId="0" fillId="0" borderId="12" xfId="0" applyNumberFormat="1" applyBorder="1" applyAlignment="1">
      <alignment horizontal="center" vertical="center" wrapText="1"/>
    </xf>
    <xf numFmtId="49" fontId="0" fillId="0" borderId="13"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0" xfId="0" applyNumberFormat="1" applyBorder="1" applyAlignment="1">
      <alignment horizontal="center" vertical="center" wrapText="1"/>
    </xf>
    <xf numFmtId="49" fontId="0" fillId="0" borderId="8"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2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17" xfId="0" applyBorder="1" applyAlignment="1">
      <alignment horizontal="left"/>
    </xf>
    <xf numFmtId="0" fontId="3" fillId="48" borderId="26" xfId="0" applyFont="1" applyFill="1" applyBorder="1" applyAlignment="1">
      <alignment horizontal="center" wrapText="1"/>
    </xf>
    <xf numFmtId="0" fontId="3" fillId="48" borderId="23" xfId="0" applyFont="1" applyFill="1" applyBorder="1" applyAlignment="1">
      <alignment horizontal="center" wrapText="1"/>
    </xf>
    <xf numFmtId="0" fontId="3" fillId="48" borderId="18" xfId="0" applyFont="1" applyFill="1" applyBorder="1" applyAlignment="1">
      <alignment horizontal="center" wrapText="1"/>
    </xf>
    <xf numFmtId="0" fontId="3" fillId="0" borderId="17" xfId="0" applyFont="1" applyBorder="1" applyAlignment="1">
      <alignment horizontal="left"/>
    </xf>
    <xf numFmtId="0" fontId="3" fillId="48" borderId="17" xfId="0" applyFont="1" applyFill="1" applyBorder="1" applyAlignment="1">
      <alignment horizontal="center" wrapText="1"/>
    </xf>
    <xf numFmtId="0" fontId="3" fillId="48" borderId="25" xfId="0" applyFont="1" applyFill="1" applyBorder="1" applyAlignment="1">
      <alignment horizontal="center" wrapText="1"/>
    </xf>
    <xf numFmtId="0" fontId="18" fillId="0" borderId="0" xfId="0" quotePrefix="1" applyFont="1"/>
  </cellXfs>
  <cellStyles count="13">
    <cellStyle name="40% - Accent6" xfId="8" builtinId="51"/>
    <cellStyle name="Accent2" xfId="3" builtinId="33"/>
    <cellStyle name="Accent3" xfId="4" builtinId="37"/>
    <cellStyle name="Accent5" xfId="7" builtinId="45"/>
    <cellStyle name="Bad" xfId="2" builtinId="27"/>
    <cellStyle name="Calculation" xfId="12" builtinId="22"/>
    <cellStyle name="Good" xfId="1" builtinId="26"/>
    <cellStyle name="Heading 1" xfId="6" builtinId="16"/>
    <cellStyle name="Heading 2" xfId="9" builtinId="17"/>
    <cellStyle name="Heading 3" xfId="10" builtinId="18"/>
    <cellStyle name="Hyperlink" xfId="5" builtinId="8"/>
    <cellStyle name="Neutral" xfId="11" builtinId="28"/>
    <cellStyle name="Normal" xfId="0" builtinId="0"/>
  </cellStyles>
  <dxfs count="0"/>
  <tableStyles count="0" defaultTableStyle="TableStyleMedium2" defaultPivotStyle="PivotStyleLight16"/>
  <colors>
    <mruColors>
      <color rgb="FF00FF00"/>
      <color rgb="FF00CC00"/>
      <color rgb="FF78A97C"/>
      <color rgb="FF87AB6B"/>
      <color rgb="FFAECBB1"/>
      <color rgb="FFB9D09E"/>
      <color rgb="FFFCF5D0"/>
      <color rgb="FFF6DBDF"/>
      <color rgb="FFE3929F"/>
      <color rgb="FFD049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sembl.org/info/genome/variation/predicted_data.html" TargetMode="External"/><Relationship Id="rId1" Type="http://schemas.openxmlformats.org/officeDocument/2006/relationships/hyperlink" Target="http://snpeff.sourceforge.n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ncbi.nlm.nih.gov/projects/SNP/snp_ref.cgi?rs=62625308" TargetMode="External"/><Relationship Id="rId13" Type="http://schemas.openxmlformats.org/officeDocument/2006/relationships/hyperlink" Target="http://www.ncbi.nlm.nih.gov/entrez/query.fcgi?cmd=Retrieve&amp;db=PubMed&amp;list_uids=7894493&amp;dopt=Abstract" TargetMode="External"/><Relationship Id="rId3" Type="http://schemas.openxmlformats.org/officeDocument/2006/relationships/hyperlink" Target="http://research.nhgri.nih.gov/projects/bic/Member/cgi-bin/bic_query_result.cgi?table=brca1_exons&amp;nt=120&amp;base_change=A%20to%20G&amp;exact_search=1" TargetMode="External"/><Relationship Id="rId7" Type="http://schemas.openxmlformats.org/officeDocument/2006/relationships/hyperlink" Target="http://www.ncbi.nlm.nih.gov/pubmed/15235020" TargetMode="External"/><Relationship Id="rId12" Type="http://schemas.openxmlformats.org/officeDocument/2006/relationships/hyperlink" Target="http://research.nhgri.nih.gov/projects/bic/Member/cgi-bin/bic_query_result.cgi?table=brca1_exons&amp;nt=3726&amp;base_change=C%20to%20T&amp;exact_search=1" TargetMode="External"/><Relationship Id="rId2" Type="http://schemas.openxmlformats.org/officeDocument/2006/relationships/hyperlink" Target="http://www.ncbi.nlm.nih.gov/entrez/query.fcgi?cmd=Retrieve&amp;db=PubMed&amp;list_uids=11802209&amp;dopt=Abstract" TargetMode="External"/><Relationship Id="rId1" Type="http://schemas.openxmlformats.org/officeDocument/2006/relationships/hyperlink" Target="http://www.ncbi.nlm.nih.gov/sites/entrez?db=snp&amp;cmd=search&amp;term=rs80357287" TargetMode="External"/><Relationship Id="rId6" Type="http://schemas.openxmlformats.org/officeDocument/2006/relationships/hyperlink" Target="http://www.ncbi.nlm.nih.gov/projects/SNP/snp_ref.cgi?rs=80357196" TargetMode="External"/><Relationship Id="rId11" Type="http://schemas.openxmlformats.org/officeDocument/2006/relationships/hyperlink" Target="http://www.omim.org/entry/113705" TargetMode="External"/><Relationship Id="rId5" Type="http://schemas.openxmlformats.org/officeDocument/2006/relationships/hyperlink" Target="http://www.ncbi.nlm.nih.gov/SNP/snp_ref.cgi?type=rs&amp;rs=rs16940" TargetMode="External"/><Relationship Id="rId10" Type="http://schemas.openxmlformats.org/officeDocument/2006/relationships/hyperlink" Target="http://www.ncbi.nlm.nih.gov/clinvar/RCV000019240/" TargetMode="External"/><Relationship Id="rId4" Type="http://schemas.openxmlformats.org/officeDocument/2006/relationships/hyperlink" Target="http://research.nhgri.nih.gov/projects/bic/Member/cgi-bin/bic_query_result.cgi?table=brca1_exons&amp;nt=120&amp;base_change=A%20to%20G&amp;exact_search=1" TargetMode="External"/><Relationship Id="rId9" Type="http://schemas.openxmlformats.org/officeDocument/2006/relationships/hyperlink" Target="http://research.nhgri.nih.gov/projects/bic/Member/cgi-bin/bic_query_result.cgi?table=brca1_exons&amp;nt=3726&amp;base_change=C%20to%20T&amp;exact_search=1"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sequenceontology.org/browser/current_svn/term/SO:0001587" TargetMode="External"/><Relationship Id="rId117" Type="http://schemas.openxmlformats.org/officeDocument/2006/relationships/hyperlink" Target="http://www.sequenceontology.org/miso/current_release/term/SO:0001822" TargetMode="External"/><Relationship Id="rId21" Type="http://schemas.openxmlformats.org/officeDocument/2006/relationships/hyperlink" Target="http://www.sequenceontology.org/browser/current_svn/term/SO:0001575" TargetMode="External"/><Relationship Id="rId42" Type="http://schemas.openxmlformats.org/officeDocument/2006/relationships/hyperlink" Target="http://www.sequenceontology.org/browser/current_svn/term/SO:0001623" TargetMode="External"/><Relationship Id="rId47" Type="http://schemas.openxmlformats.org/officeDocument/2006/relationships/hyperlink" Target="http://www.sequenceontology.org/browser/current_svn/term/SO:0001824" TargetMode="External"/><Relationship Id="rId63" Type="http://schemas.openxmlformats.org/officeDocument/2006/relationships/hyperlink" Target="http://www.sequenceontology.org/browser/current_svn/term/SO:0001574" TargetMode="External"/><Relationship Id="rId68" Type="http://schemas.openxmlformats.org/officeDocument/2006/relationships/hyperlink" Target="http://www.sequenceontology.org/browser/current_svn/term/SO:0001578" TargetMode="External"/><Relationship Id="rId84" Type="http://schemas.openxmlformats.org/officeDocument/2006/relationships/hyperlink" Target="http://www.sequenceontology.org/miso/current_release/term/SO:0001583" TargetMode="External"/><Relationship Id="rId89" Type="http://schemas.openxmlformats.org/officeDocument/2006/relationships/hyperlink" Target="http://www.sequenceontology.org/miso/current_release/term/SO:0001567" TargetMode="External"/><Relationship Id="rId112" Type="http://schemas.openxmlformats.org/officeDocument/2006/relationships/hyperlink" Target="http://www.sequenceontology.org/miso/current_release/term/SO:0001587" TargetMode="External"/><Relationship Id="rId133" Type="http://schemas.openxmlformats.org/officeDocument/2006/relationships/hyperlink" Target="http://www.sequenceontology.org/miso/current_release/term/SO:0001632" TargetMode="External"/><Relationship Id="rId138" Type="http://schemas.openxmlformats.org/officeDocument/2006/relationships/hyperlink" Target="http://www.sequenceontology.org/miso/current_release/term/SO:0001894" TargetMode="External"/><Relationship Id="rId16" Type="http://schemas.openxmlformats.org/officeDocument/2006/relationships/hyperlink" Target="http://www.sequenceontology.org/browser/current_svn/term/SO:0000276" TargetMode="External"/><Relationship Id="rId107" Type="http://schemas.openxmlformats.org/officeDocument/2006/relationships/hyperlink" Target="http://www.sequenceontology.org/miso/current_release/term/SO:0001906" TargetMode="External"/><Relationship Id="rId11" Type="http://schemas.openxmlformats.org/officeDocument/2006/relationships/hyperlink" Target="http://www.sequenceontology.org/browser/current_svn/term/SO:0000605" TargetMode="External"/><Relationship Id="rId32" Type="http://schemas.openxmlformats.org/officeDocument/2006/relationships/hyperlink" Target="http://www.sequenceontology.org/browser/current_svn/term/SO:0001624" TargetMode="External"/><Relationship Id="rId37" Type="http://schemas.openxmlformats.org/officeDocument/2006/relationships/hyperlink" Target="http://www.sequenceontology.org/browser/current_svn/term/SO:0001572" TargetMode="External"/><Relationship Id="rId53" Type="http://schemas.openxmlformats.org/officeDocument/2006/relationships/hyperlink" Target="http://www.sequenceontology.org/browser/current_svn/term/SO:0001822" TargetMode="External"/><Relationship Id="rId58" Type="http://schemas.openxmlformats.org/officeDocument/2006/relationships/hyperlink" Target="http://www.sequenceontology.org/browser/current_svn/term/SO:0001627" TargetMode="External"/><Relationship Id="rId74" Type="http://schemas.openxmlformats.org/officeDocument/2006/relationships/hyperlink" Target="http://www.sequenceontology.org/browser/current_svn/term/SO:0001572" TargetMode="External"/><Relationship Id="rId79" Type="http://schemas.openxmlformats.org/officeDocument/2006/relationships/hyperlink" Target="http://www.sequenceontology.org/miso/current_release/term/SO:0001589" TargetMode="External"/><Relationship Id="rId102" Type="http://schemas.openxmlformats.org/officeDocument/2006/relationships/hyperlink" Target="http://www.sequenceontology.org/miso/current_release/term/SO:0001782" TargetMode="External"/><Relationship Id="rId123" Type="http://schemas.openxmlformats.org/officeDocument/2006/relationships/hyperlink" Target="http://www.sequenceontology.org/miso/current_release/term/SO:0001567" TargetMode="External"/><Relationship Id="rId128" Type="http://schemas.openxmlformats.org/officeDocument/2006/relationships/hyperlink" Target="http://www.sequenceontology.org/miso/current_release/term/SO:0001792" TargetMode="External"/><Relationship Id="rId5" Type="http://schemas.openxmlformats.org/officeDocument/2006/relationships/hyperlink" Target="http://www.sequenceontology.org/browser/current_svn/term/SO:0001826" TargetMode="External"/><Relationship Id="rId90" Type="http://schemas.openxmlformats.org/officeDocument/2006/relationships/hyperlink" Target="http://www.sequenceontology.org/miso/current_release/term/SO:0001580" TargetMode="External"/><Relationship Id="rId95" Type="http://schemas.openxmlformats.org/officeDocument/2006/relationships/hyperlink" Target="http://www.sequenceontology.org/miso/current_release/term/SO:0001619" TargetMode="External"/><Relationship Id="rId22" Type="http://schemas.openxmlformats.org/officeDocument/2006/relationships/hyperlink" Target="http://www.sequenceontology.org/browser/current_svn/term/SO:0001630" TargetMode="External"/><Relationship Id="rId27" Type="http://schemas.openxmlformats.org/officeDocument/2006/relationships/hyperlink" Target="http://www.sequenceontology.org/browser/current_svn/term/SO:0001819" TargetMode="External"/><Relationship Id="rId43" Type="http://schemas.openxmlformats.org/officeDocument/2006/relationships/hyperlink" Target="http://www.sequenceontology.org/browser/current_svn/term/SO:0001580" TargetMode="External"/><Relationship Id="rId48" Type="http://schemas.openxmlformats.org/officeDocument/2006/relationships/hyperlink" Target="http://www.sequenceontology.org/browser/current_svn/term/SO:0001632" TargetMode="External"/><Relationship Id="rId64" Type="http://schemas.openxmlformats.org/officeDocument/2006/relationships/hyperlink" Target="http://www.sequenceontology.org/browser/current_svn/term/SO:0001575" TargetMode="External"/><Relationship Id="rId69" Type="http://schemas.openxmlformats.org/officeDocument/2006/relationships/hyperlink" Target="http://www.sequenceontology.org/browser/current_svn/term/SO:0001567" TargetMode="External"/><Relationship Id="rId113" Type="http://schemas.openxmlformats.org/officeDocument/2006/relationships/hyperlink" Target="http://www.sequenceontology.org/miso/current_release/term/SO:0001589" TargetMode="External"/><Relationship Id="rId118" Type="http://schemas.openxmlformats.org/officeDocument/2006/relationships/hyperlink" Target="http://www.sequenceontology.org/miso/current_release/term/SO:0001583" TargetMode="External"/><Relationship Id="rId134" Type="http://schemas.openxmlformats.org/officeDocument/2006/relationships/hyperlink" Target="http://www.sequenceontology.org/miso/current_release/term/SO:0001895" TargetMode="External"/><Relationship Id="rId139" Type="http://schemas.openxmlformats.org/officeDocument/2006/relationships/hyperlink" Target="http://www.sequenceontology.org/miso/current_release/term/SO:0001891" TargetMode="External"/><Relationship Id="rId8" Type="http://schemas.openxmlformats.org/officeDocument/2006/relationships/hyperlink" Target="http://www.sequenceontology.org/browser/current_svn/term/SO:0001572" TargetMode="External"/><Relationship Id="rId51" Type="http://schemas.openxmlformats.org/officeDocument/2006/relationships/hyperlink" Target="http://www.sequenceontology.org/browser/current_svn/term/SO:0001589" TargetMode="External"/><Relationship Id="rId72" Type="http://schemas.openxmlformats.org/officeDocument/2006/relationships/hyperlink" Target="http://www.sequenceontology.org/browser/current_svn/term/SO:0001631" TargetMode="External"/><Relationship Id="rId80" Type="http://schemas.openxmlformats.org/officeDocument/2006/relationships/hyperlink" Target="http://www.sequenceontology.org/miso/current_release/term/SO:0001578" TargetMode="External"/><Relationship Id="rId85" Type="http://schemas.openxmlformats.org/officeDocument/2006/relationships/hyperlink" Target="http://www.sequenceontology.org/miso/current_release/term/SO:0001889" TargetMode="External"/><Relationship Id="rId93" Type="http://schemas.openxmlformats.org/officeDocument/2006/relationships/hyperlink" Target="http://www.sequenceontology.org/miso/current_release/term/SO:0001624" TargetMode="External"/><Relationship Id="rId98" Type="http://schemas.openxmlformats.org/officeDocument/2006/relationships/hyperlink" Target="http://www.sequenceontology.org/miso/current_release/term/SO:0001631" TargetMode="External"/><Relationship Id="rId121" Type="http://schemas.openxmlformats.org/officeDocument/2006/relationships/hyperlink" Target="http://www.sequenceontology.org/miso/current_release/term/SO:0001626" TargetMode="External"/><Relationship Id="rId142" Type="http://schemas.openxmlformats.org/officeDocument/2006/relationships/hyperlink" Target="http://www.sequenceontology.org/miso/current_release/term/SO:0001628" TargetMode="External"/><Relationship Id="rId3" Type="http://schemas.openxmlformats.org/officeDocument/2006/relationships/hyperlink" Target="http://www.sequenceontology.org/browser/current_svn/term/SO:0001824" TargetMode="External"/><Relationship Id="rId12" Type="http://schemas.openxmlformats.org/officeDocument/2006/relationships/hyperlink" Target="http://www.sequenceontology.org/browser/current_svn/term/SO:0002017" TargetMode="External"/><Relationship Id="rId17" Type="http://schemas.openxmlformats.org/officeDocument/2006/relationships/hyperlink" Target="http://www.sequenceontology.org/browser/current_svn/term/SO:0001583" TargetMode="External"/><Relationship Id="rId25" Type="http://schemas.openxmlformats.org/officeDocument/2006/relationships/hyperlink" Target="http://www.sequenceontology.org/browser/current_svn/term/SO:0002012" TargetMode="External"/><Relationship Id="rId33" Type="http://schemas.openxmlformats.org/officeDocument/2006/relationships/hyperlink" Target="http://www.sequenceontology.org/browser/current_svn/term/SO:0001623" TargetMode="External"/><Relationship Id="rId38" Type="http://schemas.openxmlformats.org/officeDocument/2006/relationships/hyperlink" Target="http://www.sequenceontology.org/browser/current_svn/term/SO:0002015" TargetMode="External"/><Relationship Id="rId46" Type="http://schemas.openxmlformats.org/officeDocument/2006/relationships/hyperlink" Target="http://www.sequenceontology.org/browser/current_svn/term/SO:0001826" TargetMode="External"/><Relationship Id="rId59" Type="http://schemas.openxmlformats.org/officeDocument/2006/relationships/hyperlink" Target="http://www.sequenceontology.org/browser/current_svn/term/SO:0000276" TargetMode="External"/><Relationship Id="rId67" Type="http://schemas.openxmlformats.org/officeDocument/2006/relationships/hyperlink" Target="http://www.sequenceontology.org/browser/current_svn/term/SO:0001587" TargetMode="External"/><Relationship Id="rId103" Type="http://schemas.openxmlformats.org/officeDocument/2006/relationships/hyperlink" Target="http://www.sequenceontology.org/miso/current_release/term/SO:0001566" TargetMode="External"/><Relationship Id="rId108" Type="http://schemas.openxmlformats.org/officeDocument/2006/relationships/hyperlink" Target="http://www.sequenceontology.org/miso/current_release/term/SO:0001628" TargetMode="External"/><Relationship Id="rId116" Type="http://schemas.openxmlformats.org/officeDocument/2006/relationships/hyperlink" Target="http://www.sequenceontology.org/miso/current_release/term/SO:0001821" TargetMode="External"/><Relationship Id="rId124" Type="http://schemas.openxmlformats.org/officeDocument/2006/relationships/hyperlink" Target="http://www.sequenceontology.org/miso/current_release/term/SO:0001580" TargetMode="External"/><Relationship Id="rId129" Type="http://schemas.openxmlformats.org/officeDocument/2006/relationships/hyperlink" Target="http://www.sequenceontology.org/miso/current_release/term/SO:0001619" TargetMode="External"/><Relationship Id="rId137" Type="http://schemas.openxmlformats.org/officeDocument/2006/relationships/hyperlink" Target="http://www.sequenceontology.org/miso/current_release/term/SO:0001566" TargetMode="External"/><Relationship Id="rId20" Type="http://schemas.openxmlformats.org/officeDocument/2006/relationships/hyperlink" Target="http://www.sequenceontology.org/browser/current_svn/term/SO:0001574" TargetMode="External"/><Relationship Id="rId41" Type="http://schemas.openxmlformats.org/officeDocument/2006/relationships/hyperlink" Target="http://www.sequenceontology.org/browser/current_svn/term/SO:0002013" TargetMode="External"/><Relationship Id="rId54" Type="http://schemas.openxmlformats.org/officeDocument/2006/relationships/hyperlink" Target="http://www.sequenceontology.org/browser/current_svn/term/SO:0001821" TargetMode="External"/><Relationship Id="rId62" Type="http://schemas.openxmlformats.org/officeDocument/2006/relationships/hyperlink" Target="http://www.sequenceontology.org/browser/current_svn/term/SO:0001566" TargetMode="External"/><Relationship Id="rId70" Type="http://schemas.openxmlformats.org/officeDocument/2006/relationships/hyperlink" Target="http://www.sequenceontology.org/browser/current_svn/term/SO:0001819" TargetMode="External"/><Relationship Id="rId75" Type="http://schemas.openxmlformats.org/officeDocument/2006/relationships/hyperlink" Target="http://www.sequenceontology.org/miso/current_release/term/SO:0001893" TargetMode="External"/><Relationship Id="rId83" Type="http://schemas.openxmlformats.org/officeDocument/2006/relationships/hyperlink" Target="http://www.sequenceontology.org/miso/current_release/term/SO:0001822" TargetMode="External"/><Relationship Id="rId88" Type="http://schemas.openxmlformats.org/officeDocument/2006/relationships/hyperlink" Target="http://www.sequenceontology.org/miso/current_release/term/SO:0001819" TargetMode="External"/><Relationship Id="rId91" Type="http://schemas.openxmlformats.org/officeDocument/2006/relationships/hyperlink" Target="http://www.sequenceontology.org/miso/current_release/term/SO:0001620" TargetMode="External"/><Relationship Id="rId96" Type="http://schemas.openxmlformats.org/officeDocument/2006/relationships/hyperlink" Target="http://www.sequenceontology.org/miso/current_release/term/SO:0001627" TargetMode="External"/><Relationship Id="rId111" Type="http://schemas.openxmlformats.org/officeDocument/2006/relationships/hyperlink" Target="http://www.sequenceontology.org/miso/current_release/term/SO:0001574" TargetMode="External"/><Relationship Id="rId132" Type="http://schemas.openxmlformats.org/officeDocument/2006/relationships/hyperlink" Target="http://www.sequenceontology.org/miso/current_release/term/SO:0001631" TargetMode="External"/><Relationship Id="rId140" Type="http://schemas.openxmlformats.org/officeDocument/2006/relationships/hyperlink" Target="http://www.sequenceontology.org/miso/current_release/term/SO:0001907" TargetMode="External"/><Relationship Id="rId1" Type="http://schemas.openxmlformats.org/officeDocument/2006/relationships/hyperlink" Target="http://www.sequenceontology.org/browser/current_svn/term/SO:0001580" TargetMode="External"/><Relationship Id="rId6" Type="http://schemas.openxmlformats.org/officeDocument/2006/relationships/hyperlink" Target="http://www.sequenceontology.org/browser/current_svn/term/SO:0001632" TargetMode="External"/><Relationship Id="rId15" Type="http://schemas.openxmlformats.org/officeDocument/2006/relationships/hyperlink" Target="http://www.sequenceontology.org/browser/current_svn/term/SO:0002018" TargetMode="External"/><Relationship Id="rId23" Type="http://schemas.openxmlformats.org/officeDocument/2006/relationships/hyperlink" Target="http://www.sequenceontology.org/browser/current_svn/term/SO:0001578" TargetMode="External"/><Relationship Id="rId28" Type="http://schemas.openxmlformats.org/officeDocument/2006/relationships/hyperlink" Target="http://www.sequenceontology.org/browser/current_svn/term/SO:0001567" TargetMode="External"/><Relationship Id="rId36" Type="http://schemas.openxmlformats.org/officeDocument/2006/relationships/hyperlink" Target="http://www.sequenceontology.org/browser/current_svn/term/SO:0002013" TargetMode="External"/><Relationship Id="rId49" Type="http://schemas.openxmlformats.org/officeDocument/2006/relationships/hyperlink" Target="http://www.sequenceontology.org/browser/current_svn/term/SO:0001572" TargetMode="External"/><Relationship Id="rId57" Type="http://schemas.openxmlformats.org/officeDocument/2006/relationships/hyperlink" Target="http://www.sequenceontology.org/browser/current_svn/term/SO:0002011" TargetMode="External"/><Relationship Id="rId106" Type="http://schemas.openxmlformats.org/officeDocument/2006/relationships/hyperlink" Target="http://www.sequenceontology.org/miso/current_release/term/SO:0001907" TargetMode="External"/><Relationship Id="rId114" Type="http://schemas.openxmlformats.org/officeDocument/2006/relationships/hyperlink" Target="http://www.sequenceontology.org/miso/current_release/term/SO:0001578" TargetMode="External"/><Relationship Id="rId119" Type="http://schemas.openxmlformats.org/officeDocument/2006/relationships/hyperlink" Target="http://www.sequenceontology.org/miso/current_release/term/SO:0001889" TargetMode="External"/><Relationship Id="rId127" Type="http://schemas.openxmlformats.org/officeDocument/2006/relationships/hyperlink" Target="http://www.sequenceontology.org/miso/current_release/term/SO:0001624" TargetMode="External"/><Relationship Id="rId10" Type="http://schemas.openxmlformats.org/officeDocument/2006/relationships/hyperlink" Target="http://www.sequenceontology.org/browser/current_svn/term/SO:0001564" TargetMode="External"/><Relationship Id="rId31" Type="http://schemas.openxmlformats.org/officeDocument/2006/relationships/hyperlink" Target="http://www.sequenceontology.org/browser/current_svn/term/SO:0001631" TargetMode="External"/><Relationship Id="rId44" Type="http://schemas.openxmlformats.org/officeDocument/2006/relationships/hyperlink" Target="http://www.sequenceontology.org/browser/current_svn/term/SO:0002017" TargetMode="External"/><Relationship Id="rId52" Type="http://schemas.openxmlformats.org/officeDocument/2006/relationships/hyperlink" Target="http://www.sequenceontology.org/browser/current_svn/term/SO:0001564" TargetMode="External"/><Relationship Id="rId60" Type="http://schemas.openxmlformats.org/officeDocument/2006/relationships/hyperlink" Target="http://www.sequenceontology.org/browser/current_svn/term/SO:0001583" TargetMode="External"/><Relationship Id="rId65" Type="http://schemas.openxmlformats.org/officeDocument/2006/relationships/hyperlink" Target="http://www.sequenceontology.org/browser/current_svn/term/SO:0001630" TargetMode="External"/><Relationship Id="rId73" Type="http://schemas.openxmlformats.org/officeDocument/2006/relationships/hyperlink" Target="http://www.sequenceontology.org/browser/current_svn/term/SO:0001572" TargetMode="External"/><Relationship Id="rId78" Type="http://schemas.openxmlformats.org/officeDocument/2006/relationships/hyperlink" Target="http://www.sequenceontology.org/miso/current_release/term/SO:0001587" TargetMode="External"/><Relationship Id="rId81" Type="http://schemas.openxmlformats.org/officeDocument/2006/relationships/hyperlink" Target="http://www.sequenceontology.org/miso/current_release/term/SO:0001582" TargetMode="External"/><Relationship Id="rId86" Type="http://schemas.openxmlformats.org/officeDocument/2006/relationships/hyperlink" Target="http://www.sequenceontology.org/miso/current_release/term/SO:0001630" TargetMode="External"/><Relationship Id="rId94" Type="http://schemas.openxmlformats.org/officeDocument/2006/relationships/hyperlink" Target="http://www.sequenceontology.org/miso/current_release/term/SO:0001792" TargetMode="External"/><Relationship Id="rId99" Type="http://schemas.openxmlformats.org/officeDocument/2006/relationships/hyperlink" Target="http://www.sequenceontology.org/miso/current_release/term/SO:0001632" TargetMode="External"/><Relationship Id="rId101" Type="http://schemas.openxmlformats.org/officeDocument/2006/relationships/hyperlink" Target="http://www.sequenceontology.org/miso/current_release/term/SO:0001892" TargetMode="External"/><Relationship Id="rId122" Type="http://schemas.openxmlformats.org/officeDocument/2006/relationships/hyperlink" Target="http://www.sequenceontology.org/miso/current_release/term/SO:0001819" TargetMode="External"/><Relationship Id="rId130" Type="http://schemas.openxmlformats.org/officeDocument/2006/relationships/hyperlink" Target="http://www.sequenceontology.org/miso/current_release/term/SO:0001627" TargetMode="External"/><Relationship Id="rId135" Type="http://schemas.openxmlformats.org/officeDocument/2006/relationships/hyperlink" Target="http://www.sequenceontology.org/miso/current_release/term/SO:0001892" TargetMode="External"/><Relationship Id="rId143" Type="http://schemas.openxmlformats.org/officeDocument/2006/relationships/printerSettings" Target="../printerSettings/printerSettings5.bin"/><Relationship Id="rId4" Type="http://schemas.openxmlformats.org/officeDocument/2006/relationships/hyperlink" Target="http://www.sequenceontology.org/browser/current_svn/term/SO:0001822" TargetMode="External"/><Relationship Id="rId9" Type="http://schemas.openxmlformats.org/officeDocument/2006/relationships/hyperlink" Target="http://www.sequenceontology.org/browser/current_svn/term/SO:0001589" TargetMode="External"/><Relationship Id="rId13" Type="http://schemas.openxmlformats.org/officeDocument/2006/relationships/hyperlink" Target="http://www.sequenceontology.org/browser/current_svn/term/SO:0002011" TargetMode="External"/><Relationship Id="rId18" Type="http://schemas.openxmlformats.org/officeDocument/2006/relationships/hyperlink" Target="http://www.sequenceontology.org/browser/current_svn/term/SO:0001582" TargetMode="External"/><Relationship Id="rId39" Type="http://schemas.openxmlformats.org/officeDocument/2006/relationships/hyperlink" Target="http://www.sequenceontology.org/browser/current_svn/term/SO:0001624" TargetMode="External"/><Relationship Id="rId109" Type="http://schemas.openxmlformats.org/officeDocument/2006/relationships/hyperlink" Target="http://www.sequenceontology.org/miso/current_release/term/SO:0001893" TargetMode="External"/><Relationship Id="rId34" Type="http://schemas.openxmlformats.org/officeDocument/2006/relationships/hyperlink" Target="http://www.sequenceontology.org/browser/current_svn/term/SO:0002015" TargetMode="External"/><Relationship Id="rId50" Type="http://schemas.openxmlformats.org/officeDocument/2006/relationships/hyperlink" Target="http://www.sequenceontology.org/browser/current_svn/term/SO:0001791" TargetMode="External"/><Relationship Id="rId55" Type="http://schemas.openxmlformats.org/officeDocument/2006/relationships/hyperlink" Target="http://www.sequenceontology.org/browser/current_svn/term/SO:0001582" TargetMode="External"/><Relationship Id="rId76" Type="http://schemas.openxmlformats.org/officeDocument/2006/relationships/hyperlink" Target="http://www.sequenceontology.org/miso/current_release/term/SO:0001575" TargetMode="External"/><Relationship Id="rId97" Type="http://schemas.openxmlformats.org/officeDocument/2006/relationships/hyperlink" Target="http://www.sequenceontology.org/miso/current_release/term/SO:0001621" TargetMode="External"/><Relationship Id="rId104" Type="http://schemas.openxmlformats.org/officeDocument/2006/relationships/hyperlink" Target="http://www.sequenceontology.org/miso/current_release/term/SO:0001894" TargetMode="External"/><Relationship Id="rId120" Type="http://schemas.openxmlformats.org/officeDocument/2006/relationships/hyperlink" Target="http://www.sequenceontology.org/miso/current_release/term/SO:0001630" TargetMode="External"/><Relationship Id="rId125" Type="http://schemas.openxmlformats.org/officeDocument/2006/relationships/hyperlink" Target="http://www.sequenceontology.org/miso/current_release/term/SO:0001620" TargetMode="External"/><Relationship Id="rId141" Type="http://schemas.openxmlformats.org/officeDocument/2006/relationships/hyperlink" Target="http://www.sequenceontology.org/miso/current_release/term/SO:0001906" TargetMode="External"/><Relationship Id="rId7" Type="http://schemas.openxmlformats.org/officeDocument/2006/relationships/hyperlink" Target="http://www.sequenceontology.org/browser/current_svn/term/SO:0001791" TargetMode="External"/><Relationship Id="rId71" Type="http://schemas.openxmlformats.org/officeDocument/2006/relationships/hyperlink" Target="http://www.sequenceontology.org/browser/current_svn/term/SO:0001576" TargetMode="External"/><Relationship Id="rId92" Type="http://schemas.openxmlformats.org/officeDocument/2006/relationships/hyperlink" Target="http://www.sequenceontology.org/miso/current_release/term/SO:0001623" TargetMode="External"/><Relationship Id="rId2" Type="http://schemas.openxmlformats.org/officeDocument/2006/relationships/hyperlink" Target="http://www.sequenceontology.org/browser/current_svn/term/SO:0001821" TargetMode="External"/><Relationship Id="rId29" Type="http://schemas.openxmlformats.org/officeDocument/2006/relationships/hyperlink" Target="http://www.sequenceontology.org/browser/current_svn/term/SO:0001576" TargetMode="External"/><Relationship Id="rId24" Type="http://schemas.openxmlformats.org/officeDocument/2006/relationships/hyperlink" Target="http://www.sequenceontology.org/browser/current_svn/term/SO:0001988" TargetMode="External"/><Relationship Id="rId40" Type="http://schemas.openxmlformats.org/officeDocument/2006/relationships/hyperlink" Target="http://www.sequenceontology.org/browser/current_svn/term/SO:0001988" TargetMode="External"/><Relationship Id="rId45" Type="http://schemas.openxmlformats.org/officeDocument/2006/relationships/hyperlink" Target="http://www.sequenceontology.org/browser/current_svn/term/SO:0002018" TargetMode="External"/><Relationship Id="rId66" Type="http://schemas.openxmlformats.org/officeDocument/2006/relationships/hyperlink" Target="http://www.sequenceontology.org/browser/current_svn/term/SO:0002012" TargetMode="External"/><Relationship Id="rId87" Type="http://schemas.openxmlformats.org/officeDocument/2006/relationships/hyperlink" Target="http://www.sequenceontology.org/miso/current_release/term/SO:0001626" TargetMode="External"/><Relationship Id="rId110" Type="http://schemas.openxmlformats.org/officeDocument/2006/relationships/hyperlink" Target="http://www.sequenceontology.org/miso/current_release/term/SO:0001575" TargetMode="External"/><Relationship Id="rId115" Type="http://schemas.openxmlformats.org/officeDocument/2006/relationships/hyperlink" Target="http://www.sequenceontology.org/miso/current_release/term/SO:0001582" TargetMode="External"/><Relationship Id="rId131" Type="http://schemas.openxmlformats.org/officeDocument/2006/relationships/hyperlink" Target="http://www.sequenceontology.org/miso/current_release/term/SO:0001621" TargetMode="External"/><Relationship Id="rId136" Type="http://schemas.openxmlformats.org/officeDocument/2006/relationships/hyperlink" Target="http://www.sequenceontology.org/miso/current_release/term/SO:0001782" TargetMode="External"/><Relationship Id="rId61" Type="http://schemas.openxmlformats.org/officeDocument/2006/relationships/hyperlink" Target="http://www.sequenceontology.org/browser/current_svn/term/SO:0002008" TargetMode="External"/><Relationship Id="rId82" Type="http://schemas.openxmlformats.org/officeDocument/2006/relationships/hyperlink" Target="http://www.sequenceontology.org/miso/current_release/term/SO:0001821" TargetMode="External"/><Relationship Id="rId19" Type="http://schemas.openxmlformats.org/officeDocument/2006/relationships/hyperlink" Target="http://www.sequenceontology.org/browser/current_svn/term/SO:0002008" TargetMode="External"/><Relationship Id="rId14" Type="http://schemas.openxmlformats.org/officeDocument/2006/relationships/hyperlink" Target="http://www.sequenceontology.org/browser/current_svn/term/SO:0001627" TargetMode="External"/><Relationship Id="rId30" Type="http://schemas.openxmlformats.org/officeDocument/2006/relationships/hyperlink" Target="http://www.sequenceontology.org/browser/current_svn/term/SO:0001566" TargetMode="External"/><Relationship Id="rId35" Type="http://schemas.openxmlformats.org/officeDocument/2006/relationships/hyperlink" Target="http://www.sequenceontology.org/browser/current_svn/term/SO:0001572" TargetMode="External"/><Relationship Id="rId56" Type="http://schemas.openxmlformats.org/officeDocument/2006/relationships/hyperlink" Target="http://www.sequenceontology.org/browser/current_svn/term/SO:0000605" TargetMode="External"/><Relationship Id="rId77" Type="http://schemas.openxmlformats.org/officeDocument/2006/relationships/hyperlink" Target="http://www.sequenceontology.org/miso/current_release/term/SO:0001574" TargetMode="External"/><Relationship Id="rId100" Type="http://schemas.openxmlformats.org/officeDocument/2006/relationships/hyperlink" Target="http://www.sequenceontology.org/miso/current_release/term/SO:0001895" TargetMode="External"/><Relationship Id="rId105" Type="http://schemas.openxmlformats.org/officeDocument/2006/relationships/hyperlink" Target="http://www.sequenceontology.org/miso/current_release/term/SO:0001891" TargetMode="External"/><Relationship Id="rId126" Type="http://schemas.openxmlformats.org/officeDocument/2006/relationships/hyperlink" Target="http://www.sequenceontology.org/miso/current_release/term/SO:000162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D35" sqref="D35"/>
    </sheetView>
  </sheetViews>
  <sheetFormatPr defaultRowHeight="15" x14ac:dyDescent="0.25"/>
  <cols>
    <col min="1" max="1" width="22.7109375" customWidth="1"/>
  </cols>
  <sheetData>
    <row r="1" spans="1:1" ht="20.25" thickBot="1" x14ac:dyDescent="0.35">
      <c r="A1" s="176" t="s">
        <v>806</v>
      </c>
    </row>
    <row r="2" spans="1:1" ht="15.75" thickTop="1" x14ac:dyDescent="0.25">
      <c r="A2" t="s">
        <v>808</v>
      </c>
    </row>
    <row r="3" spans="1:1" x14ac:dyDescent="0.25">
      <c r="A3" t="s">
        <v>813</v>
      </c>
    </row>
    <row r="4" spans="1:1" x14ac:dyDescent="0.25">
      <c r="A4" t="s">
        <v>814</v>
      </c>
    </row>
    <row r="5" spans="1:1" x14ac:dyDescent="0.25">
      <c r="A5" t="s">
        <v>815</v>
      </c>
    </row>
    <row r="9" spans="1:1" ht="20.25" thickBot="1" x14ac:dyDescent="0.35">
      <c r="A9" s="176" t="s">
        <v>18</v>
      </c>
    </row>
    <row r="10" spans="1:1" ht="15.75" thickTop="1" x14ac:dyDescent="0.25">
      <c r="A10" t="s">
        <v>811</v>
      </c>
    </row>
    <row r="11" spans="1:1" x14ac:dyDescent="0.25">
      <c r="A11" t="s">
        <v>812</v>
      </c>
    </row>
    <row r="13" spans="1:1" ht="18" thickBot="1" x14ac:dyDescent="0.35">
      <c r="A13" s="180" t="s">
        <v>320</v>
      </c>
    </row>
    <row r="14" spans="1:1" ht="15.75" thickTop="1" x14ac:dyDescent="0.25">
      <c r="A14" s="177" t="s">
        <v>796</v>
      </c>
    </row>
    <row r="15" spans="1:1" x14ac:dyDescent="0.25">
      <c r="A15" s="56" t="s">
        <v>797</v>
      </c>
    </row>
    <row r="17" spans="1:2" ht="18" thickBot="1" x14ac:dyDescent="0.35">
      <c r="A17" s="180" t="s">
        <v>798</v>
      </c>
    </row>
    <row r="18" spans="1:2" ht="15.75" thickTop="1" x14ac:dyDescent="0.25">
      <c r="A18" s="177" t="s">
        <v>799</v>
      </c>
    </row>
    <row r="20" spans="1:2" ht="15.75" thickBot="1" x14ac:dyDescent="0.3">
      <c r="A20" s="178" t="s">
        <v>800</v>
      </c>
      <c r="B20" s="93"/>
    </row>
    <row r="21" spans="1:2" x14ac:dyDescent="0.25">
      <c r="A21" s="93" t="s">
        <v>792</v>
      </c>
      <c r="B21" s="93" t="s">
        <v>801</v>
      </c>
    </row>
    <row r="22" spans="1:2" x14ac:dyDescent="0.25">
      <c r="A22" s="93" t="s">
        <v>794</v>
      </c>
      <c r="B22" s="93" t="s">
        <v>802</v>
      </c>
    </row>
    <row r="23" spans="1:2" x14ac:dyDescent="0.25">
      <c r="A23" s="93"/>
      <c r="B23" s="93"/>
    </row>
    <row r="24" spans="1:2" ht="15.75" thickBot="1" x14ac:dyDescent="0.3">
      <c r="A24" s="178" t="s">
        <v>803</v>
      </c>
      <c r="B24" s="93"/>
    </row>
    <row r="25" spans="1:2" x14ac:dyDescent="0.25">
      <c r="A25" s="179" t="s">
        <v>804</v>
      </c>
      <c r="B25" s="93" t="s">
        <v>805</v>
      </c>
    </row>
    <row r="29" spans="1:2" ht="20.25" thickBot="1" x14ac:dyDescent="0.35">
      <c r="A29" s="176" t="s">
        <v>807</v>
      </c>
    </row>
    <row r="30" spans="1:2" ht="15.75" thickTop="1" x14ac:dyDescent="0.25">
      <c r="A30" t="s">
        <v>810</v>
      </c>
    </row>
    <row r="31" spans="1:2" x14ac:dyDescent="0.25">
      <c r="A31" t="s">
        <v>809</v>
      </c>
    </row>
  </sheetData>
  <hyperlinks>
    <hyperlink ref="A18" r:id="rId1"/>
    <hyperlink ref="A14" r:id="rId2" location="consequences"/>
  </hyperlinks>
  <pageMargins left="0.7" right="0.7" top="0.75" bottom="0.75" header="0.3" footer="0.3"/>
  <pageSetup paperSize="9" orientation="portrait" horizontalDpi="4294967292"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zoomScale="70" zoomScaleNormal="70" workbookViewId="0">
      <selection activeCell="A42" sqref="A42:XFD42"/>
    </sheetView>
  </sheetViews>
  <sheetFormatPr defaultRowHeight="15" x14ac:dyDescent="0.25"/>
  <cols>
    <col min="1" max="1" width="26.42578125" style="2" customWidth="1"/>
    <col min="2" max="2" width="18.28515625" style="2" customWidth="1"/>
    <col min="3" max="3" width="38.7109375" style="2" bestFit="1" customWidth="1"/>
    <col min="4" max="4" width="18" style="2" customWidth="1"/>
    <col min="5" max="5" width="23.28515625" style="28" customWidth="1"/>
    <col min="6" max="6" width="19.85546875" style="2" customWidth="1"/>
    <col min="7" max="7" width="23.28515625" style="28" customWidth="1"/>
    <col min="8" max="8" width="19.85546875" style="2" customWidth="1"/>
    <col min="9" max="9" width="23.28515625" style="28" customWidth="1"/>
    <col min="10" max="10" width="19.85546875" style="2" customWidth="1"/>
    <col min="11" max="11" width="23.28515625" style="2" customWidth="1"/>
    <col min="12" max="12" width="19.85546875" style="2" customWidth="1"/>
    <col min="13" max="13" width="23.28515625" style="2" customWidth="1"/>
    <col min="14" max="14" width="19.85546875" style="2" customWidth="1"/>
    <col min="15" max="16384" width="9.140625" style="2"/>
  </cols>
  <sheetData>
    <row r="1" spans="1:14" ht="20.25" thickBot="1" x14ac:dyDescent="0.3">
      <c r="A1" s="2" t="s">
        <v>0</v>
      </c>
      <c r="C1" s="1" t="s">
        <v>1</v>
      </c>
      <c r="D1" s="2" t="s">
        <v>2</v>
      </c>
      <c r="E1" s="297" t="s">
        <v>3</v>
      </c>
      <c r="F1" s="296"/>
      <c r="G1" s="296"/>
      <c r="H1" s="296"/>
      <c r="I1" s="296"/>
      <c r="J1" s="296"/>
      <c r="K1" s="295" t="s">
        <v>4</v>
      </c>
      <c r="L1" s="296"/>
      <c r="M1" s="296"/>
      <c r="N1" s="296"/>
    </row>
    <row r="2" spans="1:14" s="7" customFormat="1" ht="30" customHeight="1" thickTop="1" x14ac:dyDescent="0.25">
      <c r="C2" s="5"/>
      <c r="E2" s="27" t="s">
        <v>5</v>
      </c>
      <c r="G2" s="27" t="s">
        <v>5</v>
      </c>
      <c r="I2" s="27" t="s">
        <v>5</v>
      </c>
      <c r="J2" s="6"/>
      <c r="K2" s="34" t="s">
        <v>5</v>
      </c>
      <c r="L2" s="9"/>
      <c r="M2" s="27" t="s">
        <v>5</v>
      </c>
    </row>
    <row r="3" spans="1:14" s="7" customFormat="1" ht="30" customHeight="1" x14ac:dyDescent="0.25">
      <c r="C3" s="5"/>
      <c r="E3" s="5" t="s">
        <v>6</v>
      </c>
      <c r="F3" s="7" t="s">
        <v>7</v>
      </c>
      <c r="G3" s="5" t="s">
        <v>6</v>
      </c>
      <c r="H3" s="7" t="s">
        <v>8</v>
      </c>
      <c r="I3" s="5" t="s">
        <v>6</v>
      </c>
      <c r="J3" s="6" t="s">
        <v>9</v>
      </c>
      <c r="K3" s="5" t="s">
        <v>6</v>
      </c>
      <c r="L3" s="9" t="s">
        <v>10</v>
      </c>
      <c r="M3" s="5" t="s">
        <v>6</v>
      </c>
      <c r="N3" s="6" t="s">
        <v>11</v>
      </c>
    </row>
    <row r="4" spans="1:14" s="7" customFormat="1" ht="30" customHeight="1" x14ac:dyDescent="0.25">
      <c r="C4" s="5"/>
      <c r="E4" s="5" t="s">
        <v>12</v>
      </c>
      <c r="F4" s="7" t="s">
        <v>13</v>
      </c>
      <c r="G4" s="5" t="s">
        <v>12</v>
      </c>
      <c r="H4" s="7" t="s">
        <v>14</v>
      </c>
      <c r="I4" s="5" t="s">
        <v>12</v>
      </c>
      <c r="J4" s="6" t="s">
        <v>15</v>
      </c>
      <c r="K4" s="5" t="s">
        <v>12</v>
      </c>
      <c r="L4" s="9" t="s">
        <v>16</v>
      </c>
      <c r="M4" s="5" t="s">
        <v>12</v>
      </c>
      <c r="N4" s="6" t="s">
        <v>17</v>
      </c>
    </row>
    <row r="5" spans="1:14" s="7" customFormat="1" ht="30" customHeight="1" x14ac:dyDescent="0.25">
      <c r="C5" s="5"/>
      <c r="E5" s="5" t="s">
        <v>18</v>
      </c>
      <c r="F5" s="22" t="s">
        <v>19</v>
      </c>
      <c r="G5" s="5" t="s">
        <v>18</v>
      </c>
      <c r="H5" s="23" t="s">
        <v>20</v>
      </c>
      <c r="I5" s="5" t="s">
        <v>18</v>
      </c>
      <c r="J5" s="29" t="s">
        <v>21</v>
      </c>
      <c r="K5" s="5" t="s">
        <v>18</v>
      </c>
      <c r="L5" s="24" t="s">
        <v>22</v>
      </c>
      <c r="M5" s="5" t="s">
        <v>18</v>
      </c>
      <c r="N5" s="15" t="s">
        <v>20</v>
      </c>
    </row>
    <row r="6" spans="1:14" s="7" customFormat="1" ht="30" customHeight="1" x14ac:dyDescent="0.25">
      <c r="C6" s="5"/>
      <c r="E6" s="5" t="s">
        <v>23</v>
      </c>
      <c r="F6" s="22" t="s">
        <v>24</v>
      </c>
      <c r="G6" s="5" t="s">
        <v>25</v>
      </c>
      <c r="H6" s="29" t="s">
        <v>26</v>
      </c>
      <c r="I6" s="5" t="s">
        <v>23</v>
      </c>
      <c r="J6" s="32" t="s">
        <v>27</v>
      </c>
      <c r="K6" s="5" t="s">
        <v>23</v>
      </c>
      <c r="L6" s="24" t="s">
        <v>24</v>
      </c>
      <c r="M6" s="5" t="s">
        <v>25</v>
      </c>
      <c r="N6" s="20" t="s">
        <v>28</v>
      </c>
    </row>
    <row r="7" spans="1:14" s="7" customFormat="1" ht="30" customHeight="1" x14ac:dyDescent="0.25">
      <c r="C7" s="5"/>
      <c r="E7" s="5" t="s">
        <v>199</v>
      </c>
      <c r="F7" s="25" t="s">
        <v>29</v>
      </c>
      <c r="G7" s="5" t="s">
        <v>30</v>
      </c>
      <c r="H7" s="29" t="s">
        <v>31</v>
      </c>
      <c r="I7" s="5" t="s">
        <v>32</v>
      </c>
      <c r="J7" s="32" t="s">
        <v>33</v>
      </c>
      <c r="K7" s="5" t="s">
        <v>199</v>
      </c>
      <c r="L7" s="26" t="s">
        <v>29</v>
      </c>
      <c r="M7" s="5" t="s">
        <v>34</v>
      </c>
      <c r="N7" s="20" t="s">
        <v>35</v>
      </c>
    </row>
    <row r="8" spans="1:14" s="7" customFormat="1" ht="105" x14ac:dyDescent="0.25">
      <c r="C8" s="5"/>
      <c r="E8" s="5" t="s">
        <v>36</v>
      </c>
      <c r="F8" s="7" t="s">
        <v>37</v>
      </c>
      <c r="G8" s="5" t="s">
        <v>36</v>
      </c>
      <c r="H8" s="6" t="s">
        <v>38</v>
      </c>
      <c r="I8" s="5" t="s">
        <v>36</v>
      </c>
      <c r="J8" s="6" t="s">
        <v>39</v>
      </c>
      <c r="K8" s="5" t="s">
        <v>36</v>
      </c>
      <c r="L8" s="9" t="s">
        <v>40</v>
      </c>
      <c r="M8" s="5" t="s">
        <v>30</v>
      </c>
      <c r="N8" s="20" t="s">
        <v>41</v>
      </c>
    </row>
    <row r="9" spans="1:14" s="7" customFormat="1" ht="90" x14ac:dyDescent="0.25">
      <c r="C9" s="5"/>
      <c r="E9" s="5" t="s">
        <v>42</v>
      </c>
      <c r="F9" s="7" t="s">
        <v>43</v>
      </c>
      <c r="G9" s="5" t="s">
        <v>42</v>
      </c>
      <c r="H9" s="7" t="s">
        <v>43</v>
      </c>
      <c r="I9" s="5" t="s">
        <v>42</v>
      </c>
      <c r="J9" s="7" t="s">
        <v>43</v>
      </c>
      <c r="K9" s="5" t="s">
        <v>42</v>
      </c>
      <c r="L9" s="7" t="s">
        <v>43</v>
      </c>
      <c r="M9" s="5" t="s">
        <v>36</v>
      </c>
      <c r="N9" s="7" t="s">
        <v>44</v>
      </c>
    </row>
    <row r="10" spans="1:14" s="7" customFormat="1" ht="90" customHeight="1" x14ac:dyDescent="0.25">
      <c r="C10" s="5"/>
      <c r="E10" s="5"/>
      <c r="G10" s="27"/>
      <c r="I10" s="5"/>
      <c r="J10" s="6"/>
      <c r="K10" s="27"/>
      <c r="L10" s="9"/>
      <c r="M10" s="5" t="s">
        <v>42</v>
      </c>
      <c r="N10" s="7" t="s">
        <v>43</v>
      </c>
    </row>
    <row r="11" spans="1:14" s="7" customFormat="1" ht="30" customHeight="1" x14ac:dyDescent="0.25">
      <c r="C11" s="5"/>
      <c r="E11" s="5"/>
      <c r="G11" s="5"/>
      <c r="I11" s="5"/>
      <c r="J11" s="6"/>
      <c r="K11" s="5"/>
      <c r="L11" s="9"/>
      <c r="M11" s="5"/>
    </row>
    <row r="12" spans="1:14" s="7" customFormat="1" ht="30" customHeight="1" x14ac:dyDescent="0.25">
      <c r="C12" s="5"/>
      <c r="E12" s="5"/>
      <c r="G12" s="5"/>
      <c r="I12" s="5"/>
      <c r="J12" s="6"/>
      <c r="K12" s="5"/>
      <c r="L12" s="9"/>
      <c r="M12" s="5"/>
    </row>
    <row r="13" spans="1:14" s="7" customFormat="1" ht="30" customHeight="1" x14ac:dyDescent="0.25">
      <c r="C13" s="5"/>
      <c r="E13" s="5"/>
      <c r="G13" s="5"/>
      <c r="I13" s="5"/>
      <c r="J13" s="6"/>
      <c r="K13" s="5"/>
      <c r="L13" s="9"/>
      <c r="M13" s="5"/>
    </row>
    <row r="14" spans="1:14" s="7" customFormat="1" ht="30" customHeight="1" x14ac:dyDescent="0.25">
      <c r="A14" s="7" t="s">
        <v>45</v>
      </c>
      <c r="B14" s="38"/>
      <c r="C14" s="39"/>
      <c r="D14" s="38"/>
      <c r="E14" s="37" t="s">
        <v>46</v>
      </c>
      <c r="F14" s="38"/>
      <c r="G14" s="37" t="s">
        <v>46</v>
      </c>
      <c r="H14" s="38"/>
      <c r="I14" s="37" t="s">
        <v>46</v>
      </c>
      <c r="J14" s="38"/>
      <c r="K14" s="37" t="s">
        <v>46</v>
      </c>
      <c r="L14" s="40"/>
      <c r="M14" s="37" t="s">
        <v>46</v>
      </c>
      <c r="N14" s="38"/>
    </row>
    <row r="15" spans="1:14" s="7" customFormat="1" ht="105" customHeight="1" x14ac:dyDescent="0.25">
      <c r="A15" s="7" t="s">
        <v>47</v>
      </c>
      <c r="B15" s="298" t="s">
        <v>48</v>
      </c>
      <c r="C15" s="27" t="s">
        <v>36</v>
      </c>
      <c r="D15" s="6"/>
      <c r="E15" s="5" t="s">
        <v>37</v>
      </c>
      <c r="F15" s="6"/>
      <c r="G15" s="5" t="s">
        <v>38</v>
      </c>
      <c r="H15" s="9"/>
      <c r="I15" s="6" t="s">
        <v>39</v>
      </c>
      <c r="J15" s="6"/>
      <c r="K15" s="5" t="s">
        <v>40</v>
      </c>
      <c r="L15" s="9"/>
      <c r="M15" s="5" t="s">
        <v>44</v>
      </c>
      <c r="N15" s="6"/>
    </row>
    <row r="16" spans="1:14" s="7" customFormat="1" ht="105" customHeight="1" x14ac:dyDescent="0.25">
      <c r="A16" s="7" t="s">
        <v>49</v>
      </c>
      <c r="B16" s="298"/>
      <c r="C16" s="27" t="s">
        <v>50</v>
      </c>
      <c r="D16" s="6"/>
      <c r="E16" s="5" t="s">
        <v>51</v>
      </c>
      <c r="F16" s="6"/>
      <c r="G16" s="5" t="s">
        <v>52</v>
      </c>
      <c r="H16" s="9"/>
      <c r="I16" s="6" t="s">
        <v>53</v>
      </c>
      <c r="J16" s="6"/>
      <c r="K16" s="5" t="s">
        <v>54</v>
      </c>
      <c r="L16" s="9"/>
      <c r="M16" s="5" t="s">
        <v>55</v>
      </c>
      <c r="N16" s="6"/>
    </row>
    <row r="17" spans="1:14" s="7" customFormat="1" ht="75" customHeight="1" x14ac:dyDescent="0.25">
      <c r="A17" s="7" t="s">
        <v>56</v>
      </c>
      <c r="B17" s="299"/>
      <c r="C17" s="37" t="s">
        <v>42</v>
      </c>
      <c r="D17" s="38"/>
      <c r="E17" s="39" t="s">
        <v>57</v>
      </c>
      <c r="F17" s="38"/>
      <c r="G17" s="39" t="s">
        <v>57</v>
      </c>
      <c r="H17" s="40"/>
      <c r="I17" s="39" t="s">
        <v>57</v>
      </c>
      <c r="J17" s="38"/>
      <c r="K17" s="39" t="s">
        <v>57</v>
      </c>
      <c r="L17" s="40"/>
      <c r="M17" s="39" t="s">
        <v>57</v>
      </c>
      <c r="N17" s="38"/>
    </row>
    <row r="18" spans="1:14" s="7" customFormat="1" ht="30" customHeight="1" x14ac:dyDescent="0.25">
      <c r="B18" s="300" t="s">
        <v>58</v>
      </c>
      <c r="C18" s="41" t="s">
        <v>59</v>
      </c>
      <c r="D18" s="42"/>
      <c r="E18" s="43" t="s">
        <v>60</v>
      </c>
      <c r="F18" s="42"/>
      <c r="G18" s="43" t="s">
        <v>60</v>
      </c>
      <c r="H18" s="44"/>
      <c r="I18" s="43" t="s">
        <v>60</v>
      </c>
      <c r="J18" s="42"/>
      <c r="K18" s="43" t="s">
        <v>60</v>
      </c>
      <c r="L18" s="42"/>
      <c r="M18" s="43" t="s">
        <v>60</v>
      </c>
      <c r="N18" s="42"/>
    </row>
    <row r="19" spans="1:14" s="7" customFormat="1" ht="30" customHeight="1" x14ac:dyDescent="0.25">
      <c r="B19" s="298"/>
      <c r="C19" s="27" t="s">
        <v>61</v>
      </c>
      <c r="D19" s="6"/>
      <c r="E19" s="5" t="s">
        <v>62</v>
      </c>
      <c r="F19" s="6"/>
      <c r="G19" s="5" t="s">
        <v>62</v>
      </c>
      <c r="H19" s="9"/>
      <c r="I19" s="5" t="s">
        <v>62</v>
      </c>
      <c r="J19" s="6"/>
      <c r="K19" s="5" t="s">
        <v>62</v>
      </c>
      <c r="L19" s="6"/>
      <c r="M19" s="5" t="s">
        <v>62</v>
      </c>
      <c r="N19" s="6"/>
    </row>
    <row r="20" spans="1:14" s="7" customFormat="1" ht="30" customHeight="1" x14ac:dyDescent="0.25">
      <c r="A20" s="7" t="s">
        <v>63</v>
      </c>
      <c r="B20" s="298"/>
      <c r="C20" s="27" t="s">
        <v>6</v>
      </c>
      <c r="D20" s="6" t="s">
        <v>64</v>
      </c>
      <c r="E20" s="5" t="s">
        <v>7</v>
      </c>
      <c r="F20" s="6"/>
      <c r="G20" s="5" t="s">
        <v>8</v>
      </c>
      <c r="H20" s="9"/>
      <c r="I20" s="5" t="s">
        <v>9</v>
      </c>
      <c r="J20" s="6"/>
      <c r="K20" s="5" t="s">
        <v>10</v>
      </c>
      <c r="L20" s="9"/>
      <c r="M20" s="5" t="s">
        <v>11</v>
      </c>
    </row>
    <row r="21" spans="1:14" s="7" customFormat="1" ht="30" customHeight="1" x14ac:dyDescent="0.25">
      <c r="A21" s="7" t="s">
        <v>65</v>
      </c>
      <c r="B21" s="298"/>
      <c r="C21" s="27" t="s">
        <v>66</v>
      </c>
      <c r="D21" s="6"/>
      <c r="E21" s="5" t="s">
        <v>67</v>
      </c>
      <c r="F21" s="6"/>
      <c r="G21" s="5" t="s">
        <v>68</v>
      </c>
      <c r="H21" s="9"/>
      <c r="I21" s="5" t="s">
        <v>69</v>
      </c>
      <c r="J21" s="6"/>
      <c r="K21" s="5" t="s">
        <v>70</v>
      </c>
      <c r="L21" s="9"/>
      <c r="M21" s="5" t="s">
        <v>71</v>
      </c>
    </row>
    <row r="22" spans="1:14" s="7" customFormat="1" ht="30" customHeight="1" x14ac:dyDescent="0.25">
      <c r="A22" s="7" t="s">
        <v>72</v>
      </c>
      <c r="B22" s="298"/>
      <c r="C22" s="27" t="s">
        <v>12</v>
      </c>
      <c r="D22" s="6"/>
      <c r="E22" s="5" t="s">
        <v>13</v>
      </c>
      <c r="F22" s="6"/>
      <c r="G22" s="5" t="s">
        <v>14</v>
      </c>
      <c r="H22" s="9"/>
      <c r="I22" s="5" t="s">
        <v>15</v>
      </c>
      <c r="J22" s="6"/>
      <c r="K22" s="5" t="s">
        <v>16</v>
      </c>
      <c r="L22" s="9"/>
      <c r="M22" s="5" t="s">
        <v>17</v>
      </c>
    </row>
    <row r="23" spans="1:14" s="7" customFormat="1" ht="30" customHeight="1" x14ac:dyDescent="0.25">
      <c r="B23" s="298"/>
      <c r="C23" s="27" t="s">
        <v>73</v>
      </c>
      <c r="D23" s="6"/>
      <c r="E23" s="5">
        <v>2</v>
      </c>
      <c r="F23" s="6"/>
      <c r="G23" s="5">
        <v>11</v>
      </c>
      <c r="H23" s="9"/>
      <c r="I23" s="5" t="s">
        <v>74</v>
      </c>
      <c r="J23" s="6"/>
      <c r="K23" s="5">
        <v>11</v>
      </c>
      <c r="L23" s="9"/>
      <c r="M23" s="5">
        <v>2</v>
      </c>
    </row>
    <row r="24" spans="1:14" s="7" customFormat="1" ht="30" customHeight="1" x14ac:dyDescent="0.25">
      <c r="A24" s="7" t="s">
        <v>75</v>
      </c>
      <c r="B24" s="298"/>
      <c r="C24" s="27" t="s">
        <v>76</v>
      </c>
      <c r="D24" s="6"/>
      <c r="E24" s="5">
        <v>2</v>
      </c>
      <c r="F24" s="6"/>
      <c r="G24" s="8">
        <v>11.1</v>
      </c>
      <c r="H24" s="9"/>
      <c r="I24" s="8" t="s">
        <v>77</v>
      </c>
      <c r="J24" s="6"/>
      <c r="K24" s="8" t="s">
        <v>78</v>
      </c>
      <c r="L24" s="9"/>
      <c r="M24" s="5">
        <v>2</v>
      </c>
    </row>
    <row r="25" spans="1:14" s="7" customFormat="1" ht="30" customHeight="1" x14ac:dyDescent="0.25">
      <c r="B25" s="298"/>
      <c r="C25" s="27" t="s">
        <v>79</v>
      </c>
      <c r="D25" s="6"/>
      <c r="E25" s="5" t="s">
        <v>80</v>
      </c>
      <c r="F25" s="6"/>
      <c r="G25" s="5" t="s">
        <v>81</v>
      </c>
      <c r="H25" s="9"/>
      <c r="I25" s="5" t="s">
        <v>82</v>
      </c>
      <c r="J25" s="6"/>
      <c r="K25" s="5" t="s">
        <v>83</v>
      </c>
      <c r="L25" s="9"/>
      <c r="M25" s="5" t="s">
        <v>84</v>
      </c>
    </row>
    <row r="26" spans="1:14" s="7" customFormat="1" ht="30" customHeight="1" x14ac:dyDescent="0.25">
      <c r="B26" s="298"/>
      <c r="C26" s="27" t="s">
        <v>85</v>
      </c>
      <c r="D26" s="6" t="s">
        <v>86</v>
      </c>
      <c r="E26" s="5" t="s">
        <v>87</v>
      </c>
      <c r="F26" s="6"/>
      <c r="G26" s="5" t="s">
        <v>88</v>
      </c>
      <c r="H26" s="9"/>
      <c r="I26" s="5" t="s">
        <v>89</v>
      </c>
      <c r="J26" s="6"/>
      <c r="K26" s="5" t="s">
        <v>90</v>
      </c>
      <c r="L26" s="9"/>
      <c r="M26" s="5" t="s">
        <v>91</v>
      </c>
    </row>
    <row r="27" spans="1:14" s="7" customFormat="1" ht="30" customHeight="1" x14ac:dyDescent="0.25">
      <c r="A27" s="7" t="s">
        <v>92</v>
      </c>
      <c r="B27" s="298"/>
      <c r="C27" s="27" t="s">
        <v>93</v>
      </c>
      <c r="D27" s="6" t="s">
        <v>94</v>
      </c>
      <c r="E27" s="5" t="s">
        <v>95</v>
      </c>
      <c r="F27" s="6"/>
      <c r="G27" s="5" t="s">
        <v>96</v>
      </c>
      <c r="H27" s="9"/>
      <c r="I27" s="5" t="s">
        <v>97</v>
      </c>
      <c r="J27" s="6"/>
      <c r="K27" s="5" t="s">
        <v>98</v>
      </c>
      <c r="L27" s="9"/>
      <c r="M27" s="5" t="s">
        <v>99</v>
      </c>
    </row>
    <row r="28" spans="1:14" s="7" customFormat="1" ht="30" customHeight="1" x14ac:dyDescent="0.25">
      <c r="B28" s="299"/>
      <c r="C28" s="37" t="s">
        <v>100</v>
      </c>
      <c r="D28" s="38" t="s">
        <v>94</v>
      </c>
      <c r="E28" s="39" t="s">
        <v>101</v>
      </c>
      <c r="F28" s="38"/>
      <c r="G28" s="39" t="s">
        <v>102</v>
      </c>
      <c r="H28" s="40"/>
      <c r="I28" s="39" t="s">
        <v>103</v>
      </c>
      <c r="J28" s="38"/>
      <c r="K28" s="39" t="s">
        <v>104</v>
      </c>
      <c r="L28" s="40"/>
      <c r="M28" s="39" t="s">
        <v>105</v>
      </c>
      <c r="N28" s="38"/>
    </row>
    <row r="29" spans="1:14" s="7" customFormat="1" ht="30" customHeight="1" x14ac:dyDescent="0.25">
      <c r="A29" s="7" t="s">
        <v>106</v>
      </c>
      <c r="B29" s="300" t="s">
        <v>107</v>
      </c>
      <c r="C29" s="41" t="s">
        <v>108</v>
      </c>
      <c r="D29" s="42"/>
      <c r="E29" s="45" t="s">
        <v>24</v>
      </c>
      <c r="F29" s="42" t="s">
        <v>109</v>
      </c>
      <c r="G29" s="46" t="s">
        <v>110</v>
      </c>
      <c r="H29" s="44"/>
      <c r="I29" s="47" t="s">
        <v>27</v>
      </c>
      <c r="J29" s="42"/>
      <c r="K29" s="10" t="s">
        <v>24</v>
      </c>
      <c r="L29" s="9" t="s">
        <v>111</v>
      </c>
      <c r="M29" s="8" t="s">
        <v>110</v>
      </c>
    </row>
    <row r="30" spans="1:14" s="7" customFormat="1" ht="30" customHeight="1" x14ac:dyDescent="0.25">
      <c r="A30" s="7" t="s">
        <v>112</v>
      </c>
      <c r="B30" s="298"/>
      <c r="C30" s="27" t="s">
        <v>113</v>
      </c>
      <c r="D30" s="6"/>
      <c r="E30" s="12">
        <v>41388</v>
      </c>
      <c r="F30" s="6" t="s">
        <v>114</v>
      </c>
      <c r="G30" s="8" t="s">
        <v>110</v>
      </c>
      <c r="H30" s="9"/>
      <c r="I30" s="13">
        <v>41101</v>
      </c>
      <c r="J30" s="6" t="s">
        <v>115</v>
      </c>
      <c r="K30" s="12">
        <v>41385</v>
      </c>
      <c r="L30" s="9" t="s">
        <v>116</v>
      </c>
      <c r="M30" s="8" t="s">
        <v>110</v>
      </c>
    </row>
    <row r="31" spans="1:14" s="7" customFormat="1" ht="30" customHeight="1" x14ac:dyDescent="0.25">
      <c r="A31" s="7" t="s">
        <v>456</v>
      </c>
      <c r="B31" s="298"/>
      <c r="C31" s="27" t="s">
        <v>199</v>
      </c>
      <c r="D31" s="6"/>
      <c r="E31" s="14" t="s">
        <v>29</v>
      </c>
      <c r="F31" s="6"/>
      <c r="G31" s="5" t="s">
        <v>118</v>
      </c>
      <c r="H31" s="9"/>
      <c r="I31" s="5" t="s">
        <v>118</v>
      </c>
      <c r="J31" s="6"/>
      <c r="K31" s="14" t="s">
        <v>29</v>
      </c>
      <c r="L31" s="9"/>
      <c r="M31" s="8" t="s">
        <v>110</v>
      </c>
    </row>
    <row r="32" spans="1:14" s="7" customFormat="1" ht="30" customHeight="1" x14ac:dyDescent="0.25">
      <c r="B32" s="298"/>
      <c r="C32" s="27" t="s">
        <v>119</v>
      </c>
      <c r="D32" s="6"/>
      <c r="E32" s="11" t="s">
        <v>120</v>
      </c>
      <c r="F32" s="6" t="s">
        <v>121</v>
      </c>
      <c r="G32" s="8" t="s">
        <v>110</v>
      </c>
      <c r="H32" s="9"/>
      <c r="I32" s="8" t="s">
        <v>110</v>
      </c>
      <c r="J32" s="6"/>
      <c r="K32" s="11" t="s">
        <v>120</v>
      </c>
      <c r="L32" s="9" t="s">
        <v>122</v>
      </c>
      <c r="M32" s="8" t="s">
        <v>110</v>
      </c>
    </row>
    <row r="33" spans="1:14" s="7" customFormat="1" ht="30" customHeight="1" x14ac:dyDescent="0.25">
      <c r="B33" s="298"/>
      <c r="C33" s="27" t="s">
        <v>123</v>
      </c>
      <c r="D33" s="6"/>
      <c r="E33" s="8" t="s">
        <v>110</v>
      </c>
      <c r="F33" s="6"/>
      <c r="G33" s="8" t="s">
        <v>110</v>
      </c>
      <c r="H33" s="9"/>
      <c r="I33" s="8" t="s">
        <v>110</v>
      </c>
      <c r="J33" s="6"/>
      <c r="K33" s="35" t="s">
        <v>124</v>
      </c>
      <c r="L33" s="9"/>
      <c r="M33" s="8" t="s">
        <v>110</v>
      </c>
    </row>
    <row r="34" spans="1:14" s="7" customFormat="1" ht="30" x14ac:dyDescent="0.25">
      <c r="A34" s="7" t="s">
        <v>455</v>
      </c>
      <c r="B34" s="298"/>
      <c r="C34" s="27" t="s">
        <v>454</v>
      </c>
      <c r="D34" s="6" t="s">
        <v>126</v>
      </c>
      <c r="E34" s="8" t="s">
        <v>110</v>
      </c>
      <c r="F34" s="6"/>
      <c r="G34" s="8" t="s">
        <v>127</v>
      </c>
      <c r="H34" s="9"/>
      <c r="I34" s="8" t="s">
        <v>128</v>
      </c>
      <c r="J34" s="6"/>
      <c r="K34" s="8" t="s">
        <v>110</v>
      </c>
      <c r="L34" s="9"/>
      <c r="M34" s="8" t="s">
        <v>110</v>
      </c>
    </row>
    <row r="35" spans="1:14" s="7" customFormat="1" ht="30" customHeight="1" x14ac:dyDescent="0.25">
      <c r="A35" s="7" t="s">
        <v>129</v>
      </c>
      <c r="B35" s="298"/>
      <c r="C35" s="27" t="s">
        <v>130</v>
      </c>
      <c r="D35" s="6"/>
      <c r="E35" s="8" t="s">
        <v>110</v>
      </c>
      <c r="F35" s="6"/>
      <c r="G35" s="8" t="s">
        <v>110</v>
      </c>
      <c r="H35" s="9"/>
      <c r="I35" s="8" t="s">
        <v>110</v>
      </c>
      <c r="J35" s="6"/>
      <c r="K35" s="21" t="s">
        <v>131</v>
      </c>
      <c r="L35" s="9"/>
      <c r="M35" s="8" t="s">
        <v>110</v>
      </c>
    </row>
    <row r="36" spans="1:14" s="7" customFormat="1" ht="30" customHeight="1" x14ac:dyDescent="0.25">
      <c r="A36" s="7" t="s">
        <v>132</v>
      </c>
      <c r="B36" s="299"/>
      <c r="C36" s="37" t="s">
        <v>133</v>
      </c>
      <c r="D36" s="38"/>
      <c r="E36" s="48" t="s">
        <v>134</v>
      </c>
      <c r="F36" s="38"/>
      <c r="G36" s="49" t="s">
        <v>135</v>
      </c>
      <c r="H36" s="40"/>
      <c r="I36" s="50" t="s">
        <v>110</v>
      </c>
      <c r="J36" s="38"/>
      <c r="K36" s="48" t="s">
        <v>136</v>
      </c>
      <c r="L36" s="40"/>
      <c r="M36" s="50" t="s">
        <v>110</v>
      </c>
      <c r="N36" s="38"/>
    </row>
    <row r="37" spans="1:14" s="7" customFormat="1" ht="30" customHeight="1" x14ac:dyDescent="0.25">
      <c r="A37" s="7" t="s">
        <v>137</v>
      </c>
      <c r="B37" s="300" t="s">
        <v>138</v>
      </c>
      <c r="C37" s="41" t="s">
        <v>139</v>
      </c>
      <c r="D37" s="42" t="s">
        <v>140</v>
      </c>
      <c r="E37" s="51" t="s">
        <v>141</v>
      </c>
      <c r="F37" s="42"/>
      <c r="G37" s="51" t="s">
        <v>142</v>
      </c>
      <c r="H37" s="44"/>
      <c r="I37" s="51" t="s">
        <v>143</v>
      </c>
      <c r="J37" s="42"/>
      <c r="K37" s="16" t="s">
        <v>144</v>
      </c>
      <c r="L37" s="9"/>
      <c r="M37" s="8" t="s">
        <v>110</v>
      </c>
    </row>
    <row r="38" spans="1:14" s="7" customFormat="1" ht="30" customHeight="1" x14ac:dyDescent="0.25">
      <c r="A38" s="7" t="s">
        <v>145</v>
      </c>
      <c r="B38" s="298"/>
      <c r="C38" s="27" t="s">
        <v>146</v>
      </c>
      <c r="D38" s="6" t="s">
        <v>147</v>
      </c>
      <c r="E38" s="17" t="s">
        <v>148</v>
      </c>
      <c r="F38" s="6"/>
      <c r="G38" s="8" t="s">
        <v>110</v>
      </c>
      <c r="H38" s="9"/>
      <c r="I38" s="5" t="s">
        <v>149</v>
      </c>
      <c r="J38" s="6"/>
      <c r="K38" s="17" t="s">
        <v>150</v>
      </c>
      <c r="L38" s="9"/>
      <c r="M38" s="8" t="s">
        <v>110</v>
      </c>
    </row>
    <row r="39" spans="1:14" s="7" customFormat="1" ht="30" customHeight="1" x14ac:dyDescent="0.25">
      <c r="A39" s="7" t="s">
        <v>151</v>
      </c>
      <c r="B39" s="298"/>
      <c r="C39" s="27" t="s">
        <v>152</v>
      </c>
      <c r="D39" s="6" t="s">
        <v>153</v>
      </c>
      <c r="E39" s="18" t="s">
        <v>110</v>
      </c>
      <c r="F39" s="6"/>
      <c r="G39" s="8" t="s">
        <v>110</v>
      </c>
      <c r="H39" s="9"/>
      <c r="I39" s="31" t="s">
        <v>33</v>
      </c>
      <c r="J39" s="6"/>
      <c r="K39" s="8" t="s">
        <v>110</v>
      </c>
      <c r="L39" s="9"/>
      <c r="M39" s="8" t="s">
        <v>110</v>
      </c>
    </row>
    <row r="40" spans="1:14" s="7" customFormat="1" ht="30" customHeight="1" x14ac:dyDescent="0.25">
      <c r="A40" s="7" t="s">
        <v>154</v>
      </c>
      <c r="B40" s="298"/>
      <c r="C40" s="27" t="s">
        <v>155</v>
      </c>
      <c r="D40" s="6" t="s">
        <v>156</v>
      </c>
      <c r="E40" s="18" t="s">
        <v>110</v>
      </c>
      <c r="F40" s="6"/>
      <c r="G40" s="8" t="s">
        <v>110</v>
      </c>
      <c r="H40" s="9"/>
      <c r="I40" s="30" t="s">
        <v>157</v>
      </c>
      <c r="J40" s="6"/>
      <c r="K40" s="8" t="s">
        <v>110</v>
      </c>
      <c r="L40" s="9"/>
      <c r="M40" s="8" t="s">
        <v>110</v>
      </c>
    </row>
    <row r="41" spans="1:14" s="7" customFormat="1" ht="30" customHeight="1" x14ac:dyDescent="0.25">
      <c r="A41" s="7" t="s">
        <v>158</v>
      </c>
      <c r="B41" s="299"/>
      <c r="C41" s="37" t="s">
        <v>159</v>
      </c>
      <c r="D41" s="38" t="s">
        <v>160</v>
      </c>
      <c r="E41" s="52" t="s">
        <v>110</v>
      </c>
      <c r="F41" s="38"/>
      <c r="G41" s="50" t="s">
        <v>110</v>
      </c>
      <c r="H41" s="40"/>
      <c r="I41" s="53" t="s">
        <v>161</v>
      </c>
      <c r="J41" s="38"/>
      <c r="K41" s="50" t="s">
        <v>110</v>
      </c>
      <c r="L41" s="40"/>
      <c r="M41" s="50" t="s">
        <v>110</v>
      </c>
      <c r="N41" s="38"/>
    </row>
    <row r="42" spans="1:14" s="7" customFormat="1" ht="30" customHeight="1" x14ac:dyDescent="0.25">
      <c r="A42" s="7" t="s">
        <v>162</v>
      </c>
      <c r="B42" s="300" t="s">
        <v>163</v>
      </c>
      <c r="C42" s="41" t="s">
        <v>18</v>
      </c>
      <c r="D42" s="42"/>
      <c r="E42" s="45" t="s">
        <v>164</v>
      </c>
      <c r="F42" s="42"/>
      <c r="G42" s="54" t="s">
        <v>20</v>
      </c>
      <c r="H42" s="44"/>
      <c r="I42" s="55" t="s">
        <v>21</v>
      </c>
      <c r="J42" s="42"/>
      <c r="K42" s="10" t="s">
        <v>22</v>
      </c>
      <c r="L42" s="9"/>
      <c r="M42" s="11" t="s">
        <v>20</v>
      </c>
    </row>
    <row r="43" spans="1:14" s="7" customFormat="1" ht="30" customHeight="1" x14ac:dyDescent="0.25">
      <c r="A43" s="7" t="s">
        <v>165</v>
      </c>
      <c r="B43" s="298"/>
      <c r="C43" s="27" t="s">
        <v>25</v>
      </c>
      <c r="D43" s="6" t="s">
        <v>166</v>
      </c>
      <c r="E43" s="19" t="s">
        <v>28</v>
      </c>
      <c r="F43" s="6" t="s">
        <v>167</v>
      </c>
      <c r="G43" s="30" t="s">
        <v>26</v>
      </c>
      <c r="H43" s="9" t="s">
        <v>168</v>
      </c>
      <c r="I43" s="30" t="s">
        <v>26</v>
      </c>
      <c r="J43" s="6" t="s">
        <v>169</v>
      </c>
      <c r="K43" s="19" t="s">
        <v>28</v>
      </c>
      <c r="L43" s="9" t="s">
        <v>170</v>
      </c>
      <c r="M43" s="19" t="s">
        <v>28</v>
      </c>
      <c r="N43" s="6" t="s">
        <v>171</v>
      </c>
    </row>
    <row r="44" spans="1:14" s="7" customFormat="1" ht="30" customHeight="1" x14ac:dyDescent="0.25">
      <c r="A44" s="7" t="s">
        <v>165</v>
      </c>
      <c r="B44" s="298"/>
      <c r="C44" s="27" t="s">
        <v>34</v>
      </c>
      <c r="D44" s="6" t="s">
        <v>166</v>
      </c>
      <c r="E44" s="18" t="s">
        <v>110</v>
      </c>
      <c r="F44" s="6"/>
      <c r="G44" s="8" t="s">
        <v>110</v>
      </c>
      <c r="H44" s="9"/>
      <c r="I44" s="8" t="s">
        <v>110</v>
      </c>
      <c r="J44" s="6"/>
      <c r="K44" s="36" t="s">
        <v>110</v>
      </c>
      <c r="L44" s="9"/>
      <c r="M44" s="19" t="s">
        <v>35</v>
      </c>
      <c r="N44" s="7" t="s">
        <v>172</v>
      </c>
    </row>
    <row r="45" spans="1:14" s="7" customFormat="1" ht="30" customHeight="1" x14ac:dyDescent="0.25">
      <c r="A45" s="7" t="s">
        <v>173</v>
      </c>
      <c r="B45" s="298"/>
      <c r="C45" s="27" t="s">
        <v>30</v>
      </c>
      <c r="D45" s="6" t="s">
        <v>166</v>
      </c>
      <c r="E45" s="19" t="s">
        <v>41</v>
      </c>
      <c r="F45" s="6" t="s">
        <v>174</v>
      </c>
      <c r="G45" s="30" t="s">
        <v>31</v>
      </c>
      <c r="H45" s="9" t="s">
        <v>175</v>
      </c>
      <c r="I45" s="30" t="s">
        <v>31</v>
      </c>
      <c r="J45" s="6" t="s">
        <v>174</v>
      </c>
      <c r="K45" s="19" t="s">
        <v>41</v>
      </c>
      <c r="L45" s="9" t="s">
        <v>174</v>
      </c>
      <c r="M45" s="19" t="s">
        <v>41</v>
      </c>
      <c r="N45" s="7" t="s">
        <v>176</v>
      </c>
    </row>
    <row r="46" spans="1:14" s="7" customFormat="1" ht="30" customHeight="1" x14ac:dyDescent="0.25">
      <c r="A46" s="7" t="s">
        <v>177</v>
      </c>
      <c r="B46" s="299"/>
      <c r="C46" s="37" t="s">
        <v>178</v>
      </c>
      <c r="D46" s="38" t="s">
        <v>179</v>
      </c>
      <c r="E46" s="39" t="s">
        <v>43</v>
      </c>
      <c r="F46" s="38"/>
      <c r="G46" s="39" t="s">
        <v>43</v>
      </c>
      <c r="H46" s="40"/>
      <c r="I46" s="39" t="s">
        <v>43</v>
      </c>
      <c r="J46" s="38"/>
      <c r="K46" s="39" t="s">
        <v>43</v>
      </c>
      <c r="L46" s="40"/>
      <c r="M46" s="39" t="s">
        <v>43</v>
      </c>
      <c r="N46" s="38"/>
    </row>
    <row r="47" spans="1:14" s="3" customFormat="1" ht="30" customHeight="1" x14ac:dyDescent="0.25">
      <c r="A47" s="4"/>
      <c r="B47" s="4"/>
      <c r="D47" s="4"/>
      <c r="E47" s="6"/>
      <c r="G47" s="6"/>
      <c r="I47" s="6"/>
    </row>
    <row r="51" spans="17:17" x14ac:dyDescent="0.25">
      <c r="Q51" s="81"/>
    </row>
    <row r="52" spans="17:17" x14ac:dyDescent="0.25">
      <c r="Q52" s="81"/>
    </row>
    <row r="53" spans="17:17" ht="15" customHeight="1" x14ac:dyDescent="0.25">
      <c r="Q53" s="81"/>
    </row>
    <row r="54" spans="17:17" x14ac:dyDescent="0.25">
      <c r="Q54" s="81"/>
    </row>
    <row r="55" spans="17:17" x14ac:dyDescent="0.25">
      <c r="Q55" s="81"/>
    </row>
    <row r="56" spans="17:17" x14ac:dyDescent="0.25">
      <c r="Q56" s="81"/>
    </row>
    <row r="57" spans="17:17" x14ac:dyDescent="0.25">
      <c r="Q57" s="81"/>
    </row>
    <row r="58" spans="17:17" x14ac:dyDescent="0.25">
      <c r="Q58" s="81"/>
    </row>
    <row r="59" spans="17:17" x14ac:dyDescent="0.25">
      <c r="Q59" s="81"/>
    </row>
    <row r="60" spans="17:17" x14ac:dyDescent="0.25">
      <c r="Q60" s="81"/>
    </row>
    <row r="61" spans="17:17" x14ac:dyDescent="0.25">
      <c r="Q61" s="81"/>
    </row>
    <row r="62" spans="17:17" x14ac:dyDescent="0.25">
      <c r="Q62" s="81"/>
    </row>
    <row r="63" spans="17:17" x14ac:dyDescent="0.25">
      <c r="Q63" s="81"/>
    </row>
    <row r="64" spans="17:17" x14ac:dyDescent="0.25">
      <c r="Q64" s="81"/>
    </row>
    <row r="65" spans="17:17" ht="15" customHeight="1" x14ac:dyDescent="0.25">
      <c r="Q65" s="81"/>
    </row>
    <row r="66" spans="17:17" x14ac:dyDescent="0.25">
      <c r="Q66" s="81"/>
    </row>
    <row r="67" spans="17:17" x14ac:dyDescent="0.25">
      <c r="Q67" s="81"/>
    </row>
    <row r="68" spans="17:17" x14ac:dyDescent="0.25">
      <c r="Q68" s="81"/>
    </row>
    <row r="69" spans="17:17" x14ac:dyDescent="0.25">
      <c r="Q69" s="81"/>
    </row>
    <row r="70" spans="17:17" x14ac:dyDescent="0.25">
      <c r="Q70" s="81"/>
    </row>
    <row r="71" spans="17:17" x14ac:dyDescent="0.25">
      <c r="Q71" s="81"/>
    </row>
    <row r="72" spans="17:17" x14ac:dyDescent="0.25">
      <c r="Q72" s="81"/>
    </row>
    <row r="73" spans="17:17" x14ac:dyDescent="0.25">
      <c r="Q73" s="81"/>
    </row>
    <row r="74" spans="17:17" x14ac:dyDescent="0.25">
      <c r="Q74" s="81"/>
    </row>
    <row r="75" spans="17:17" x14ac:dyDescent="0.25">
      <c r="Q75" s="81"/>
    </row>
    <row r="76" spans="17:17" x14ac:dyDescent="0.25">
      <c r="Q76" s="81"/>
    </row>
    <row r="77" spans="17:17" x14ac:dyDescent="0.25">
      <c r="Q77" s="81"/>
    </row>
    <row r="78" spans="17:17" x14ac:dyDescent="0.25">
      <c r="Q78" s="81"/>
    </row>
    <row r="79" spans="17:17" x14ac:dyDescent="0.25">
      <c r="Q79" s="81"/>
    </row>
    <row r="80" spans="17:17" x14ac:dyDescent="0.25">
      <c r="Q80" s="81"/>
    </row>
    <row r="81" spans="17:17" x14ac:dyDescent="0.25">
      <c r="Q81" s="81"/>
    </row>
    <row r="82" spans="17:17" x14ac:dyDescent="0.25">
      <c r="Q82" s="81"/>
    </row>
    <row r="83" spans="17:17" x14ac:dyDescent="0.25">
      <c r="Q83" s="81"/>
    </row>
    <row r="84" spans="17:17" x14ac:dyDescent="0.25">
      <c r="Q84" s="81"/>
    </row>
  </sheetData>
  <mergeCells count="7">
    <mergeCell ref="K1:N1"/>
    <mergeCell ref="E1:J1"/>
    <mergeCell ref="B15:B17"/>
    <mergeCell ref="B42:B46"/>
    <mergeCell ref="B18:B28"/>
    <mergeCell ref="B29:B36"/>
    <mergeCell ref="B37:B41"/>
  </mergeCells>
  <hyperlinks>
    <hyperlink ref="E37" r:id="rId1" display="http://www.ncbi.nlm.nih.gov/sites/entrez?db=snp&amp;cmd=search&amp;term=rs80357287"/>
    <hyperlink ref="E36" r:id="rId2" display="http://www.ncbi.nlm.nih.gov/entrez/query.fcgi?cmd=Retrieve&amp;db=PubMed&amp;list_uids=11802209&amp;dopt=Abstract"/>
    <hyperlink ref="E31" r:id="rId3"/>
    <hyperlink ref="F7" r:id="rId4"/>
    <hyperlink ref="I37" r:id="rId5"/>
    <hyperlink ref="G37" r:id="rId6" display="rs80357196; untested'"/>
    <hyperlink ref="G36" r:id="rId7"/>
    <hyperlink ref="K37" r:id="rId8" display="rs62625308; with other, untested allele"/>
    <hyperlink ref="K31" r:id="rId9"/>
    <hyperlink ref="K33" r:id="rId10"/>
    <hyperlink ref="K35" r:id="rId11" location="0012"/>
    <hyperlink ref="L7" r:id="rId12"/>
    <hyperlink ref="K36" r:id="rId13"/>
  </hyperlinks>
  <pageMargins left="0.7" right="0.7" top="0.75" bottom="0.75" header="0.3" footer="0.3"/>
  <pageSetup paperSize="9" orientation="portrait" r:id="rId14"/>
  <ignoredErrors>
    <ignoredError sqref="I24 K24"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zoomScale="85" zoomScaleNormal="85" workbookViewId="0">
      <selection activeCell="F42" sqref="F42"/>
    </sheetView>
  </sheetViews>
  <sheetFormatPr defaultRowHeight="15" x14ac:dyDescent="0.25"/>
  <cols>
    <col min="1" max="1" width="5.85546875" style="64" bestFit="1" customWidth="1"/>
    <col min="2" max="2" width="9.42578125" customWidth="1"/>
    <col min="3" max="3" width="18.5703125" customWidth="1"/>
    <col min="4" max="4" width="13.42578125" customWidth="1"/>
    <col min="5" max="5" width="27.85546875" bestFit="1" customWidth="1"/>
    <col min="6" max="6" width="62.7109375" customWidth="1"/>
    <col min="7" max="7" width="19.5703125" bestFit="1" customWidth="1"/>
    <col min="8" max="9" width="62.7109375" customWidth="1"/>
    <col min="13" max="13" width="91.7109375" bestFit="1" customWidth="1"/>
    <col min="14" max="14" width="12.7109375" customWidth="1"/>
    <col min="24" max="24" width="12" bestFit="1" customWidth="1"/>
    <col min="25" max="25" width="10.7109375" bestFit="1" customWidth="1"/>
    <col min="26" max="27" width="12" bestFit="1" customWidth="1"/>
    <col min="28" max="31" width="16" customWidth="1"/>
  </cols>
  <sheetData>
    <row r="1" spans="1:14" x14ac:dyDescent="0.25">
      <c r="A1" s="63" t="s">
        <v>180</v>
      </c>
      <c r="B1" s="58" t="s">
        <v>181</v>
      </c>
      <c r="C1" s="58" t="s">
        <v>182</v>
      </c>
      <c r="D1" s="58" t="s">
        <v>183</v>
      </c>
      <c r="E1" s="58" t="s">
        <v>184</v>
      </c>
      <c r="F1" s="58" t="s">
        <v>185</v>
      </c>
      <c r="G1" s="58" t="s">
        <v>816</v>
      </c>
      <c r="H1" s="58" t="s">
        <v>186</v>
      </c>
      <c r="I1" s="65" t="s">
        <v>187</v>
      </c>
      <c r="M1" t="s">
        <v>188</v>
      </c>
    </row>
    <row r="2" spans="1:14" x14ac:dyDescent="0.25">
      <c r="A2" s="63">
        <v>1</v>
      </c>
      <c r="B2" s="33" t="s">
        <v>189</v>
      </c>
      <c r="C2" s="59" t="s">
        <v>190</v>
      </c>
      <c r="D2" s="33" t="s">
        <v>27</v>
      </c>
      <c r="E2" s="33" t="s">
        <v>23</v>
      </c>
      <c r="F2" s="33" t="s">
        <v>27</v>
      </c>
      <c r="G2" s="33"/>
      <c r="H2" s="33"/>
    </row>
    <row r="3" spans="1:14" x14ac:dyDescent="0.25">
      <c r="A3" s="63">
        <v>2</v>
      </c>
      <c r="B3" s="33" t="s">
        <v>189</v>
      </c>
      <c r="C3" s="59" t="s">
        <v>190</v>
      </c>
      <c r="D3" s="33" t="s">
        <v>191</v>
      </c>
      <c r="E3" s="33" t="s">
        <v>23</v>
      </c>
      <c r="F3" s="33" t="s">
        <v>191</v>
      </c>
      <c r="G3" s="33"/>
      <c r="H3" s="33" t="s">
        <v>192</v>
      </c>
    </row>
    <row r="4" spans="1:14" x14ac:dyDescent="0.25">
      <c r="A4" s="63">
        <v>3</v>
      </c>
      <c r="B4" s="33" t="s">
        <v>189</v>
      </c>
      <c r="C4" s="59" t="s">
        <v>190</v>
      </c>
      <c r="D4" s="33" t="s">
        <v>193</v>
      </c>
      <c r="E4" s="33" t="s">
        <v>23</v>
      </c>
      <c r="F4" s="33" t="s">
        <v>193</v>
      </c>
      <c r="G4" s="33"/>
      <c r="H4" s="33" t="s">
        <v>192</v>
      </c>
      <c r="M4" s="78" t="s">
        <v>194</v>
      </c>
      <c r="N4" t="s">
        <v>195</v>
      </c>
    </row>
    <row r="5" spans="1:14" x14ac:dyDescent="0.25">
      <c r="A5" s="63">
        <v>4</v>
      </c>
      <c r="B5" s="33" t="s">
        <v>189</v>
      </c>
      <c r="C5" s="59" t="s">
        <v>190</v>
      </c>
      <c r="D5" s="33" t="s">
        <v>196</v>
      </c>
      <c r="E5" s="33" t="s">
        <v>23</v>
      </c>
      <c r="F5" s="33" t="s">
        <v>196</v>
      </c>
      <c r="G5" s="33"/>
      <c r="H5" s="33" t="s">
        <v>192</v>
      </c>
      <c r="M5" s="75" t="s">
        <v>194</v>
      </c>
      <c r="N5" s="62" t="s">
        <v>197</v>
      </c>
    </row>
    <row r="6" spans="1:14" x14ac:dyDescent="0.25">
      <c r="A6" s="63">
        <v>5</v>
      </c>
      <c r="B6" s="33" t="s">
        <v>189</v>
      </c>
      <c r="C6" s="59" t="s">
        <v>190</v>
      </c>
      <c r="D6" s="33" t="s">
        <v>24</v>
      </c>
      <c r="E6" s="33" t="s">
        <v>23</v>
      </c>
      <c r="F6" s="33" t="s">
        <v>24</v>
      </c>
      <c r="G6" s="33"/>
      <c r="H6" s="33"/>
    </row>
    <row r="7" spans="1:14" ht="15" customHeight="1" x14ac:dyDescent="0.25">
      <c r="A7" s="63">
        <v>6</v>
      </c>
      <c r="B7" s="33" t="s">
        <v>189</v>
      </c>
      <c r="C7" s="60" t="s">
        <v>198</v>
      </c>
      <c r="D7" s="33" t="s">
        <v>27</v>
      </c>
      <c r="E7" s="59" t="s">
        <v>199</v>
      </c>
      <c r="F7" s="59" t="s">
        <v>200</v>
      </c>
      <c r="G7" s="59"/>
      <c r="H7" s="59"/>
      <c r="M7" s="56" t="s">
        <v>201</v>
      </c>
    </row>
    <row r="8" spans="1:14" x14ac:dyDescent="0.25">
      <c r="A8" s="63">
        <v>7</v>
      </c>
      <c r="B8" s="33" t="s">
        <v>189</v>
      </c>
      <c r="C8" s="60" t="s">
        <v>198</v>
      </c>
      <c r="D8" s="33" t="s">
        <v>24</v>
      </c>
      <c r="E8" s="59" t="s">
        <v>199</v>
      </c>
      <c r="F8" s="59" t="s">
        <v>202</v>
      </c>
      <c r="G8" s="59"/>
      <c r="H8" s="59"/>
      <c r="M8" t="s">
        <v>453</v>
      </c>
    </row>
    <row r="9" spans="1:14" x14ac:dyDescent="0.25">
      <c r="A9" s="63">
        <v>8</v>
      </c>
      <c r="B9" s="33" t="s">
        <v>189</v>
      </c>
      <c r="C9" s="59" t="s">
        <v>138</v>
      </c>
      <c r="D9" s="59" t="s">
        <v>27</v>
      </c>
      <c r="E9" s="33" t="s">
        <v>32</v>
      </c>
      <c r="F9" s="73" t="s">
        <v>374</v>
      </c>
      <c r="G9" s="73"/>
      <c r="H9" t="s">
        <v>377</v>
      </c>
      <c r="I9" s="62" t="s">
        <v>197</v>
      </c>
      <c r="M9" s="111" t="s">
        <v>203</v>
      </c>
      <c r="N9" s="111" t="s">
        <v>204</v>
      </c>
    </row>
    <row r="10" spans="1:14" x14ac:dyDescent="0.25">
      <c r="A10" s="63">
        <v>9</v>
      </c>
      <c r="B10" s="33" t="s">
        <v>189</v>
      </c>
      <c r="C10" s="59" t="s">
        <v>138</v>
      </c>
      <c r="D10" s="59" t="s">
        <v>27</v>
      </c>
      <c r="E10" s="33" t="s">
        <v>207</v>
      </c>
      <c r="F10" s="73" t="s">
        <v>374</v>
      </c>
      <c r="G10" s="73"/>
      <c r="H10" t="s">
        <v>377</v>
      </c>
      <c r="I10" s="62" t="s">
        <v>197</v>
      </c>
      <c r="M10" t="s">
        <v>205</v>
      </c>
      <c r="N10" t="s">
        <v>206</v>
      </c>
    </row>
    <row r="11" spans="1:14" x14ac:dyDescent="0.25">
      <c r="A11" s="63">
        <v>10</v>
      </c>
      <c r="B11" s="33" t="s">
        <v>189</v>
      </c>
      <c r="C11" s="59" t="s">
        <v>138</v>
      </c>
      <c r="D11" s="59" t="s">
        <v>27</v>
      </c>
      <c r="E11" s="33" t="s">
        <v>210</v>
      </c>
      <c r="F11" s="73" t="s">
        <v>374</v>
      </c>
      <c r="G11" s="73"/>
      <c r="H11" t="s">
        <v>377</v>
      </c>
      <c r="I11" s="62" t="s">
        <v>197</v>
      </c>
      <c r="M11" t="s">
        <v>208</v>
      </c>
      <c r="N11" t="s">
        <v>209</v>
      </c>
    </row>
    <row r="12" spans="1:14" x14ac:dyDescent="0.25">
      <c r="A12" s="63">
        <v>11</v>
      </c>
      <c r="B12" s="33" t="s">
        <v>189</v>
      </c>
      <c r="C12" s="109" t="s">
        <v>18</v>
      </c>
      <c r="D12" s="59" t="s">
        <v>196</v>
      </c>
      <c r="E12" s="57" t="s">
        <v>417</v>
      </c>
      <c r="F12" s="33" t="s">
        <v>22</v>
      </c>
      <c r="G12" s="33"/>
      <c r="H12" s="33" t="s">
        <v>213</v>
      </c>
      <c r="M12" t="s">
        <v>211</v>
      </c>
      <c r="N12" t="s">
        <v>212</v>
      </c>
    </row>
    <row r="13" spans="1:14" x14ac:dyDescent="0.25">
      <c r="A13" s="63">
        <v>12</v>
      </c>
      <c r="B13" s="33" t="s">
        <v>189</v>
      </c>
      <c r="C13" s="109" t="s">
        <v>18</v>
      </c>
      <c r="D13" s="59" t="s">
        <v>196</v>
      </c>
      <c r="E13" s="57" t="s">
        <v>417</v>
      </c>
      <c r="F13" s="33" t="s">
        <v>216</v>
      </c>
      <c r="G13" s="33"/>
      <c r="H13" s="33" t="s">
        <v>217</v>
      </c>
      <c r="M13" t="s">
        <v>214</v>
      </c>
      <c r="N13" t="s">
        <v>215</v>
      </c>
    </row>
    <row r="14" spans="1:14" x14ac:dyDescent="0.25">
      <c r="A14" s="63">
        <v>13</v>
      </c>
      <c r="B14" s="33" t="s">
        <v>189</v>
      </c>
      <c r="C14" s="109" t="s">
        <v>18</v>
      </c>
      <c r="D14" s="59" t="s">
        <v>196</v>
      </c>
      <c r="E14" s="57" t="s">
        <v>417</v>
      </c>
      <c r="F14" s="33" t="s">
        <v>220</v>
      </c>
      <c r="G14" s="33"/>
      <c r="H14" s="61" t="s">
        <v>221</v>
      </c>
      <c r="M14" t="s">
        <v>218</v>
      </c>
      <c r="N14" t="s">
        <v>219</v>
      </c>
    </row>
    <row r="15" spans="1:14" x14ac:dyDescent="0.25">
      <c r="A15" s="63">
        <v>14</v>
      </c>
      <c r="B15" s="57" t="s">
        <v>189</v>
      </c>
      <c r="C15" s="109" t="s">
        <v>18</v>
      </c>
      <c r="D15" s="59" t="s">
        <v>196</v>
      </c>
      <c r="E15" s="57" t="s">
        <v>417</v>
      </c>
      <c r="F15" s="57" t="s">
        <v>224</v>
      </c>
      <c r="G15" s="57"/>
      <c r="H15" s="61"/>
      <c r="M15" t="s">
        <v>222</v>
      </c>
      <c r="N15" t="s">
        <v>223</v>
      </c>
    </row>
    <row r="16" spans="1:14" x14ac:dyDescent="0.25">
      <c r="A16" s="63">
        <v>15</v>
      </c>
      <c r="B16" s="33" t="s">
        <v>189</v>
      </c>
      <c r="C16" s="109" t="s">
        <v>18</v>
      </c>
      <c r="D16" s="59" t="s">
        <v>196</v>
      </c>
      <c r="E16" s="57" t="s">
        <v>417</v>
      </c>
      <c r="F16" s="33" t="s">
        <v>225</v>
      </c>
      <c r="G16" s="33"/>
      <c r="H16" s="33"/>
    </row>
    <row r="17" spans="1:15" x14ac:dyDescent="0.25">
      <c r="A17" s="63">
        <v>16</v>
      </c>
      <c r="B17" s="33" t="s">
        <v>189</v>
      </c>
      <c r="C17" s="109" t="s">
        <v>18</v>
      </c>
      <c r="D17" s="59" t="s">
        <v>196</v>
      </c>
      <c r="E17" s="57" t="s">
        <v>417</v>
      </c>
      <c r="F17" s="33" t="s">
        <v>227</v>
      </c>
      <c r="G17" s="33"/>
      <c r="H17" s="33" t="s">
        <v>228</v>
      </c>
      <c r="I17" s="99" t="s">
        <v>229</v>
      </c>
      <c r="M17" s="56" t="s">
        <v>226</v>
      </c>
    </row>
    <row r="18" spans="1:15" x14ac:dyDescent="0.25">
      <c r="A18" s="63">
        <v>17</v>
      </c>
      <c r="B18" s="33" t="s">
        <v>189</v>
      </c>
      <c r="C18" s="59" t="s">
        <v>231</v>
      </c>
      <c r="D18" s="57" t="s">
        <v>27</v>
      </c>
      <c r="E18" s="33" t="s">
        <v>232</v>
      </c>
      <c r="F18" s="76" t="s">
        <v>385</v>
      </c>
      <c r="G18" s="76"/>
      <c r="H18" s="57"/>
      <c r="I18" t="s">
        <v>372</v>
      </c>
      <c r="M18" t="s">
        <v>230</v>
      </c>
    </row>
    <row r="19" spans="1:15" x14ac:dyDescent="0.25">
      <c r="A19" s="63">
        <v>18</v>
      </c>
      <c r="B19" s="33" t="s">
        <v>189</v>
      </c>
      <c r="C19" s="59" t="s">
        <v>231</v>
      </c>
      <c r="D19" s="57" t="s">
        <v>24</v>
      </c>
      <c r="E19" s="33" t="s">
        <v>232</v>
      </c>
      <c r="F19" s="76" t="s">
        <v>386</v>
      </c>
      <c r="G19" s="76"/>
      <c r="H19" s="57"/>
      <c r="I19" t="s">
        <v>372</v>
      </c>
      <c r="M19" s="72" t="s">
        <v>233</v>
      </c>
    </row>
    <row r="20" spans="1:15" x14ac:dyDescent="0.25">
      <c r="A20" s="63">
        <v>19</v>
      </c>
      <c r="B20" s="33" t="s">
        <v>234</v>
      </c>
      <c r="C20" s="59" t="s">
        <v>235</v>
      </c>
      <c r="D20" s="79" t="s">
        <v>236</v>
      </c>
      <c r="E20" s="33" t="s">
        <v>237</v>
      </c>
      <c r="F20" s="33" t="s">
        <v>238</v>
      </c>
      <c r="G20" s="33"/>
    </row>
    <row r="21" spans="1:15" x14ac:dyDescent="0.25">
      <c r="A21" s="63">
        <v>20</v>
      </c>
      <c r="B21" s="33" t="s">
        <v>234</v>
      </c>
      <c r="C21" s="59" t="s">
        <v>235</v>
      </c>
      <c r="D21" s="79" t="s">
        <v>236</v>
      </c>
      <c r="E21" s="33" t="s">
        <v>239</v>
      </c>
      <c r="F21" s="57" t="s">
        <v>240</v>
      </c>
      <c r="G21" s="57"/>
      <c r="H21" s="33"/>
    </row>
    <row r="22" spans="1:15" x14ac:dyDescent="0.25">
      <c r="A22" s="63">
        <v>21</v>
      </c>
      <c r="B22" s="33" t="s">
        <v>234</v>
      </c>
      <c r="C22" s="59" t="s">
        <v>235</v>
      </c>
      <c r="D22" s="79" t="s">
        <v>236</v>
      </c>
      <c r="E22" s="33" t="s">
        <v>242</v>
      </c>
      <c r="F22" s="33" t="s">
        <v>243</v>
      </c>
      <c r="G22" s="33"/>
      <c r="M22" s="56" t="s">
        <v>241</v>
      </c>
    </row>
    <row r="23" spans="1:15" x14ac:dyDescent="0.25">
      <c r="A23" s="63">
        <v>22</v>
      </c>
      <c r="B23" s="33" t="s">
        <v>234</v>
      </c>
      <c r="C23" s="59" t="s">
        <v>244</v>
      </c>
      <c r="D23" s="79" t="s">
        <v>236</v>
      </c>
      <c r="E23" s="33" t="s">
        <v>245</v>
      </c>
      <c r="F23" s="33" t="s">
        <v>246</v>
      </c>
      <c r="G23" s="33"/>
      <c r="M23" t="s">
        <v>189</v>
      </c>
      <c r="N23" t="s">
        <v>234</v>
      </c>
      <c r="O23" t="s">
        <v>23</v>
      </c>
    </row>
    <row r="24" spans="1:15" x14ac:dyDescent="0.25">
      <c r="A24" s="63">
        <v>23</v>
      </c>
      <c r="B24" s="33" t="s">
        <v>234</v>
      </c>
      <c r="C24" s="59" t="s">
        <v>235</v>
      </c>
      <c r="D24" s="79" t="s">
        <v>247</v>
      </c>
      <c r="E24" s="33" t="s">
        <v>237</v>
      </c>
      <c r="F24" s="33" t="s">
        <v>248</v>
      </c>
      <c r="G24" s="33"/>
      <c r="M24" s="104" t="s">
        <v>27</v>
      </c>
      <c r="O24" s="104" t="s">
        <v>27</v>
      </c>
    </row>
    <row r="25" spans="1:15" x14ac:dyDescent="0.25">
      <c r="A25" s="63">
        <v>24</v>
      </c>
      <c r="B25" s="33" t="s">
        <v>234</v>
      </c>
      <c r="C25" s="59" t="s">
        <v>235</v>
      </c>
      <c r="D25" s="79" t="s">
        <v>247</v>
      </c>
      <c r="E25" s="33" t="s">
        <v>239</v>
      </c>
      <c r="F25" s="57" t="s">
        <v>249</v>
      </c>
      <c r="G25" s="57"/>
      <c r="H25" s="33"/>
      <c r="I25" s="57" t="s">
        <v>250</v>
      </c>
      <c r="M25" s="105" t="s">
        <v>191</v>
      </c>
      <c r="N25" s="105" t="s">
        <v>236</v>
      </c>
      <c r="O25" s="105" t="s">
        <v>191</v>
      </c>
    </row>
    <row r="26" spans="1:15" x14ac:dyDescent="0.25">
      <c r="A26" s="63">
        <v>25</v>
      </c>
      <c r="B26" s="33" t="s">
        <v>234</v>
      </c>
      <c r="C26" s="59" t="s">
        <v>235</v>
      </c>
      <c r="D26" s="79" t="s">
        <v>247</v>
      </c>
      <c r="E26" s="33" t="s">
        <v>242</v>
      </c>
      <c r="F26" s="33" t="s">
        <v>251</v>
      </c>
      <c r="G26" s="33"/>
      <c r="M26" s="107" t="s">
        <v>193</v>
      </c>
      <c r="N26" s="107" t="s">
        <v>247</v>
      </c>
      <c r="O26" s="107" t="s">
        <v>193</v>
      </c>
    </row>
    <row r="27" spans="1:15" x14ac:dyDescent="0.25">
      <c r="A27" s="63">
        <v>26</v>
      </c>
      <c r="B27" s="33" t="s">
        <v>234</v>
      </c>
      <c r="C27" s="59" t="s">
        <v>244</v>
      </c>
      <c r="D27" s="79" t="s">
        <v>247</v>
      </c>
      <c r="E27" s="33" t="s">
        <v>245</v>
      </c>
      <c r="F27" s="33" t="s">
        <v>253</v>
      </c>
      <c r="G27" s="33"/>
      <c r="M27" s="108" t="s">
        <v>196</v>
      </c>
      <c r="N27" s="108" t="s">
        <v>252</v>
      </c>
      <c r="O27" s="108" t="s">
        <v>196</v>
      </c>
    </row>
    <row r="28" spans="1:15" x14ac:dyDescent="0.25">
      <c r="A28" s="63">
        <v>27</v>
      </c>
      <c r="B28" s="33" t="s">
        <v>234</v>
      </c>
      <c r="C28" s="59" t="s">
        <v>254</v>
      </c>
      <c r="D28" s="79" t="s">
        <v>236</v>
      </c>
      <c r="E28" s="33" t="s">
        <v>255</v>
      </c>
      <c r="F28" s="33" t="s">
        <v>256</v>
      </c>
      <c r="G28" s="33"/>
      <c r="I28" s="72" t="s">
        <v>257</v>
      </c>
      <c r="M28" s="106" t="s">
        <v>24</v>
      </c>
      <c r="O28" s="106" t="s">
        <v>24</v>
      </c>
    </row>
    <row r="29" spans="1:15" x14ac:dyDescent="0.25">
      <c r="A29" s="63">
        <v>28</v>
      </c>
      <c r="B29" s="33" t="s">
        <v>234</v>
      </c>
      <c r="C29" s="59" t="s">
        <v>254</v>
      </c>
      <c r="D29" s="79" t="s">
        <v>236</v>
      </c>
      <c r="E29" s="33" t="s">
        <v>258</v>
      </c>
      <c r="F29" t="s">
        <v>259</v>
      </c>
      <c r="I29" t="s">
        <v>260</v>
      </c>
    </row>
    <row r="30" spans="1:15" x14ac:dyDescent="0.25">
      <c r="A30" s="63">
        <v>29</v>
      </c>
      <c r="B30" s="33" t="s">
        <v>234</v>
      </c>
      <c r="C30" s="59" t="s">
        <v>254</v>
      </c>
      <c r="D30" s="79" t="s">
        <v>247</v>
      </c>
      <c r="E30" s="33" t="s">
        <v>119</v>
      </c>
      <c r="F30" s="33" t="s">
        <v>261</v>
      </c>
      <c r="G30" s="33"/>
      <c r="I30" s="57" t="s">
        <v>262</v>
      </c>
    </row>
    <row r="31" spans="1:15" x14ac:dyDescent="0.25">
      <c r="A31" s="63">
        <v>30</v>
      </c>
      <c r="B31" s="33" t="s">
        <v>234</v>
      </c>
      <c r="C31" s="59" t="s">
        <v>254</v>
      </c>
      <c r="D31" s="79" t="s">
        <v>247</v>
      </c>
      <c r="E31" s="33" t="s">
        <v>255</v>
      </c>
      <c r="F31" s="33" t="s">
        <v>263</v>
      </c>
      <c r="G31" s="33"/>
      <c r="I31" s="72" t="s">
        <v>257</v>
      </c>
    </row>
    <row r="32" spans="1:15" x14ac:dyDescent="0.25">
      <c r="A32" s="63">
        <v>31</v>
      </c>
      <c r="B32" s="33" t="s">
        <v>234</v>
      </c>
      <c r="C32" s="59" t="s">
        <v>254</v>
      </c>
      <c r="D32" s="79" t="s">
        <v>247</v>
      </c>
      <c r="E32" s="33" t="s">
        <v>264</v>
      </c>
      <c r="F32" s="33" t="s">
        <v>265</v>
      </c>
      <c r="G32" s="33"/>
      <c r="I32" t="s">
        <v>260</v>
      </c>
    </row>
    <row r="33" spans="1:17" x14ac:dyDescent="0.25">
      <c r="A33" s="63">
        <v>32</v>
      </c>
      <c r="B33" s="33" t="s">
        <v>234</v>
      </c>
      <c r="C33" s="59" t="s">
        <v>138</v>
      </c>
      <c r="D33" s="79" t="s">
        <v>236</v>
      </c>
      <c r="E33" s="33" t="s">
        <v>32</v>
      </c>
      <c r="F33" s="74" t="s">
        <v>375</v>
      </c>
      <c r="G33" s="74"/>
      <c r="H33" t="s">
        <v>382</v>
      </c>
      <c r="I33" s="62" t="s">
        <v>197</v>
      </c>
    </row>
    <row r="34" spans="1:17" x14ac:dyDescent="0.25">
      <c r="A34" s="63">
        <v>33</v>
      </c>
      <c r="B34" s="33" t="s">
        <v>234</v>
      </c>
      <c r="C34" s="59" t="s">
        <v>138</v>
      </c>
      <c r="D34" s="79" t="s">
        <v>236</v>
      </c>
      <c r="E34" s="33" t="s">
        <v>207</v>
      </c>
      <c r="F34" s="74" t="s">
        <v>375</v>
      </c>
      <c r="G34" s="74"/>
      <c r="H34" t="s">
        <v>382</v>
      </c>
      <c r="I34" s="62" t="s">
        <v>197</v>
      </c>
    </row>
    <row r="35" spans="1:17" x14ac:dyDescent="0.25">
      <c r="A35" s="63">
        <v>34</v>
      </c>
      <c r="B35" s="33" t="s">
        <v>234</v>
      </c>
      <c r="C35" s="59" t="s">
        <v>138</v>
      </c>
      <c r="D35" s="79" t="s">
        <v>236</v>
      </c>
      <c r="E35" s="33" t="s">
        <v>210</v>
      </c>
      <c r="F35" s="74" t="s">
        <v>375</v>
      </c>
      <c r="G35" s="74"/>
      <c r="H35" t="s">
        <v>382</v>
      </c>
      <c r="I35" s="62" t="s">
        <v>197</v>
      </c>
    </row>
    <row r="36" spans="1:17" x14ac:dyDescent="0.25">
      <c r="A36" s="63">
        <v>35</v>
      </c>
      <c r="B36" s="33" t="s">
        <v>234</v>
      </c>
      <c r="C36" s="110" t="s">
        <v>18</v>
      </c>
      <c r="D36" s="79" t="s">
        <v>236</v>
      </c>
      <c r="E36" s="57" t="s">
        <v>417</v>
      </c>
      <c r="F36" s="33" t="s">
        <v>21</v>
      </c>
      <c r="G36" s="33"/>
      <c r="H36" s="33" t="s">
        <v>266</v>
      </c>
    </row>
    <row r="37" spans="1:17" x14ac:dyDescent="0.25">
      <c r="A37" s="63">
        <v>36</v>
      </c>
      <c r="B37" s="57" t="s">
        <v>234</v>
      </c>
      <c r="C37" s="109" t="s">
        <v>18</v>
      </c>
      <c r="D37" s="79" t="s">
        <v>247</v>
      </c>
      <c r="E37" s="57" t="s">
        <v>417</v>
      </c>
      <c r="F37" s="57" t="s">
        <v>267</v>
      </c>
      <c r="G37" s="57"/>
      <c r="H37" s="33"/>
    </row>
    <row r="38" spans="1:17" x14ac:dyDescent="0.25">
      <c r="A38" s="63">
        <v>37</v>
      </c>
      <c r="B38" s="57" t="s">
        <v>234</v>
      </c>
      <c r="C38" s="109" t="s">
        <v>18</v>
      </c>
      <c r="D38" s="79" t="s">
        <v>247</v>
      </c>
      <c r="E38" s="57" t="s">
        <v>417</v>
      </c>
      <c r="F38" s="57" t="s">
        <v>22</v>
      </c>
      <c r="G38" s="57"/>
      <c r="H38" s="62" t="s">
        <v>268</v>
      </c>
    </row>
    <row r="39" spans="1:17" x14ac:dyDescent="0.25">
      <c r="A39" s="63">
        <v>38</v>
      </c>
      <c r="B39" s="33" t="s">
        <v>234</v>
      </c>
      <c r="C39" s="59" t="s">
        <v>231</v>
      </c>
      <c r="D39" s="79" t="s">
        <v>236</v>
      </c>
      <c r="E39" s="33" t="s">
        <v>232</v>
      </c>
      <c r="F39" s="77" t="s">
        <v>387</v>
      </c>
      <c r="G39" s="77"/>
      <c r="I39" t="s">
        <v>372</v>
      </c>
    </row>
    <row r="40" spans="1:17" x14ac:dyDescent="0.25">
      <c r="A40" s="63">
        <v>39</v>
      </c>
      <c r="B40" s="33" t="s">
        <v>234</v>
      </c>
      <c r="C40" s="59" t="s">
        <v>231</v>
      </c>
      <c r="D40" s="79" t="s">
        <v>252</v>
      </c>
      <c r="E40" s="33" t="s">
        <v>232</v>
      </c>
      <c r="F40" s="77" t="s">
        <v>388</v>
      </c>
      <c r="G40" s="77"/>
      <c r="I40" t="s">
        <v>372</v>
      </c>
    </row>
    <row r="41" spans="1:17" x14ac:dyDescent="0.25">
      <c r="A41" s="63">
        <v>40</v>
      </c>
      <c r="B41" s="57" t="s">
        <v>234</v>
      </c>
      <c r="C41" s="62" t="s">
        <v>231</v>
      </c>
      <c r="D41" s="79" t="s">
        <v>247</v>
      </c>
      <c r="E41" s="57" t="s">
        <v>232</v>
      </c>
      <c r="F41" s="77" t="s">
        <v>389</v>
      </c>
      <c r="G41" s="77"/>
      <c r="I41" t="s">
        <v>372</v>
      </c>
      <c r="M41" s="80" t="s">
        <v>269</v>
      </c>
    </row>
    <row r="42" spans="1:17" x14ac:dyDescent="0.25">
      <c r="A42" s="63">
        <v>41</v>
      </c>
      <c r="B42" s="57" t="s">
        <v>234</v>
      </c>
      <c r="C42" s="62" t="s">
        <v>231</v>
      </c>
      <c r="D42" s="79" t="s">
        <v>247</v>
      </c>
      <c r="E42" s="57" t="s">
        <v>232</v>
      </c>
      <c r="F42" s="77" t="s">
        <v>390</v>
      </c>
      <c r="G42" s="77"/>
      <c r="I42" t="s">
        <v>372</v>
      </c>
      <c r="M42" s="80" t="s">
        <v>271</v>
      </c>
    </row>
    <row r="43" spans="1:17" x14ac:dyDescent="0.25">
      <c r="A43" s="63">
        <v>42</v>
      </c>
      <c r="B43" s="57" t="s">
        <v>234</v>
      </c>
      <c r="C43" s="62" t="s">
        <v>231</v>
      </c>
      <c r="D43" s="100" t="s">
        <v>270</v>
      </c>
      <c r="E43" s="57" t="s">
        <v>232</v>
      </c>
      <c r="F43" s="77" t="s">
        <v>391</v>
      </c>
      <c r="G43" s="77"/>
      <c r="I43" t="s">
        <v>372</v>
      </c>
      <c r="M43" s="80" t="s">
        <v>272</v>
      </c>
    </row>
    <row r="44" spans="1:17" x14ac:dyDescent="0.25">
      <c r="M44" s="80" t="s">
        <v>273</v>
      </c>
    </row>
    <row r="45" spans="1:17" x14ac:dyDescent="0.25">
      <c r="M45" s="80" t="s">
        <v>274</v>
      </c>
    </row>
    <row r="46" spans="1:17" x14ac:dyDescent="0.25">
      <c r="C46" s="89" t="s">
        <v>452</v>
      </c>
      <c r="M46" s="71" t="s">
        <v>275</v>
      </c>
    </row>
    <row r="47" spans="1:17" x14ac:dyDescent="0.25">
      <c r="B47" s="91" t="s">
        <v>378</v>
      </c>
      <c r="N47" s="72" t="s">
        <v>276</v>
      </c>
      <c r="O47" t="s">
        <v>277</v>
      </c>
      <c r="P47" t="s">
        <v>280</v>
      </c>
      <c r="Q47" t="s">
        <v>281</v>
      </c>
    </row>
    <row r="48" spans="1:17" x14ac:dyDescent="0.25">
      <c r="B48" t="s">
        <v>383</v>
      </c>
      <c r="N48" t="s">
        <v>278</v>
      </c>
      <c r="O48" t="s">
        <v>279</v>
      </c>
    </row>
    <row r="49" spans="1:17" x14ac:dyDescent="0.25">
      <c r="O49" t="s">
        <v>282</v>
      </c>
      <c r="P49" t="s">
        <v>284</v>
      </c>
      <c r="Q49" t="s">
        <v>285</v>
      </c>
    </row>
    <row r="50" spans="1:17" x14ac:dyDescent="0.25">
      <c r="N50" s="72" t="s">
        <v>110</v>
      </c>
      <c r="O50" t="s">
        <v>283</v>
      </c>
    </row>
    <row r="51" spans="1:17" x14ac:dyDescent="0.25">
      <c r="A51" s="101"/>
      <c r="B51" s="102" t="s">
        <v>416</v>
      </c>
      <c r="C51" s="103"/>
      <c r="D51" s="103"/>
      <c r="E51" s="103"/>
      <c r="F51" s="103"/>
      <c r="G51" s="103"/>
      <c r="H51" s="103"/>
      <c r="I51" s="103"/>
      <c r="N51" s="72" t="s">
        <v>286</v>
      </c>
      <c r="O51" t="s">
        <v>287</v>
      </c>
    </row>
    <row r="53" spans="1:17" x14ac:dyDescent="0.25">
      <c r="A53" s="63"/>
      <c r="B53" s="58" t="s">
        <v>181</v>
      </c>
      <c r="C53" s="58" t="s">
        <v>182</v>
      </c>
      <c r="D53" s="58" t="s">
        <v>183</v>
      </c>
      <c r="E53" s="58" t="s">
        <v>184</v>
      </c>
      <c r="F53" s="58" t="s">
        <v>185</v>
      </c>
      <c r="G53" s="58"/>
      <c r="H53" s="58" t="s">
        <v>186</v>
      </c>
      <c r="I53" s="65" t="s">
        <v>187</v>
      </c>
    </row>
    <row r="54" spans="1:17" x14ac:dyDescent="0.25">
      <c r="B54" t="s">
        <v>189</v>
      </c>
      <c r="C54" t="s">
        <v>18</v>
      </c>
      <c r="D54" t="s">
        <v>412</v>
      </c>
      <c r="E54" s="57" t="s">
        <v>417</v>
      </c>
      <c r="F54" s="57" t="s">
        <v>418</v>
      </c>
      <c r="G54" s="57"/>
      <c r="H54" s="57"/>
    </row>
    <row r="55" spans="1:17" x14ac:dyDescent="0.25">
      <c r="B55" t="s">
        <v>189</v>
      </c>
      <c r="C55" s="62" t="s">
        <v>138</v>
      </c>
      <c r="D55" s="59" t="s">
        <v>27</v>
      </c>
      <c r="F55" s="74" t="s">
        <v>376</v>
      </c>
      <c r="G55" s="74"/>
      <c r="H55" t="s">
        <v>373</v>
      </c>
      <c r="I55" s="90" t="s">
        <v>380</v>
      </c>
    </row>
    <row r="56" spans="1:17" x14ac:dyDescent="0.25">
      <c r="B56" t="s">
        <v>189</v>
      </c>
      <c r="C56" s="62" t="s">
        <v>138</v>
      </c>
      <c r="D56" t="s">
        <v>27</v>
      </c>
      <c r="F56" s="92" t="s">
        <v>379</v>
      </c>
      <c r="G56" s="92"/>
      <c r="H56" t="s">
        <v>373</v>
      </c>
      <c r="I56" t="s">
        <v>415</v>
      </c>
    </row>
    <row r="57" spans="1:17" x14ac:dyDescent="0.25">
      <c r="C57" s="62"/>
      <c r="F57" s="92"/>
      <c r="G57" s="92"/>
    </row>
    <row r="58" spans="1:17" x14ac:dyDescent="0.25">
      <c r="C58" s="62"/>
      <c r="F58" s="92"/>
      <c r="G58" s="92"/>
    </row>
    <row r="59" spans="1:17" x14ac:dyDescent="0.25">
      <c r="B59" t="s">
        <v>438</v>
      </c>
      <c r="C59" t="s">
        <v>381</v>
      </c>
      <c r="D59" t="s">
        <v>24</v>
      </c>
      <c r="F59" s="92" t="s">
        <v>439</v>
      </c>
      <c r="G59" s="92"/>
      <c r="I59" s="98" t="s">
        <v>441</v>
      </c>
    </row>
    <row r="60" spans="1:17" x14ac:dyDescent="0.25">
      <c r="B60" t="s">
        <v>189</v>
      </c>
      <c r="C60" t="s">
        <v>381</v>
      </c>
      <c r="D60" t="s">
        <v>27</v>
      </c>
      <c r="F60" s="92" t="s">
        <v>413</v>
      </c>
      <c r="G60" s="92"/>
      <c r="H60" t="s">
        <v>424</v>
      </c>
      <c r="I60" s="98" t="s">
        <v>423</v>
      </c>
    </row>
    <row r="61" spans="1:17" x14ac:dyDescent="0.25">
      <c r="B61" t="s">
        <v>189</v>
      </c>
      <c r="C61" t="s">
        <v>381</v>
      </c>
      <c r="D61" t="s">
        <v>27</v>
      </c>
      <c r="F61" s="92" t="s">
        <v>437</v>
      </c>
      <c r="G61" s="92"/>
      <c r="H61" s="90" t="s">
        <v>371</v>
      </c>
      <c r="I61" s="98" t="s">
        <v>423</v>
      </c>
    </row>
    <row r="62" spans="1:17" x14ac:dyDescent="0.25">
      <c r="B62" t="s">
        <v>411</v>
      </c>
      <c r="C62" t="s">
        <v>381</v>
      </c>
      <c r="D62" t="s">
        <v>24</v>
      </c>
      <c r="F62" s="92" t="s">
        <v>445</v>
      </c>
      <c r="G62" s="92"/>
      <c r="H62" t="s">
        <v>424</v>
      </c>
      <c r="I62" s="98" t="s">
        <v>423</v>
      </c>
    </row>
    <row r="63" spans="1:17" x14ac:dyDescent="0.25">
      <c r="B63" t="s">
        <v>411</v>
      </c>
      <c r="C63" t="s">
        <v>381</v>
      </c>
      <c r="D63" t="s">
        <v>24</v>
      </c>
      <c r="F63" s="92" t="s">
        <v>444</v>
      </c>
      <c r="G63" s="92"/>
      <c r="H63" s="90" t="s">
        <v>371</v>
      </c>
      <c r="I63" s="98" t="s">
        <v>423</v>
      </c>
    </row>
    <row r="64" spans="1:17" x14ac:dyDescent="0.25">
      <c r="B64" t="s">
        <v>438</v>
      </c>
      <c r="C64" t="s">
        <v>381</v>
      </c>
      <c r="D64" t="s">
        <v>196</v>
      </c>
      <c r="F64" s="92" t="s">
        <v>449</v>
      </c>
      <c r="G64" s="92"/>
      <c r="I64" s="98" t="s">
        <v>451</v>
      </c>
    </row>
    <row r="65" spans="1:9" x14ac:dyDescent="0.25">
      <c r="B65" t="s">
        <v>438</v>
      </c>
      <c r="C65" t="s">
        <v>381</v>
      </c>
      <c r="D65" t="s">
        <v>196</v>
      </c>
      <c r="F65" s="92" t="s">
        <v>450</v>
      </c>
      <c r="G65" s="92"/>
      <c r="H65" t="s">
        <v>425</v>
      </c>
      <c r="I65" s="98" t="s">
        <v>451</v>
      </c>
    </row>
    <row r="66" spans="1:9" x14ac:dyDescent="0.25">
      <c r="B66" t="s">
        <v>189</v>
      </c>
      <c r="C66" t="s">
        <v>381</v>
      </c>
      <c r="D66" t="s">
        <v>191</v>
      </c>
      <c r="F66" s="92"/>
      <c r="G66" s="92"/>
      <c r="I66" s="98"/>
    </row>
    <row r="67" spans="1:9" x14ac:dyDescent="0.25">
      <c r="B67" s="98" t="s">
        <v>384</v>
      </c>
      <c r="C67" t="s">
        <v>231</v>
      </c>
      <c r="D67" s="96" t="s">
        <v>404</v>
      </c>
      <c r="F67" s="77" t="s">
        <v>400</v>
      </c>
      <c r="G67" s="77"/>
      <c r="I67" s="98" t="s">
        <v>372</v>
      </c>
    </row>
    <row r="68" spans="1:9" x14ac:dyDescent="0.25">
      <c r="B68" s="98" t="s">
        <v>384</v>
      </c>
      <c r="C68" t="s">
        <v>231</v>
      </c>
      <c r="D68" s="97" t="s">
        <v>405</v>
      </c>
      <c r="F68" s="77" t="s">
        <v>401</v>
      </c>
      <c r="G68" s="77"/>
      <c r="I68" s="98" t="s">
        <v>372</v>
      </c>
    </row>
    <row r="69" spans="1:9" x14ac:dyDescent="0.25">
      <c r="B69" s="98" t="s">
        <v>384</v>
      </c>
      <c r="C69" t="s">
        <v>231</v>
      </c>
      <c r="D69" s="96" t="s">
        <v>404</v>
      </c>
      <c r="F69" s="77" t="s">
        <v>402</v>
      </c>
      <c r="G69" s="77"/>
      <c r="I69" s="98" t="s">
        <v>372</v>
      </c>
    </row>
    <row r="70" spans="1:9" x14ac:dyDescent="0.25">
      <c r="B70" s="98" t="s">
        <v>384</v>
      </c>
      <c r="C70" t="s">
        <v>231</v>
      </c>
      <c r="D70" s="97" t="s">
        <v>405</v>
      </c>
      <c r="F70" s="77" t="s">
        <v>403</v>
      </c>
      <c r="G70" s="77"/>
      <c r="I70" s="98" t="s">
        <v>372</v>
      </c>
    </row>
    <row r="71" spans="1:9" x14ac:dyDescent="0.25">
      <c r="B71" s="98" t="s">
        <v>384</v>
      </c>
      <c r="C71" t="s">
        <v>231</v>
      </c>
      <c r="D71" s="96" t="s">
        <v>404</v>
      </c>
      <c r="F71" s="77" t="s">
        <v>410</v>
      </c>
      <c r="G71" s="77"/>
    </row>
    <row r="72" spans="1:9" x14ac:dyDescent="0.25">
      <c r="B72" s="98" t="s">
        <v>384</v>
      </c>
      <c r="C72" t="s">
        <v>231</v>
      </c>
      <c r="D72" s="97" t="s">
        <v>405</v>
      </c>
      <c r="F72" s="77" t="s">
        <v>446</v>
      </c>
      <c r="G72" s="77"/>
    </row>
    <row r="73" spans="1:9" x14ac:dyDescent="0.25">
      <c r="B73" s="98" t="s">
        <v>384</v>
      </c>
      <c r="C73" t="s">
        <v>231</v>
      </c>
      <c r="D73" s="97" t="s">
        <v>443</v>
      </c>
      <c r="F73" s="77" t="s">
        <v>447</v>
      </c>
      <c r="G73" s="77"/>
      <c r="I73" s="98" t="s">
        <v>448</v>
      </c>
    </row>
    <row r="74" spans="1:9" x14ac:dyDescent="0.25">
      <c r="B74" s="98" t="s">
        <v>384</v>
      </c>
      <c r="C74" t="s">
        <v>231</v>
      </c>
      <c r="D74" s="96" t="s">
        <v>404</v>
      </c>
      <c r="F74" s="77" t="s">
        <v>419</v>
      </c>
      <c r="G74" s="77"/>
      <c r="H74" t="s">
        <v>425</v>
      </c>
      <c r="I74" s="98" t="s">
        <v>426</v>
      </c>
    </row>
    <row r="75" spans="1:9" x14ac:dyDescent="0.25">
      <c r="B75" s="98" t="s">
        <v>384</v>
      </c>
      <c r="C75" t="s">
        <v>231</v>
      </c>
      <c r="D75" s="97" t="s">
        <v>405</v>
      </c>
      <c r="F75" s="77" t="s">
        <v>420</v>
      </c>
      <c r="G75" s="77"/>
      <c r="H75" t="s">
        <v>425</v>
      </c>
      <c r="I75" s="98" t="s">
        <v>426</v>
      </c>
    </row>
    <row r="76" spans="1:9" x14ac:dyDescent="0.25">
      <c r="B76" s="98" t="s">
        <v>384</v>
      </c>
      <c r="C76" t="s">
        <v>231</v>
      </c>
      <c r="D76" s="96" t="s">
        <v>404</v>
      </c>
      <c r="F76" s="77" t="s">
        <v>421</v>
      </c>
      <c r="G76" s="77"/>
      <c r="H76" t="s">
        <v>425</v>
      </c>
      <c r="I76" s="98" t="s">
        <v>426</v>
      </c>
    </row>
    <row r="77" spans="1:9" x14ac:dyDescent="0.25">
      <c r="B77" s="98" t="s">
        <v>384</v>
      </c>
      <c r="C77" t="s">
        <v>231</v>
      </c>
      <c r="D77" s="97" t="s">
        <v>405</v>
      </c>
      <c r="F77" s="77" t="s">
        <v>422</v>
      </c>
      <c r="G77" s="77"/>
      <c r="H77" t="s">
        <v>425</v>
      </c>
      <c r="I77" s="98" t="s">
        <v>426</v>
      </c>
    </row>
    <row r="78" spans="1:9" x14ac:dyDescent="0.25">
      <c r="B78" s="98" t="s">
        <v>384</v>
      </c>
      <c r="C78" t="s">
        <v>138</v>
      </c>
      <c r="D78" s="97" t="s">
        <v>405</v>
      </c>
      <c r="F78" s="92" t="s">
        <v>414</v>
      </c>
      <c r="G78" s="92"/>
      <c r="I78" s="98" t="s">
        <v>436</v>
      </c>
    </row>
    <row r="79" spans="1:9" x14ac:dyDescent="0.25">
      <c r="A79" s="63"/>
      <c r="B79" s="98" t="s">
        <v>384</v>
      </c>
      <c r="C79" s="59" t="s">
        <v>18</v>
      </c>
      <c r="D79" s="59" t="s">
        <v>440</v>
      </c>
      <c r="E79" s="57" t="s">
        <v>417</v>
      </c>
      <c r="F79" s="33" t="s">
        <v>220</v>
      </c>
      <c r="G79" s="33"/>
      <c r="H79" s="61" t="s">
        <v>221</v>
      </c>
      <c r="I79" s="90" t="s">
        <v>442</v>
      </c>
    </row>
    <row r="83" spans="2:9" x14ac:dyDescent="0.25">
      <c r="B83" t="s">
        <v>189</v>
      </c>
      <c r="C83" t="s">
        <v>18</v>
      </c>
      <c r="D83" t="s">
        <v>191</v>
      </c>
      <c r="E83" t="s">
        <v>417</v>
      </c>
      <c r="F83" t="s">
        <v>432</v>
      </c>
      <c r="I83" s="98" t="s">
        <v>433</v>
      </c>
    </row>
    <row r="84" spans="2:9" x14ac:dyDescent="0.25">
      <c r="B84" t="s">
        <v>234</v>
      </c>
      <c r="C84" t="s">
        <v>18</v>
      </c>
      <c r="D84" t="s">
        <v>236</v>
      </c>
      <c r="E84" t="s">
        <v>417</v>
      </c>
      <c r="F84" t="s">
        <v>21</v>
      </c>
      <c r="H84" t="s">
        <v>430</v>
      </c>
      <c r="I84" s="98" t="s">
        <v>434</v>
      </c>
    </row>
    <row r="85" spans="2:9" x14ac:dyDescent="0.25">
      <c r="B85" t="s">
        <v>189</v>
      </c>
      <c r="C85" t="s">
        <v>18</v>
      </c>
      <c r="D85" t="s">
        <v>191</v>
      </c>
      <c r="E85" t="s">
        <v>417</v>
      </c>
      <c r="F85" t="s">
        <v>431</v>
      </c>
      <c r="I85" s="98" t="s">
        <v>428</v>
      </c>
    </row>
    <row r="86" spans="2:9" x14ac:dyDescent="0.25">
      <c r="B86" t="s">
        <v>234</v>
      </c>
      <c r="C86" t="s">
        <v>18</v>
      </c>
      <c r="D86" t="s">
        <v>236</v>
      </c>
      <c r="E86" t="s">
        <v>417</v>
      </c>
      <c r="F86" t="s">
        <v>427</v>
      </c>
      <c r="H86" t="s">
        <v>266</v>
      </c>
      <c r="I86" s="98" t="s">
        <v>429</v>
      </c>
    </row>
    <row r="91" spans="2:9" x14ac:dyDescent="0.25">
      <c r="F91" s="98" t="s">
        <v>435</v>
      </c>
      <c r="G91" s="98"/>
    </row>
    <row r="105" spans="15:15" x14ac:dyDescent="0.25">
      <c r="O105" s="72"/>
    </row>
  </sheetData>
  <autoFilter ref="A1:I4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zoomScale="85" zoomScaleNormal="85" workbookViewId="0">
      <selection activeCell="J14" sqref="J14"/>
    </sheetView>
  </sheetViews>
  <sheetFormatPr defaultRowHeight="12.75" x14ac:dyDescent="0.2"/>
  <cols>
    <col min="1" max="1" width="4.85546875" style="85" bestFit="1" customWidth="1"/>
    <col min="2" max="2" width="25.7109375" style="85" bestFit="1" customWidth="1"/>
    <col min="3" max="3" width="29.7109375" style="85" customWidth="1"/>
    <col min="4" max="4" width="31.140625" style="112" bestFit="1" customWidth="1"/>
    <col min="5" max="5" width="22.28515625" style="112" bestFit="1" customWidth="1"/>
    <col min="6" max="9" width="11.42578125" style="112" customWidth="1"/>
    <col min="10" max="10" width="19" style="85" customWidth="1"/>
    <col min="11" max="11" width="24.85546875" style="85" customWidth="1"/>
    <col min="12" max="15" width="19" style="85" customWidth="1"/>
    <col min="16" max="16" width="38" style="85" customWidth="1"/>
    <col min="17" max="17" width="19" style="85" customWidth="1"/>
    <col min="18" max="16384" width="9.140625" style="85"/>
  </cols>
  <sheetData>
    <row r="1" spans="1:17" s="83" customFormat="1" ht="25.5" x14ac:dyDescent="0.25">
      <c r="A1" s="86" t="s">
        <v>180</v>
      </c>
      <c r="B1" s="86" t="s">
        <v>324</v>
      </c>
      <c r="C1" s="86" t="s">
        <v>298</v>
      </c>
      <c r="D1" s="86" t="s">
        <v>501</v>
      </c>
      <c r="E1" s="86" t="s">
        <v>503</v>
      </c>
      <c r="F1" s="86" t="s">
        <v>504</v>
      </c>
      <c r="G1" s="86" t="s">
        <v>844</v>
      </c>
      <c r="H1" s="86" t="s">
        <v>505</v>
      </c>
      <c r="I1" s="86" t="s">
        <v>845</v>
      </c>
      <c r="J1" s="87" t="s">
        <v>511</v>
      </c>
      <c r="K1" s="87" t="s">
        <v>329</v>
      </c>
      <c r="L1" s="87" t="s">
        <v>340</v>
      </c>
      <c r="M1" s="87" t="s">
        <v>339</v>
      </c>
      <c r="N1" s="87" t="s">
        <v>341</v>
      </c>
      <c r="O1" s="87" t="s">
        <v>299</v>
      </c>
      <c r="P1" s="86" t="s">
        <v>187</v>
      </c>
      <c r="Q1" s="87" t="s">
        <v>314</v>
      </c>
    </row>
    <row r="2" spans="1:17" s="112" customFormat="1" x14ac:dyDescent="0.2">
      <c r="A2" s="84">
        <v>1</v>
      </c>
      <c r="B2" s="129" t="s">
        <v>48</v>
      </c>
      <c r="C2" s="117" t="s">
        <v>459</v>
      </c>
      <c r="D2" s="115"/>
      <c r="E2" s="117" t="s">
        <v>496</v>
      </c>
      <c r="F2" s="115"/>
      <c r="G2" s="84">
        <v>1</v>
      </c>
      <c r="H2" s="84">
        <v>1</v>
      </c>
      <c r="I2" s="84">
        <v>5</v>
      </c>
      <c r="J2" s="82" t="s">
        <v>353</v>
      </c>
      <c r="K2" s="117"/>
      <c r="L2" s="117"/>
      <c r="M2" s="117"/>
      <c r="N2" s="117"/>
      <c r="O2" s="117"/>
      <c r="P2" s="117" t="s">
        <v>508</v>
      </c>
      <c r="Q2" s="117"/>
    </row>
    <row r="3" spans="1:17" s="112" customFormat="1" x14ac:dyDescent="0.2">
      <c r="A3" s="84">
        <v>2</v>
      </c>
      <c r="B3" s="129" t="s">
        <v>48</v>
      </c>
      <c r="C3" s="117" t="s">
        <v>460</v>
      </c>
      <c r="D3" s="115"/>
      <c r="E3" s="117" t="s">
        <v>497</v>
      </c>
      <c r="F3" s="115"/>
      <c r="G3" s="84">
        <v>2</v>
      </c>
      <c r="H3" s="84">
        <v>2</v>
      </c>
      <c r="I3" s="84">
        <v>6</v>
      </c>
      <c r="J3" s="82" t="s">
        <v>353</v>
      </c>
      <c r="K3" s="114"/>
      <c r="L3" s="114"/>
      <c r="M3" s="114"/>
      <c r="N3" s="85"/>
      <c r="O3" s="114"/>
      <c r="P3" s="117" t="s">
        <v>509</v>
      </c>
      <c r="Q3" s="114"/>
    </row>
    <row r="4" spans="1:17" s="112" customFormat="1" x14ac:dyDescent="0.2">
      <c r="A4" s="84">
        <v>3</v>
      </c>
      <c r="B4" s="129" t="s">
        <v>48</v>
      </c>
      <c r="C4" s="117" t="s">
        <v>847</v>
      </c>
      <c r="D4" s="115"/>
      <c r="E4" s="117" t="s">
        <v>846</v>
      </c>
      <c r="F4" s="115"/>
      <c r="G4" s="84">
        <v>3</v>
      </c>
      <c r="H4" s="84">
        <v>3</v>
      </c>
      <c r="I4" s="115"/>
      <c r="J4" s="82" t="s">
        <v>353</v>
      </c>
      <c r="K4" s="114"/>
      <c r="L4" s="114"/>
      <c r="M4" s="114"/>
      <c r="N4" s="85"/>
      <c r="O4" s="114"/>
      <c r="P4" s="117" t="s">
        <v>848</v>
      </c>
      <c r="Q4" s="114"/>
    </row>
    <row r="5" spans="1:17" x14ac:dyDescent="0.2">
      <c r="A5" s="84">
        <v>4</v>
      </c>
      <c r="B5" s="130" t="s">
        <v>48</v>
      </c>
      <c r="C5" s="82" t="s">
        <v>36</v>
      </c>
      <c r="D5" s="117" t="s">
        <v>36</v>
      </c>
      <c r="E5" s="117" t="s">
        <v>477</v>
      </c>
      <c r="F5" s="115"/>
      <c r="G5" s="84">
        <v>4</v>
      </c>
      <c r="H5" s="84">
        <v>4</v>
      </c>
      <c r="I5" s="84">
        <v>3</v>
      </c>
      <c r="J5" s="82" t="s">
        <v>353</v>
      </c>
      <c r="K5" s="116"/>
      <c r="L5" s="82"/>
      <c r="M5" s="82"/>
      <c r="N5" s="82"/>
      <c r="O5" s="82" t="s">
        <v>300</v>
      </c>
      <c r="P5" s="116" t="s">
        <v>325</v>
      </c>
      <c r="Q5" s="118" t="s">
        <v>24</v>
      </c>
    </row>
    <row r="6" spans="1:17" x14ac:dyDescent="0.2">
      <c r="A6" s="84">
        <v>5</v>
      </c>
      <c r="B6" s="130" t="s">
        <v>48</v>
      </c>
      <c r="C6" s="82" t="s">
        <v>50</v>
      </c>
      <c r="D6" s="117" t="s">
        <v>50</v>
      </c>
      <c r="E6" s="117" t="s">
        <v>478</v>
      </c>
      <c r="F6" s="115"/>
      <c r="G6" s="84">
        <v>5</v>
      </c>
      <c r="H6" s="84">
        <v>5</v>
      </c>
      <c r="I6" s="84">
        <v>4</v>
      </c>
      <c r="J6" s="82" t="s">
        <v>353</v>
      </c>
      <c r="K6" s="116"/>
      <c r="L6" s="82"/>
      <c r="M6" s="82"/>
      <c r="N6" s="82"/>
      <c r="O6" s="82" t="s">
        <v>301</v>
      </c>
      <c r="P6" s="116" t="s">
        <v>49</v>
      </c>
      <c r="Q6" s="118" t="s">
        <v>313</v>
      </c>
    </row>
    <row r="7" spans="1:17" x14ac:dyDescent="0.2">
      <c r="A7" s="84">
        <v>6</v>
      </c>
      <c r="B7" s="125" t="s">
        <v>58</v>
      </c>
      <c r="C7" s="116" t="s">
        <v>59</v>
      </c>
      <c r="D7" s="117" t="s">
        <v>59</v>
      </c>
      <c r="E7" s="117" t="s">
        <v>465</v>
      </c>
      <c r="F7" s="115"/>
      <c r="G7" s="84">
        <v>6</v>
      </c>
      <c r="H7" s="84">
        <v>6</v>
      </c>
      <c r="I7" s="84">
        <v>1</v>
      </c>
      <c r="J7" s="82" t="s">
        <v>353</v>
      </c>
      <c r="K7" s="116"/>
      <c r="L7" s="82" t="s">
        <v>302</v>
      </c>
      <c r="M7" s="82"/>
      <c r="N7" s="82"/>
      <c r="O7" s="82"/>
      <c r="P7" s="116"/>
      <c r="Q7" s="118" t="s">
        <v>60</v>
      </c>
    </row>
    <row r="8" spans="1:17" x14ac:dyDescent="0.2">
      <c r="A8" s="84">
        <v>7</v>
      </c>
      <c r="B8" s="125" t="s">
        <v>58</v>
      </c>
      <c r="C8" s="117" t="s">
        <v>462</v>
      </c>
      <c r="D8" s="115"/>
      <c r="E8" s="117" t="s">
        <v>466</v>
      </c>
      <c r="F8" s="115"/>
      <c r="G8" s="84">
        <v>7</v>
      </c>
      <c r="H8" s="84">
        <v>7</v>
      </c>
      <c r="I8" s="84">
        <v>7</v>
      </c>
      <c r="J8" s="82" t="s">
        <v>353</v>
      </c>
      <c r="K8" s="114"/>
      <c r="L8" s="114"/>
      <c r="M8" s="114"/>
      <c r="N8" s="114"/>
      <c r="O8" s="114"/>
      <c r="P8" s="114"/>
      <c r="Q8" s="114"/>
    </row>
    <row r="9" spans="1:17" x14ac:dyDescent="0.2">
      <c r="A9" s="84">
        <v>8</v>
      </c>
      <c r="B9" s="125" t="s">
        <v>58</v>
      </c>
      <c r="C9" s="82" t="s">
        <v>6</v>
      </c>
      <c r="D9" s="117" t="s">
        <v>6</v>
      </c>
      <c r="E9" s="117" t="s">
        <v>467</v>
      </c>
      <c r="F9" s="84">
        <v>8</v>
      </c>
      <c r="G9" s="84">
        <v>8</v>
      </c>
      <c r="H9" s="84">
        <v>8</v>
      </c>
      <c r="I9" s="84">
        <v>2</v>
      </c>
      <c r="J9" s="82"/>
      <c r="K9" s="116" t="s">
        <v>492</v>
      </c>
      <c r="L9" s="82"/>
      <c r="M9" s="119" t="s">
        <v>458</v>
      </c>
      <c r="N9" s="82"/>
      <c r="O9" s="82"/>
      <c r="P9" s="116" t="s">
        <v>327</v>
      </c>
      <c r="Q9" s="118" t="s">
        <v>7</v>
      </c>
    </row>
    <row r="10" spans="1:17" x14ac:dyDescent="0.2">
      <c r="A10" s="84">
        <v>9</v>
      </c>
      <c r="B10" s="125" t="s">
        <v>58</v>
      </c>
      <c r="C10" s="116" t="s">
        <v>66</v>
      </c>
      <c r="D10" s="117" t="s">
        <v>66</v>
      </c>
      <c r="E10" s="121" t="s">
        <v>468</v>
      </c>
      <c r="F10" s="122">
        <v>9</v>
      </c>
      <c r="G10" s="122">
        <v>9</v>
      </c>
      <c r="H10" s="115"/>
      <c r="I10" s="122">
        <v>9</v>
      </c>
      <c r="J10" s="82"/>
      <c r="K10" s="116"/>
      <c r="L10" s="82"/>
      <c r="M10" s="82"/>
      <c r="N10" s="82"/>
      <c r="O10" s="82"/>
      <c r="P10" s="116" t="s">
        <v>346</v>
      </c>
      <c r="Q10" s="118" t="s">
        <v>67</v>
      </c>
    </row>
    <row r="11" spans="1:17" x14ac:dyDescent="0.2">
      <c r="A11" s="84">
        <v>10</v>
      </c>
      <c r="B11" s="125" t="s">
        <v>58</v>
      </c>
      <c r="C11" s="82" t="s">
        <v>12</v>
      </c>
      <c r="D11" s="117" t="s">
        <v>12</v>
      </c>
      <c r="E11" s="123" t="s">
        <v>470</v>
      </c>
      <c r="F11" s="122">
        <v>10</v>
      </c>
      <c r="G11" s="122">
        <v>10</v>
      </c>
      <c r="H11" s="122">
        <v>10</v>
      </c>
      <c r="I11" s="122">
        <v>10</v>
      </c>
      <c r="J11" s="82"/>
      <c r="K11" s="116"/>
      <c r="L11" s="82"/>
      <c r="M11" s="82"/>
      <c r="N11" s="82"/>
      <c r="O11" s="82"/>
      <c r="P11" s="116" t="s">
        <v>328</v>
      </c>
      <c r="Q11" s="118" t="s">
        <v>13</v>
      </c>
    </row>
    <row r="12" spans="1:17" x14ac:dyDescent="0.2">
      <c r="A12" s="84">
        <v>11</v>
      </c>
      <c r="B12" s="125" t="s">
        <v>58</v>
      </c>
      <c r="C12" s="116" t="s">
        <v>85</v>
      </c>
      <c r="D12" s="117" t="s">
        <v>85</v>
      </c>
      <c r="E12" s="117" t="s">
        <v>473</v>
      </c>
      <c r="F12" s="84">
        <v>11</v>
      </c>
      <c r="G12" s="84">
        <v>11</v>
      </c>
      <c r="H12" s="84">
        <v>11</v>
      </c>
      <c r="I12" s="84">
        <v>11</v>
      </c>
      <c r="J12" s="82"/>
      <c r="K12" s="116" t="s">
        <v>493</v>
      </c>
      <c r="L12" s="82"/>
      <c r="M12" s="82"/>
      <c r="N12" s="82"/>
      <c r="O12" s="82"/>
      <c r="P12" s="116"/>
      <c r="Q12" s="118" t="s">
        <v>87</v>
      </c>
    </row>
    <row r="13" spans="1:17" x14ac:dyDescent="0.2">
      <c r="A13" s="84">
        <v>12</v>
      </c>
      <c r="B13" s="125" t="s">
        <v>58</v>
      </c>
      <c r="C13" s="116" t="s">
        <v>79</v>
      </c>
      <c r="D13" s="117" t="s">
        <v>79</v>
      </c>
      <c r="E13" s="117" t="s">
        <v>469</v>
      </c>
      <c r="F13" s="84">
        <v>12</v>
      </c>
      <c r="G13" s="84">
        <v>12</v>
      </c>
      <c r="H13" s="115"/>
      <c r="I13" s="84">
        <v>12</v>
      </c>
      <c r="J13" s="82"/>
      <c r="K13" s="116"/>
      <c r="L13" s="82"/>
      <c r="M13" s="82"/>
      <c r="N13" s="82"/>
      <c r="O13" s="82"/>
      <c r="P13" s="116"/>
      <c r="Q13" s="118" t="s">
        <v>80</v>
      </c>
    </row>
    <row r="14" spans="1:17" s="84" customFormat="1" x14ac:dyDescent="0.2">
      <c r="A14" s="84">
        <v>13</v>
      </c>
      <c r="B14" s="125" t="s">
        <v>58</v>
      </c>
      <c r="C14" s="116" t="s">
        <v>850</v>
      </c>
      <c r="D14" s="117" t="s">
        <v>849</v>
      </c>
      <c r="E14" s="117" t="s">
        <v>851</v>
      </c>
      <c r="F14" s="84">
        <v>13</v>
      </c>
      <c r="G14" s="84">
        <v>13</v>
      </c>
      <c r="H14" s="115"/>
      <c r="I14" s="84">
        <v>13</v>
      </c>
      <c r="J14" s="82"/>
      <c r="K14" s="116"/>
      <c r="L14" s="82"/>
      <c r="M14" s="82" t="s">
        <v>854</v>
      </c>
      <c r="N14" s="82"/>
      <c r="O14" s="82"/>
      <c r="P14" s="116" t="s">
        <v>852</v>
      </c>
      <c r="Q14" s="118" t="s">
        <v>853</v>
      </c>
    </row>
    <row r="15" spans="1:17" x14ac:dyDescent="0.2">
      <c r="A15" s="84">
        <v>14</v>
      </c>
      <c r="B15" s="125" t="s">
        <v>58</v>
      </c>
      <c r="C15" s="116" t="s">
        <v>76</v>
      </c>
      <c r="D15" s="117" t="s">
        <v>76</v>
      </c>
      <c r="E15" s="122" t="s">
        <v>472</v>
      </c>
      <c r="F15" s="122">
        <v>14</v>
      </c>
      <c r="G15" s="122">
        <v>14</v>
      </c>
      <c r="H15" s="115"/>
      <c r="I15" s="122">
        <v>14</v>
      </c>
      <c r="J15" s="82"/>
      <c r="K15" s="116"/>
      <c r="L15" s="82"/>
      <c r="M15" s="82" t="s">
        <v>303</v>
      </c>
      <c r="N15" s="82"/>
      <c r="O15" s="82"/>
      <c r="P15" s="116" t="s">
        <v>75</v>
      </c>
      <c r="Q15" s="118">
        <v>2</v>
      </c>
    </row>
    <row r="16" spans="1:17" x14ac:dyDescent="0.2">
      <c r="A16" s="84">
        <v>15</v>
      </c>
      <c r="B16" s="125" t="s">
        <v>58</v>
      </c>
      <c r="C16" s="116" t="s">
        <v>93</v>
      </c>
      <c r="D16" s="117" t="s">
        <v>93</v>
      </c>
      <c r="E16" s="117" t="s">
        <v>471</v>
      </c>
      <c r="F16" s="84">
        <v>15</v>
      </c>
      <c r="G16" s="84">
        <v>15</v>
      </c>
      <c r="H16" s="115"/>
      <c r="I16" s="84">
        <v>15</v>
      </c>
      <c r="J16" s="82"/>
      <c r="K16" s="116" t="s">
        <v>494</v>
      </c>
      <c r="L16" s="82"/>
      <c r="M16" s="82"/>
      <c r="N16" s="82"/>
      <c r="O16" s="82"/>
      <c r="P16" s="116" t="s">
        <v>92</v>
      </c>
      <c r="Q16" s="118" t="s">
        <v>95</v>
      </c>
    </row>
    <row r="17" spans="1:17" x14ac:dyDescent="0.2">
      <c r="A17" s="84">
        <v>16</v>
      </c>
      <c r="B17" s="125" t="s">
        <v>58</v>
      </c>
      <c r="C17" s="116" t="s">
        <v>100</v>
      </c>
      <c r="D17" s="116" t="s">
        <v>100</v>
      </c>
      <c r="E17" s="122" t="s">
        <v>512</v>
      </c>
      <c r="F17" s="122">
        <v>16</v>
      </c>
      <c r="G17" s="123">
        <v>16</v>
      </c>
      <c r="H17" s="115"/>
      <c r="I17" s="123">
        <v>16</v>
      </c>
      <c r="J17" s="82"/>
      <c r="K17" s="116" t="s">
        <v>494</v>
      </c>
      <c r="L17" s="82"/>
      <c r="M17" s="82"/>
      <c r="N17" s="82"/>
      <c r="O17" s="82"/>
      <c r="P17" s="116"/>
      <c r="Q17" s="118" t="s">
        <v>101</v>
      </c>
    </row>
    <row r="18" spans="1:17" x14ac:dyDescent="0.2">
      <c r="A18" s="84">
        <v>17</v>
      </c>
      <c r="B18" s="126" t="s">
        <v>138</v>
      </c>
      <c r="C18" s="116" t="s">
        <v>500</v>
      </c>
      <c r="D18" s="117" t="s">
        <v>146</v>
      </c>
      <c r="E18" s="123" t="s">
        <v>489</v>
      </c>
      <c r="F18" s="122">
        <v>17</v>
      </c>
      <c r="G18" s="122">
        <v>17</v>
      </c>
      <c r="H18" s="122">
        <v>17</v>
      </c>
      <c r="I18" s="122">
        <v>17</v>
      </c>
      <c r="J18" s="82"/>
      <c r="K18" s="116" t="s">
        <v>317</v>
      </c>
      <c r="L18" s="82"/>
      <c r="M18" s="82"/>
      <c r="N18" s="82"/>
      <c r="O18" s="82"/>
      <c r="P18" s="116" t="s">
        <v>145</v>
      </c>
      <c r="Q18" s="118" t="s">
        <v>148</v>
      </c>
    </row>
    <row r="19" spans="1:17" x14ac:dyDescent="0.2">
      <c r="A19" s="84">
        <v>18</v>
      </c>
      <c r="B19" s="126" t="s">
        <v>138</v>
      </c>
      <c r="C19" s="116" t="s">
        <v>32</v>
      </c>
      <c r="D19" s="117" t="s">
        <v>152</v>
      </c>
      <c r="E19" s="123" t="s">
        <v>486</v>
      </c>
      <c r="F19" s="122">
        <v>18</v>
      </c>
      <c r="G19" s="122">
        <v>18</v>
      </c>
      <c r="H19" s="122">
        <v>18</v>
      </c>
      <c r="I19" s="122">
        <v>18</v>
      </c>
      <c r="J19" s="82"/>
      <c r="K19" s="116" t="s">
        <v>316</v>
      </c>
      <c r="L19" s="82"/>
      <c r="M19" s="82" t="s">
        <v>308</v>
      </c>
      <c r="N19" s="82"/>
      <c r="O19" s="82"/>
      <c r="P19" s="116" t="s">
        <v>151</v>
      </c>
      <c r="Q19" s="118" t="s">
        <v>33</v>
      </c>
    </row>
    <row r="20" spans="1:17" x14ac:dyDescent="0.2">
      <c r="A20" s="84">
        <v>19</v>
      </c>
      <c r="B20" s="126" t="s">
        <v>138</v>
      </c>
      <c r="C20" s="116" t="s">
        <v>207</v>
      </c>
      <c r="D20" s="117" t="s">
        <v>155</v>
      </c>
      <c r="E20" s="117" t="s">
        <v>485</v>
      </c>
      <c r="F20" s="84">
        <v>19</v>
      </c>
      <c r="G20" s="84">
        <v>19</v>
      </c>
      <c r="H20" s="84">
        <v>19</v>
      </c>
      <c r="I20" s="84">
        <v>19</v>
      </c>
      <c r="J20" s="82"/>
      <c r="K20" s="116" t="s">
        <v>318</v>
      </c>
      <c r="L20" s="82"/>
      <c r="M20" s="82"/>
      <c r="N20" s="82"/>
      <c r="O20" s="82"/>
      <c r="P20" s="116" t="s">
        <v>154</v>
      </c>
      <c r="Q20" s="118" t="s">
        <v>157</v>
      </c>
    </row>
    <row r="21" spans="1:17" x14ac:dyDescent="0.2">
      <c r="A21" s="84">
        <v>20</v>
      </c>
      <c r="B21" s="126" t="s">
        <v>138</v>
      </c>
      <c r="C21" s="116" t="s">
        <v>210</v>
      </c>
      <c r="D21" s="117" t="s">
        <v>159</v>
      </c>
      <c r="E21" s="117" t="s">
        <v>487</v>
      </c>
      <c r="F21" s="84">
        <v>20</v>
      </c>
      <c r="G21" s="84">
        <v>20</v>
      </c>
      <c r="H21" s="84">
        <v>20</v>
      </c>
      <c r="I21" s="84">
        <v>20</v>
      </c>
      <c r="J21" s="82"/>
      <c r="K21" s="116" t="s">
        <v>318</v>
      </c>
      <c r="L21" s="82"/>
      <c r="M21" s="82"/>
      <c r="N21" s="82"/>
      <c r="O21" s="82"/>
      <c r="P21" s="116" t="s">
        <v>158</v>
      </c>
      <c r="Q21" s="118" t="s">
        <v>161</v>
      </c>
    </row>
    <row r="22" spans="1:17" x14ac:dyDescent="0.2">
      <c r="A22" s="84">
        <v>21</v>
      </c>
      <c r="B22" s="127" t="s">
        <v>107</v>
      </c>
      <c r="C22" s="82" t="s">
        <v>498</v>
      </c>
      <c r="D22" s="117" t="s">
        <v>108</v>
      </c>
      <c r="E22" s="117" t="s">
        <v>475</v>
      </c>
      <c r="F22" s="84">
        <v>21</v>
      </c>
      <c r="G22" s="84">
        <v>21</v>
      </c>
      <c r="H22" s="84">
        <v>21</v>
      </c>
      <c r="I22" s="84">
        <v>21</v>
      </c>
      <c r="J22" s="82"/>
      <c r="K22" s="116"/>
      <c r="L22" s="82" t="s">
        <v>304</v>
      </c>
      <c r="M22" s="82"/>
      <c r="N22" s="82"/>
      <c r="O22" s="82"/>
      <c r="P22" s="116" t="s">
        <v>106</v>
      </c>
      <c r="Q22" s="118" t="s">
        <v>24</v>
      </c>
    </row>
    <row r="23" spans="1:17" x14ac:dyDescent="0.2">
      <c r="A23" s="84">
        <v>22</v>
      </c>
      <c r="B23" s="127" t="s">
        <v>107</v>
      </c>
      <c r="C23" s="116" t="s">
        <v>499</v>
      </c>
      <c r="D23" s="117" t="s">
        <v>113</v>
      </c>
      <c r="E23" s="117" t="s">
        <v>476</v>
      </c>
      <c r="F23" s="84">
        <v>22</v>
      </c>
      <c r="G23" s="84">
        <v>22</v>
      </c>
      <c r="H23" s="115"/>
      <c r="I23" s="84">
        <v>22</v>
      </c>
      <c r="J23" s="82"/>
      <c r="K23" s="116"/>
      <c r="L23" s="82" t="s">
        <v>305</v>
      </c>
      <c r="M23" s="82"/>
      <c r="N23" s="82"/>
      <c r="O23" s="82"/>
      <c r="P23" s="116" t="s">
        <v>112</v>
      </c>
      <c r="Q23" s="118">
        <v>41388</v>
      </c>
    </row>
    <row r="24" spans="1:17" x14ac:dyDescent="0.2">
      <c r="A24" s="84">
        <v>23</v>
      </c>
      <c r="B24" s="127" t="s">
        <v>107</v>
      </c>
      <c r="C24" s="82" t="s">
        <v>139</v>
      </c>
      <c r="D24" s="117" t="s">
        <v>139</v>
      </c>
      <c r="E24" s="117" t="s">
        <v>474</v>
      </c>
      <c r="F24" s="84">
        <v>23</v>
      </c>
      <c r="G24" s="84">
        <v>23</v>
      </c>
      <c r="H24" s="84">
        <v>23</v>
      </c>
      <c r="I24" s="84">
        <v>23</v>
      </c>
      <c r="J24" s="82"/>
      <c r="K24" s="116" t="s">
        <v>312</v>
      </c>
      <c r="L24" s="82"/>
      <c r="M24" s="82"/>
      <c r="N24" s="82"/>
      <c r="O24" s="82"/>
      <c r="P24" s="116" t="s">
        <v>457</v>
      </c>
      <c r="Q24" s="118" t="s">
        <v>141</v>
      </c>
    </row>
    <row r="25" spans="1:17" x14ac:dyDescent="0.2">
      <c r="A25" s="84">
        <v>24</v>
      </c>
      <c r="B25" s="127" t="s">
        <v>107</v>
      </c>
      <c r="C25" s="116" t="s">
        <v>199</v>
      </c>
      <c r="D25" s="117" t="s">
        <v>199</v>
      </c>
      <c r="E25" s="117" t="s">
        <v>479</v>
      </c>
      <c r="F25" s="84">
        <v>24</v>
      </c>
      <c r="G25" s="84">
        <v>24</v>
      </c>
      <c r="H25" s="84">
        <v>24</v>
      </c>
      <c r="I25" s="84">
        <v>24</v>
      </c>
      <c r="J25" s="82"/>
      <c r="K25" s="116"/>
      <c r="L25" s="82"/>
      <c r="M25" s="82"/>
      <c r="N25" s="82"/>
      <c r="O25" s="82"/>
      <c r="P25" s="116" t="s">
        <v>117</v>
      </c>
      <c r="Q25" s="118" t="s">
        <v>29</v>
      </c>
    </row>
    <row r="26" spans="1:17" x14ac:dyDescent="0.2">
      <c r="A26" s="84">
        <v>25</v>
      </c>
      <c r="B26" s="127" t="s">
        <v>107</v>
      </c>
      <c r="C26" s="116" t="s">
        <v>119</v>
      </c>
      <c r="D26" s="117" t="s">
        <v>119</v>
      </c>
      <c r="E26" s="117" t="s">
        <v>464</v>
      </c>
      <c r="F26" s="84">
        <v>25</v>
      </c>
      <c r="G26" s="84">
        <v>25</v>
      </c>
      <c r="H26" s="84">
        <v>25</v>
      </c>
      <c r="I26" s="84">
        <v>25</v>
      </c>
      <c r="J26" s="82"/>
      <c r="K26" s="116"/>
      <c r="L26" s="82"/>
      <c r="M26" s="82"/>
      <c r="N26" s="82"/>
      <c r="O26" s="82"/>
      <c r="P26" s="116"/>
      <c r="Q26" s="118" t="s">
        <v>120</v>
      </c>
    </row>
    <row r="27" spans="1:17" x14ac:dyDescent="0.2">
      <c r="A27" s="84">
        <v>26</v>
      </c>
      <c r="B27" s="127" t="s">
        <v>107</v>
      </c>
      <c r="C27" s="116" t="s">
        <v>454</v>
      </c>
      <c r="D27" s="117" t="s">
        <v>454</v>
      </c>
      <c r="E27" s="123" t="s">
        <v>482</v>
      </c>
      <c r="F27" s="122">
        <v>26</v>
      </c>
      <c r="G27" s="122">
        <v>26</v>
      </c>
      <c r="H27" s="122">
        <v>26</v>
      </c>
      <c r="I27" s="122">
        <v>26</v>
      </c>
      <c r="J27" s="82"/>
      <c r="K27" s="116" t="s">
        <v>126</v>
      </c>
      <c r="L27" s="82"/>
      <c r="M27" s="82"/>
      <c r="N27" s="82"/>
      <c r="O27" s="82"/>
      <c r="P27" s="116" t="s">
        <v>125</v>
      </c>
      <c r="Q27" s="118" t="s">
        <v>127</v>
      </c>
    </row>
    <row r="28" spans="1:17" x14ac:dyDescent="0.2">
      <c r="A28" s="84">
        <v>27</v>
      </c>
      <c r="B28" s="127" t="s">
        <v>107</v>
      </c>
      <c r="C28" s="116" t="s">
        <v>123</v>
      </c>
      <c r="D28" s="117" t="s">
        <v>123</v>
      </c>
      <c r="E28" s="123" t="s">
        <v>488</v>
      </c>
      <c r="F28" s="122">
        <v>27</v>
      </c>
      <c r="G28" s="122">
        <v>27</v>
      </c>
      <c r="H28" s="122">
        <v>27</v>
      </c>
      <c r="I28" s="122">
        <v>27</v>
      </c>
      <c r="J28" s="82"/>
      <c r="K28" s="116"/>
      <c r="L28" s="82"/>
      <c r="M28" s="82"/>
      <c r="N28" s="82"/>
      <c r="O28" s="82"/>
      <c r="P28" s="116"/>
      <c r="Q28" s="118" t="s">
        <v>124</v>
      </c>
    </row>
    <row r="29" spans="1:17" x14ac:dyDescent="0.2">
      <c r="A29" s="84">
        <v>28</v>
      </c>
      <c r="B29" s="127" t="s">
        <v>107</v>
      </c>
      <c r="C29" s="116" t="s">
        <v>130</v>
      </c>
      <c r="D29" s="117" t="s">
        <v>130</v>
      </c>
      <c r="E29" s="123" t="s">
        <v>490</v>
      </c>
      <c r="F29" s="122">
        <v>28</v>
      </c>
      <c r="G29" s="122">
        <v>28</v>
      </c>
      <c r="H29" s="122">
        <v>28</v>
      </c>
      <c r="I29" s="122">
        <v>28</v>
      </c>
      <c r="J29" s="82"/>
      <c r="K29" s="116"/>
      <c r="L29" s="82"/>
      <c r="M29" s="82"/>
      <c r="N29" s="82"/>
      <c r="O29" s="82"/>
      <c r="P29" s="116" t="s">
        <v>129</v>
      </c>
      <c r="Q29" s="118" t="s">
        <v>131</v>
      </c>
    </row>
    <row r="30" spans="1:17" x14ac:dyDescent="0.2">
      <c r="A30" s="84">
        <v>29</v>
      </c>
      <c r="B30" s="127" t="s">
        <v>107</v>
      </c>
      <c r="C30" s="116" t="s">
        <v>856</v>
      </c>
      <c r="D30" s="117" t="s">
        <v>857</v>
      </c>
      <c r="E30" s="117" t="s">
        <v>855</v>
      </c>
      <c r="F30" s="84">
        <v>29</v>
      </c>
      <c r="G30" s="84">
        <v>29</v>
      </c>
      <c r="H30" s="84">
        <v>29</v>
      </c>
      <c r="I30" s="84">
        <v>29</v>
      </c>
      <c r="J30" s="82"/>
      <c r="K30" s="116" t="s">
        <v>310</v>
      </c>
      <c r="L30" s="82" t="s">
        <v>306</v>
      </c>
      <c r="M30" s="82" t="s">
        <v>315</v>
      </c>
      <c r="N30" s="82"/>
      <c r="O30" s="82" t="s">
        <v>307</v>
      </c>
      <c r="P30" s="116" t="s">
        <v>311</v>
      </c>
      <c r="Q30" s="118" t="s">
        <v>134</v>
      </c>
    </row>
    <row r="31" spans="1:17" x14ac:dyDescent="0.2">
      <c r="A31" s="84">
        <v>30</v>
      </c>
      <c r="B31" s="128" t="s">
        <v>163</v>
      </c>
      <c r="C31" s="116" t="s">
        <v>18</v>
      </c>
      <c r="D31" s="117" t="s">
        <v>18</v>
      </c>
      <c r="E31" s="117" t="s">
        <v>480</v>
      </c>
      <c r="F31" s="84">
        <v>30</v>
      </c>
      <c r="G31" s="84">
        <v>30</v>
      </c>
      <c r="H31" s="84">
        <v>30</v>
      </c>
      <c r="I31" s="84">
        <v>30</v>
      </c>
      <c r="J31" s="82"/>
      <c r="K31" s="116" t="s">
        <v>319</v>
      </c>
      <c r="L31" s="82"/>
      <c r="M31" s="82" t="s">
        <v>320</v>
      </c>
      <c r="N31" s="82"/>
      <c r="O31" s="82"/>
      <c r="P31" s="116" t="s">
        <v>162</v>
      </c>
      <c r="Q31" s="118" t="s">
        <v>164</v>
      </c>
    </row>
    <row r="32" spans="1:17" x14ac:dyDescent="0.2">
      <c r="A32" s="84">
        <v>31</v>
      </c>
      <c r="B32" s="128" t="s">
        <v>163</v>
      </c>
      <c r="C32" s="116" t="s">
        <v>25</v>
      </c>
      <c r="D32" s="117" t="s">
        <v>25</v>
      </c>
      <c r="E32" s="117" t="s">
        <v>481</v>
      </c>
      <c r="F32" s="84">
        <v>31</v>
      </c>
      <c r="G32" s="84">
        <v>31</v>
      </c>
      <c r="H32" s="84">
        <v>31</v>
      </c>
      <c r="I32" s="84">
        <v>31</v>
      </c>
      <c r="J32" s="82"/>
      <c r="K32" s="116" t="s">
        <v>319</v>
      </c>
      <c r="L32" s="82"/>
      <c r="M32" s="82" t="s">
        <v>320</v>
      </c>
      <c r="N32" s="82"/>
      <c r="O32" s="82"/>
      <c r="P32" s="116" t="s">
        <v>322</v>
      </c>
      <c r="Q32" s="118" t="s">
        <v>28</v>
      </c>
    </row>
    <row r="33" spans="1:17" x14ac:dyDescent="0.2">
      <c r="A33" s="84">
        <v>32</v>
      </c>
      <c r="B33" s="128" t="s">
        <v>163</v>
      </c>
      <c r="C33" s="117" t="s">
        <v>34</v>
      </c>
      <c r="D33" s="117" t="s">
        <v>34</v>
      </c>
      <c r="E33" s="117" t="s">
        <v>483</v>
      </c>
      <c r="F33" s="84">
        <v>32</v>
      </c>
      <c r="G33" s="84">
        <v>32</v>
      </c>
      <c r="H33" s="84">
        <v>32</v>
      </c>
      <c r="I33" s="84">
        <v>32</v>
      </c>
      <c r="J33" s="82"/>
      <c r="K33" s="116" t="s">
        <v>319</v>
      </c>
      <c r="L33" s="82"/>
      <c r="M33" s="82" t="s">
        <v>320</v>
      </c>
      <c r="N33" s="82"/>
      <c r="O33" s="82"/>
      <c r="P33" s="116" t="s">
        <v>323</v>
      </c>
      <c r="Q33" s="118" t="s">
        <v>35</v>
      </c>
    </row>
    <row r="34" spans="1:17" x14ac:dyDescent="0.2">
      <c r="A34" s="84">
        <v>33</v>
      </c>
      <c r="B34" s="128" t="s">
        <v>163</v>
      </c>
      <c r="C34" s="116" t="s">
        <v>30</v>
      </c>
      <c r="D34" s="117" t="s">
        <v>30</v>
      </c>
      <c r="E34" s="123" t="s">
        <v>484</v>
      </c>
      <c r="F34" s="122">
        <v>33</v>
      </c>
      <c r="G34" s="122">
        <v>33</v>
      </c>
      <c r="H34" s="122">
        <v>33</v>
      </c>
      <c r="I34" s="122">
        <v>33</v>
      </c>
      <c r="J34" s="82"/>
      <c r="K34" s="116" t="s">
        <v>319</v>
      </c>
      <c r="L34" s="82"/>
      <c r="M34" s="82" t="s">
        <v>321</v>
      </c>
      <c r="N34" s="82"/>
      <c r="O34" s="82"/>
      <c r="P34" s="116" t="s">
        <v>322</v>
      </c>
      <c r="Q34" s="118" t="s">
        <v>41</v>
      </c>
    </row>
    <row r="35" spans="1:17" x14ac:dyDescent="0.2">
      <c r="A35" s="84">
        <v>34</v>
      </c>
      <c r="B35" s="128" t="s">
        <v>163</v>
      </c>
      <c r="C35" s="116" t="s">
        <v>220</v>
      </c>
      <c r="D35" s="117" t="s">
        <v>220</v>
      </c>
      <c r="E35" s="123" t="s">
        <v>491</v>
      </c>
      <c r="F35" s="122">
        <v>34</v>
      </c>
      <c r="G35" s="122">
        <v>34</v>
      </c>
      <c r="H35" s="122">
        <v>34</v>
      </c>
      <c r="I35" s="122">
        <v>34</v>
      </c>
      <c r="J35" s="82"/>
      <c r="K35" s="82"/>
      <c r="L35" s="82"/>
      <c r="M35" s="82" t="s">
        <v>309</v>
      </c>
      <c r="N35" s="82"/>
      <c r="O35" s="82"/>
      <c r="P35" s="116" t="s">
        <v>347</v>
      </c>
      <c r="Q35" s="118" t="s">
        <v>43</v>
      </c>
    </row>
    <row r="36" spans="1:17" x14ac:dyDescent="0.2">
      <c r="A36" s="84">
        <v>35</v>
      </c>
      <c r="B36" s="122" t="s">
        <v>330</v>
      </c>
      <c r="C36" s="113" t="s">
        <v>331</v>
      </c>
      <c r="D36" s="115"/>
      <c r="E36" s="115"/>
      <c r="F36" s="115"/>
      <c r="G36" s="115"/>
      <c r="H36" s="115"/>
      <c r="I36" s="82"/>
      <c r="J36" s="113" t="s">
        <v>461</v>
      </c>
      <c r="K36" s="113"/>
      <c r="L36" s="84"/>
      <c r="M36" s="88"/>
      <c r="N36" s="84"/>
      <c r="O36" s="84"/>
      <c r="P36" s="113"/>
      <c r="Q36" s="113"/>
    </row>
    <row r="37" spans="1:17" x14ac:dyDescent="0.2">
      <c r="A37" s="84">
        <v>36</v>
      </c>
      <c r="B37" s="122" t="s">
        <v>330</v>
      </c>
      <c r="C37" s="113" t="s">
        <v>332</v>
      </c>
      <c r="D37" s="115"/>
      <c r="E37" s="115"/>
      <c r="F37" s="115"/>
      <c r="G37" s="115"/>
      <c r="H37" s="115"/>
      <c r="I37" s="82"/>
      <c r="J37" s="113" t="s">
        <v>461</v>
      </c>
      <c r="K37" s="113"/>
      <c r="L37" s="84"/>
      <c r="M37" s="88"/>
      <c r="N37" s="84"/>
      <c r="O37" s="84"/>
      <c r="P37" s="113"/>
      <c r="Q37" s="113"/>
    </row>
    <row r="38" spans="1:17" x14ac:dyDescent="0.2">
      <c r="A38" s="84">
        <v>37</v>
      </c>
      <c r="B38" s="122" t="s">
        <v>330</v>
      </c>
      <c r="C38" s="113" t="s">
        <v>333</v>
      </c>
      <c r="D38" s="115"/>
      <c r="E38" s="115"/>
      <c r="F38" s="115"/>
      <c r="G38" s="115"/>
      <c r="H38" s="115"/>
      <c r="I38" s="82"/>
      <c r="J38" s="113" t="s">
        <v>461</v>
      </c>
      <c r="K38" s="84"/>
      <c r="L38" s="113" t="s">
        <v>334</v>
      </c>
      <c r="M38" s="113"/>
      <c r="N38" s="84"/>
      <c r="O38" s="84"/>
      <c r="P38" s="113"/>
      <c r="Q38" s="113"/>
    </row>
    <row r="39" spans="1:17" s="84" customFormat="1" x14ac:dyDescent="0.2">
      <c r="A39" s="84">
        <v>38</v>
      </c>
      <c r="B39" s="122" t="s">
        <v>330</v>
      </c>
      <c r="C39" s="113" t="s">
        <v>335</v>
      </c>
      <c r="D39" s="115"/>
      <c r="E39" s="115"/>
      <c r="F39" s="115"/>
      <c r="G39" s="115"/>
      <c r="H39" s="115"/>
      <c r="I39" s="82"/>
      <c r="J39" s="113" t="s">
        <v>461</v>
      </c>
      <c r="K39" s="113"/>
      <c r="M39" s="113"/>
      <c r="P39" s="113"/>
      <c r="Q39" s="113"/>
    </row>
    <row r="40" spans="1:17" s="84" customFormat="1" x14ac:dyDescent="0.2">
      <c r="A40" s="84">
        <v>39</v>
      </c>
      <c r="B40" s="122" t="s">
        <v>330</v>
      </c>
      <c r="C40" s="113" t="s">
        <v>336</v>
      </c>
      <c r="D40" s="115"/>
      <c r="E40" s="115"/>
      <c r="F40" s="115"/>
      <c r="G40" s="115"/>
      <c r="H40" s="115"/>
      <c r="I40" s="82"/>
      <c r="J40" s="113" t="s">
        <v>461</v>
      </c>
      <c r="K40" s="113"/>
      <c r="M40" s="113"/>
      <c r="P40" s="113"/>
      <c r="Q40" s="113"/>
    </row>
    <row r="41" spans="1:17" s="84" customFormat="1" x14ac:dyDescent="0.2">
      <c r="A41" s="84">
        <v>40</v>
      </c>
      <c r="B41" s="122" t="s">
        <v>330</v>
      </c>
      <c r="C41" s="113" t="s">
        <v>337</v>
      </c>
      <c r="D41" s="115"/>
      <c r="E41" s="115"/>
      <c r="F41" s="115"/>
      <c r="G41" s="115"/>
      <c r="H41" s="115"/>
      <c r="I41" s="82"/>
      <c r="J41" s="113" t="s">
        <v>461</v>
      </c>
      <c r="K41" s="113"/>
      <c r="M41" s="113"/>
      <c r="P41" s="113"/>
      <c r="Q41" s="113"/>
    </row>
    <row r="42" spans="1:17" s="84" customFormat="1" x14ac:dyDescent="0.2">
      <c r="A42" s="84">
        <v>41</v>
      </c>
      <c r="B42" s="122" t="s">
        <v>330</v>
      </c>
      <c r="C42" s="113" t="s">
        <v>338</v>
      </c>
      <c r="D42" s="115"/>
      <c r="E42" s="115"/>
      <c r="F42" s="115"/>
      <c r="G42" s="115"/>
      <c r="H42" s="115"/>
      <c r="I42" s="82"/>
      <c r="J42" s="113" t="s">
        <v>461</v>
      </c>
      <c r="K42" s="113"/>
      <c r="M42" s="113"/>
      <c r="P42" s="113"/>
      <c r="Q42" s="113"/>
    </row>
    <row r="43" spans="1:17" s="84" customFormat="1" x14ac:dyDescent="0.2">
      <c r="A43" s="131" t="s">
        <v>502</v>
      </c>
      <c r="B43" s="125" t="s">
        <v>58</v>
      </c>
      <c r="C43" s="116" t="s">
        <v>61</v>
      </c>
      <c r="D43" s="117" t="s">
        <v>61</v>
      </c>
      <c r="E43" s="115"/>
      <c r="F43" s="115"/>
      <c r="G43" s="115"/>
      <c r="H43" s="115"/>
      <c r="I43" s="82"/>
      <c r="J43" s="82"/>
      <c r="K43" s="116"/>
      <c r="L43" s="82"/>
      <c r="M43" s="82" t="s">
        <v>344</v>
      </c>
      <c r="N43" s="82"/>
      <c r="O43" s="82"/>
      <c r="P43" s="116" t="s">
        <v>345</v>
      </c>
      <c r="Q43" s="118" t="s">
        <v>62</v>
      </c>
    </row>
    <row r="44" spans="1:17" x14ac:dyDescent="0.2">
      <c r="A44" s="131" t="s">
        <v>502</v>
      </c>
      <c r="B44" s="126" t="s">
        <v>138</v>
      </c>
      <c r="C44" s="113" t="s">
        <v>351</v>
      </c>
      <c r="D44" s="115"/>
      <c r="E44" s="115"/>
      <c r="F44" s="115"/>
      <c r="G44" s="115"/>
      <c r="H44" s="115"/>
      <c r="I44" s="82"/>
      <c r="J44" s="82"/>
      <c r="K44" s="116" t="s">
        <v>348</v>
      </c>
      <c r="L44" s="82"/>
      <c r="M44" s="82"/>
      <c r="N44" s="82"/>
      <c r="O44" s="82"/>
      <c r="P44" s="116" t="s">
        <v>343</v>
      </c>
      <c r="Q44" s="118"/>
    </row>
    <row r="45" spans="1:17" s="84" customFormat="1" x14ac:dyDescent="0.2">
      <c r="A45" s="131" t="s">
        <v>502</v>
      </c>
      <c r="B45" s="129" t="s">
        <v>48</v>
      </c>
      <c r="C45" s="113" t="s">
        <v>42</v>
      </c>
      <c r="D45" s="117" t="s">
        <v>42</v>
      </c>
      <c r="E45" s="115"/>
      <c r="F45" s="115"/>
      <c r="G45" s="115"/>
      <c r="H45" s="115"/>
      <c r="I45" s="82"/>
      <c r="J45" s="82" t="s">
        <v>353</v>
      </c>
      <c r="K45" s="119"/>
      <c r="L45" s="82"/>
      <c r="M45" s="82"/>
      <c r="N45" s="82"/>
      <c r="O45" s="82"/>
      <c r="P45" s="119" t="s">
        <v>326</v>
      </c>
      <c r="Q45" s="120" t="s">
        <v>349</v>
      </c>
    </row>
    <row r="46" spans="1:17" s="84" customFormat="1" x14ac:dyDescent="0.2">
      <c r="A46" s="131" t="s">
        <v>502</v>
      </c>
      <c r="B46" s="129" t="s">
        <v>48</v>
      </c>
      <c r="C46" s="113" t="s">
        <v>506</v>
      </c>
      <c r="D46" s="115"/>
      <c r="E46" s="115"/>
      <c r="F46" s="115"/>
      <c r="G46" s="115"/>
      <c r="H46" s="115"/>
      <c r="I46" s="82"/>
      <c r="J46" s="113" t="s">
        <v>507</v>
      </c>
      <c r="K46" s="113"/>
      <c r="M46" s="113"/>
      <c r="P46" s="88" t="s">
        <v>463</v>
      </c>
      <c r="Q46" s="113"/>
    </row>
    <row r="47" spans="1:17" x14ac:dyDescent="0.2">
      <c r="A47" s="131" t="s">
        <v>502</v>
      </c>
      <c r="B47" s="129" t="s">
        <v>48</v>
      </c>
      <c r="C47" s="82" t="s">
        <v>350</v>
      </c>
      <c r="D47" s="115"/>
      <c r="E47" s="115"/>
      <c r="F47" s="115"/>
      <c r="G47" s="115"/>
      <c r="H47" s="115"/>
      <c r="I47" s="82"/>
      <c r="J47" s="82" t="s">
        <v>510</v>
      </c>
      <c r="K47" s="114"/>
      <c r="L47" s="114"/>
      <c r="M47" s="114"/>
      <c r="N47" s="114"/>
      <c r="O47" s="114"/>
      <c r="P47" s="114" t="s">
        <v>352</v>
      </c>
      <c r="Q47" s="114"/>
    </row>
    <row r="48" spans="1:17" s="84" customFormat="1" x14ac:dyDescent="0.2">
      <c r="B48" s="113"/>
      <c r="I48" s="82"/>
      <c r="J48" s="113"/>
      <c r="M48" s="113"/>
      <c r="P48" s="113"/>
      <c r="Q48" s="113"/>
    </row>
    <row r="49" spans="2:17" s="84" customFormat="1" x14ac:dyDescent="0.2">
      <c r="B49" s="113"/>
      <c r="H49" s="112"/>
      <c r="M49" s="113"/>
      <c r="P49" s="113"/>
      <c r="Q49" s="113"/>
    </row>
    <row r="50" spans="2:17" x14ac:dyDescent="0.2">
      <c r="B50" s="112"/>
      <c r="J50" s="112"/>
      <c r="M50" s="112"/>
      <c r="P50" s="112"/>
      <c r="Q50" s="112"/>
    </row>
    <row r="51" spans="2:17" ht="15" x14ac:dyDescent="0.25">
      <c r="K51" s="124" t="s">
        <v>495</v>
      </c>
    </row>
    <row r="52" spans="2:17" ht="15" x14ac:dyDescent="0.25">
      <c r="B52" s="129" t="s">
        <v>48</v>
      </c>
      <c r="C52" s="129" t="s">
        <v>514</v>
      </c>
      <c r="H52" s="85"/>
      <c r="K52" s="124" t="s">
        <v>342</v>
      </c>
    </row>
    <row r="53" spans="2:17" ht="15" x14ac:dyDescent="0.25">
      <c r="B53" s="125" t="s">
        <v>518</v>
      </c>
      <c r="C53" s="125" t="s">
        <v>515</v>
      </c>
      <c r="D53" s="85"/>
      <c r="E53" s="85"/>
      <c r="F53" s="85"/>
      <c r="G53" s="85"/>
      <c r="I53" s="85"/>
      <c r="J53"/>
    </row>
    <row r="54" spans="2:17" x14ac:dyDescent="0.2">
      <c r="B54" s="126" t="s">
        <v>138</v>
      </c>
      <c r="C54" s="126" t="s">
        <v>516</v>
      </c>
    </row>
    <row r="55" spans="2:17" x14ac:dyDescent="0.2">
      <c r="B55" s="127" t="s">
        <v>519</v>
      </c>
      <c r="C55" s="127" t="s">
        <v>513</v>
      </c>
    </row>
    <row r="56" spans="2:17" ht="15" x14ac:dyDescent="0.25">
      <c r="B56" s="128" t="s">
        <v>163</v>
      </c>
      <c r="C56" s="128" t="s">
        <v>517</v>
      </c>
      <c r="I56"/>
    </row>
    <row r="57" spans="2:17" ht="15" x14ac:dyDescent="0.25">
      <c r="I57"/>
    </row>
    <row r="58" spans="2:17" ht="15" x14ac:dyDescent="0.25">
      <c r="D58" s="85"/>
      <c r="H58" s="117"/>
      <c r="I58"/>
    </row>
    <row r="59" spans="2:17" ht="15" x14ac:dyDescent="0.25">
      <c r="I59"/>
    </row>
    <row r="60" spans="2:17" ht="15" x14ac:dyDescent="0.25">
      <c r="I60"/>
    </row>
    <row r="61" spans="2:17" ht="15" x14ac:dyDescent="0.25">
      <c r="I61"/>
    </row>
    <row r="62" spans="2:17" ht="15" x14ac:dyDescent="0.25">
      <c r="I62"/>
    </row>
  </sheetData>
  <autoFilter ref="A1:Q47">
    <sortState ref="A2:Q47">
      <sortCondition ref="A1:A47"/>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zoomScale="70" zoomScaleNormal="70" workbookViewId="0">
      <selection activeCell="E46" sqref="E46"/>
    </sheetView>
  </sheetViews>
  <sheetFormatPr defaultRowHeight="15" x14ac:dyDescent="0.25"/>
  <cols>
    <col min="1" max="1" width="6.5703125" bestFit="1" customWidth="1"/>
    <col min="2" max="2" width="2.5703125" customWidth="1"/>
    <col min="3" max="3" width="35.42578125" customWidth="1"/>
    <col min="4" max="4" width="14.28515625" bestFit="1" customWidth="1"/>
    <col min="5" max="6" width="31.7109375" customWidth="1"/>
    <col min="7" max="7" width="24.85546875" bestFit="1" customWidth="1"/>
    <col min="8" max="8" width="12.85546875" bestFit="1" customWidth="1"/>
    <col min="9" max="9" width="13.28515625" customWidth="1"/>
    <col min="10" max="10" width="35.42578125" customWidth="1"/>
    <col min="11" max="11" width="18.7109375" bestFit="1" customWidth="1"/>
    <col min="12" max="12" width="14.28515625" bestFit="1" customWidth="1"/>
    <col min="13" max="13" width="15.140625" bestFit="1" customWidth="1"/>
    <col min="14" max="14" width="37.140625" customWidth="1"/>
    <col min="15" max="15" width="21.5703125" customWidth="1"/>
    <col min="16" max="16" width="34.5703125" customWidth="1"/>
    <col min="17" max="18" width="39.5703125" customWidth="1"/>
  </cols>
  <sheetData>
    <row r="1" spans="1:19" x14ac:dyDescent="0.25">
      <c r="A1" t="s">
        <v>320</v>
      </c>
      <c r="B1" t="s">
        <v>320</v>
      </c>
      <c r="C1" t="s">
        <v>320</v>
      </c>
      <c r="D1" t="s">
        <v>320</v>
      </c>
      <c r="E1" t="s">
        <v>320</v>
      </c>
      <c r="F1" t="s">
        <v>320</v>
      </c>
      <c r="G1" t="s">
        <v>818</v>
      </c>
      <c r="H1" t="s">
        <v>818</v>
      </c>
      <c r="J1" t="s">
        <v>520</v>
      </c>
      <c r="K1" t="s">
        <v>520</v>
      </c>
      <c r="L1" t="s">
        <v>520</v>
      </c>
      <c r="M1" t="s">
        <v>520</v>
      </c>
      <c r="N1" t="s">
        <v>520</v>
      </c>
      <c r="O1" t="s">
        <v>520</v>
      </c>
      <c r="P1" t="s">
        <v>520</v>
      </c>
      <c r="Q1" t="s">
        <v>520</v>
      </c>
      <c r="R1" t="s">
        <v>520</v>
      </c>
      <c r="S1" t="s">
        <v>520</v>
      </c>
    </row>
    <row r="2" spans="1:19" x14ac:dyDescent="0.25">
      <c r="A2" s="134" t="s">
        <v>531</v>
      </c>
      <c r="B2" s="133" t="s">
        <v>502</v>
      </c>
      <c r="C2" s="133" t="s">
        <v>532</v>
      </c>
      <c r="D2" s="133" t="s">
        <v>523</v>
      </c>
      <c r="E2" s="133" t="s">
        <v>533</v>
      </c>
      <c r="F2" s="133" t="s">
        <v>534</v>
      </c>
      <c r="G2" s="133" t="s">
        <v>535</v>
      </c>
      <c r="H2" s="133" t="s">
        <v>817</v>
      </c>
      <c r="I2" s="132" t="s">
        <v>530</v>
      </c>
      <c r="J2" s="132" t="s">
        <v>521</v>
      </c>
      <c r="K2" s="132" t="s">
        <v>522</v>
      </c>
      <c r="L2" s="133" t="s">
        <v>523</v>
      </c>
      <c r="M2" s="133" t="s">
        <v>524</v>
      </c>
      <c r="N2" s="132" t="s">
        <v>525</v>
      </c>
      <c r="O2" s="132" t="s">
        <v>526</v>
      </c>
      <c r="P2" s="132" t="s">
        <v>527</v>
      </c>
      <c r="Q2" s="132" t="s">
        <v>528</v>
      </c>
      <c r="R2" s="132" t="s">
        <v>314</v>
      </c>
      <c r="S2" s="132" t="s">
        <v>529</v>
      </c>
    </row>
    <row r="3" spans="1:19" x14ac:dyDescent="0.25">
      <c r="A3" s="137">
        <v>1</v>
      </c>
      <c r="B3" s="138"/>
      <c r="C3" s="139" t="s">
        <v>537</v>
      </c>
      <c r="D3" s="140" t="s">
        <v>538</v>
      </c>
      <c r="E3" s="141" t="s">
        <v>539</v>
      </c>
      <c r="F3" s="141" t="s">
        <v>540</v>
      </c>
      <c r="G3" s="142" t="s">
        <v>541</v>
      </c>
      <c r="H3" s="141" t="s">
        <v>196</v>
      </c>
      <c r="I3" s="136" t="s">
        <v>536</v>
      </c>
      <c r="J3" s="135"/>
      <c r="K3" s="135"/>
      <c r="L3" s="135"/>
      <c r="M3" s="135"/>
      <c r="N3" s="135"/>
      <c r="O3" s="135"/>
      <c r="P3" s="135"/>
      <c r="Q3" s="135"/>
      <c r="R3" s="135"/>
      <c r="S3" s="136"/>
    </row>
    <row r="4" spans="1:19" x14ac:dyDescent="0.25">
      <c r="A4" s="137">
        <v>2</v>
      </c>
      <c r="B4" s="148"/>
      <c r="C4" s="149" t="s">
        <v>542</v>
      </c>
      <c r="D4" s="150" t="s">
        <v>543</v>
      </c>
      <c r="E4" s="151" t="s">
        <v>548</v>
      </c>
      <c r="F4" s="152" t="s">
        <v>549</v>
      </c>
      <c r="G4" s="142" t="s">
        <v>541</v>
      </c>
      <c r="H4" s="141" t="s">
        <v>196</v>
      </c>
      <c r="I4" s="136" t="s">
        <v>547</v>
      </c>
      <c r="J4" s="143" t="s">
        <v>542</v>
      </c>
      <c r="K4" s="144"/>
      <c r="L4" s="143" t="s">
        <v>543</v>
      </c>
      <c r="M4" s="144"/>
      <c r="N4" s="145" t="s">
        <v>544</v>
      </c>
      <c r="O4" s="145" t="s">
        <v>544</v>
      </c>
      <c r="P4" s="146" t="s">
        <v>545</v>
      </c>
      <c r="Q4" s="147" t="s">
        <v>546</v>
      </c>
      <c r="R4" s="144"/>
      <c r="S4" s="136"/>
    </row>
    <row r="5" spans="1:19" x14ac:dyDescent="0.25">
      <c r="A5" s="137">
        <v>3</v>
      </c>
      <c r="B5" s="148"/>
      <c r="C5" s="149" t="s">
        <v>551</v>
      </c>
      <c r="D5" s="150" t="s">
        <v>552</v>
      </c>
      <c r="E5" s="151" t="s">
        <v>555</v>
      </c>
      <c r="F5" s="152" t="s">
        <v>549</v>
      </c>
      <c r="G5" s="142" t="s">
        <v>541</v>
      </c>
      <c r="H5" s="141" t="s">
        <v>196</v>
      </c>
      <c r="I5" s="136" t="s">
        <v>547</v>
      </c>
      <c r="J5" s="143" t="s">
        <v>551</v>
      </c>
      <c r="K5" s="144"/>
      <c r="L5" s="143" t="s">
        <v>552</v>
      </c>
      <c r="M5" s="144"/>
      <c r="N5" s="145" t="s">
        <v>553</v>
      </c>
      <c r="O5" s="145" t="s">
        <v>553</v>
      </c>
      <c r="P5" s="146" t="s">
        <v>545</v>
      </c>
      <c r="Q5" s="147" t="s">
        <v>554</v>
      </c>
      <c r="R5" s="144"/>
      <c r="S5" s="136"/>
    </row>
    <row r="6" spans="1:19" x14ac:dyDescent="0.25">
      <c r="A6" s="137">
        <v>4</v>
      </c>
      <c r="B6" s="138"/>
      <c r="C6" s="139" t="s">
        <v>556</v>
      </c>
      <c r="D6" s="140" t="s">
        <v>557</v>
      </c>
      <c r="E6" s="141" t="s">
        <v>562</v>
      </c>
      <c r="F6" s="141" t="s">
        <v>563</v>
      </c>
      <c r="G6" s="142" t="s">
        <v>541</v>
      </c>
      <c r="H6" s="141" t="s">
        <v>196</v>
      </c>
      <c r="I6" s="136" t="s">
        <v>547</v>
      </c>
      <c r="J6" s="143" t="s">
        <v>556</v>
      </c>
      <c r="K6" s="144"/>
      <c r="L6" s="143" t="s">
        <v>557</v>
      </c>
      <c r="M6" s="144"/>
      <c r="N6" s="145" t="s">
        <v>558</v>
      </c>
      <c r="O6" s="145" t="s">
        <v>559</v>
      </c>
      <c r="P6" s="146" t="s">
        <v>545</v>
      </c>
      <c r="Q6" s="147" t="s">
        <v>560</v>
      </c>
      <c r="R6" s="147" t="s">
        <v>561</v>
      </c>
      <c r="S6" s="136"/>
    </row>
    <row r="7" spans="1:19" x14ac:dyDescent="0.25">
      <c r="A7" s="137">
        <v>5</v>
      </c>
      <c r="B7" s="155"/>
      <c r="C7" s="149" t="s">
        <v>565</v>
      </c>
      <c r="D7" s="150" t="s">
        <v>566</v>
      </c>
      <c r="E7" s="151" t="s">
        <v>569</v>
      </c>
      <c r="F7" s="151" t="s">
        <v>570</v>
      </c>
      <c r="G7" s="142" t="s">
        <v>541</v>
      </c>
      <c r="H7" s="141" t="s">
        <v>196</v>
      </c>
      <c r="I7" s="136" t="s">
        <v>547</v>
      </c>
      <c r="J7" s="143" t="s">
        <v>565</v>
      </c>
      <c r="K7" s="144"/>
      <c r="L7" s="143" t="s">
        <v>566</v>
      </c>
      <c r="M7" s="144"/>
      <c r="N7" s="145" t="s">
        <v>567</v>
      </c>
      <c r="O7" s="145" t="s">
        <v>559</v>
      </c>
      <c r="P7" s="146" t="s">
        <v>545</v>
      </c>
      <c r="Q7" s="147" t="s">
        <v>568</v>
      </c>
      <c r="R7" s="144"/>
      <c r="S7" s="136"/>
    </row>
    <row r="8" spans="1:19" x14ac:dyDescent="0.25">
      <c r="A8" s="137">
        <v>6</v>
      </c>
      <c r="B8" s="138"/>
      <c r="C8" s="139" t="s">
        <v>571</v>
      </c>
      <c r="D8" s="140" t="s">
        <v>572</v>
      </c>
      <c r="E8" s="141" t="s">
        <v>576</v>
      </c>
      <c r="F8" s="141" t="s">
        <v>577</v>
      </c>
      <c r="G8" s="142" t="s">
        <v>541</v>
      </c>
      <c r="H8" s="141" t="s">
        <v>196</v>
      </c>
      <c r="I8" s="136" t="s">
        <v>547</v>
      </c>
      <c r="J8" s="143" t="s">
        <v>571</v>
      </c>
      <c r="K8" s="144"/>
      <c r="L8" s="143" t="s">
        <v>572</v>
      </c>
      <c r="M8" s="144"/>
      <c r="N8" s="145" t="s">
        <v>573</v>
      </c>
      <c r="O8" s="145" t="s">
        <v>559</v>
      </c>
      <c r="P8" s="146" t="s">
        <v>545</v>
      </c>
      <c r="Q8" s="147" t="s">
        <v>574</v>
      </c>
      <c r="R8" s="147" t="s">
        <v>575</v>
      </c>
      <c r="S8" s="136"/>
    </row>
    <row r="9" spans="1:19" x14ac:dyDescent="0.25">
      <c r="A9" s="137">
        <v>7</v>
      </c>
      <c r="B9" s="157"/>
      <c r="C9" s="149" t="s">
        <v>578</v>
      </c>
      <c r="D9" s="150" t="s">
        <v>579</v>
      </c>
      <c r="E9" s="151" t="s">
        <v>585</v>
      </c>
      <c r="F9" s="152" t="s">
        <v>586</v>
      </c>
      <c r="G9" s="158" t="s">
        <v>564</v>
      </c>
      <c r="H9" s="141" t="s">
        <v>193</v>
      </c>
      <c r="I9" s="136" t="s">
        <v>547</v>
      </c>
      <c r="J9" s="143" t="s">
        <v>578</v>
      </c>
      <c r="K9" s="144"/>
      <c r="L9" s="143" t="s">
        <v>579</v>
      </c>
      <c r="M9" s="144"/>
      <c r="N9" s="145" t="s">
        <v>580</v>
      </c>
      <c r="O9" s="145" t="s">
        <v>581</v>
      </c>
      <c r="P9" s="156" t="s">
        <v>582</v>
      </c>
      <c r="Q9" s="147" t="s">
        <v>583</v>
      </c>
      <c r="R9" s="147" t="s">
        <v>584</v>
      </c>
      <c r="S9" s="136"/>
    </row>
    <row r="10" spans="1:19" x14ac:dyDescent="0.25">
      <c r="A10" s="137">
        <v>8</v>
      </c>
      <c r="B10" s="155"/>
      <c r="C10" s="149" t="s">
        <v>587</v>
      </c>
      <c r="D10" s="150" t="s">
        <v>588</v>
      </c>
      <c r="E10" s="151" t="s">
        <v>593</v>
      </c>
      <c r="F10" s="152" t="s">
        <v>586</v>
      </c>
      <c r="G10" s="158" t="s">
        <v>564</v>
      </c>
      <c r="H10" s="141" t="s">
        <v>193</v>
      </c>
      <c r="I10" s="136" t="s">
        <v>547</v>
      </c>
      <c r="J10" s="143" t="s">
        <v>587</v>
      </c>
      <c r="K10" s="144"/>
      <c r="L10" s="143" t="s">
        <v>588</v>
      </c>
      <c r="M10" s="144"/>
      <c r="N10" s="145" t="s">
        <v>589</v>
      </c>
      <c r="O10" s="145" t="s">
        <v>559</v>
      </c>
      <c r="P10" s="159" t="s">
        <v>590</v>
      </c>
      <c r="Q10" s="147" t="s">
        <v>591</v>
      </c>
      <c r="R10" s="147" t="s">
        <v>592</v>
      </c>
      <c r="S10" s="136"/>
    </row>
    <row r="11" spans="1:19" x14ac:dyDescent="0.25">
      <c r="A11" s="137">
        <v>9</v>
      </c>
      <c r="B11" s="155"/>
      <c r="C11" s="149" t="s">
        <v>594</v>
      </c>
      <c r="D11" s="150" t="s">
        <v>595</v>
      </c>
      <c r="E11" s="151" t="s">
        <v>599</v>
      </c>
      <c r="F11" s="152" t="s">
        <v>586</v>
      </c>
      <c r="G11" s="158" t="s">
        <v>564</v>
      </c>
      <c r="H11" s="141" t="s">
        <v>193</v>
      </c>
      <c r="I11" s="136" t="s">
        <v>547</v>
      </c>
      <c r="J11" s="143" t="s">
        <v>594</v>
      </c>
      <c r="K11" s="144"/>
      <c r="L11" s="143" t="s">
        <v>595</v>
      </c>
      <c r="M11" s="144"/>
      <c r="N11" s="145" t="s">
        <v>596</v>
      </c>
      <c r="O11" s="145" t="s">
        <v>559</v>
      </c>
      <c r="P11" s="159" t="s">
        <v>590</v>
      </c>
      <c r="Q11" s="147" t="s">
        <v>597</v>
      </c>
      <c r="R11" s="147" t="s">
        <v>598</v>
      </c>
      <c r="S11" s="136"/>
    </row>
    <row r="12" spans="1:19" x14ac:dyDescent="0.25">
      <c r="A12" s="137">
        <v>10</v>
      </c>
      <c r="B12" s="157"/>
      <c r="C12" s="149" t="s">
        <v>600</v>
      </c>
      <c r="D12" s="150" t="s">
        <v>601</v>
      </c>
      <c r="E12" s="151" t="s">
        <v>604</v>
      </c>
      <c r="F12" s="152" t="s">
        <v>586</v>
      </c>
      <c r="G12" s="158" t="s">
        <v>564</v>
      </c>
      <c r="H12" s="141" t="s">
        <v>193</v>
      </c>
      <c r="I12" s="136" t="s">
        <v>547</v>
      </c>
      <c r="J12" s="143" t="s">
        <v>600</v>
      </c>
      <c r="K12" s="144"/>
      <c r="L12" s="143" t="s">
        <v>601</v>
      </c>
      <c r="M12" s="144"/>
      <c r="N12" s="145" t="s">
        <v>602</v>
      </c>
      <c r="O12" s="145" t="s">
        <v>559</v>
      </c>
      <c r="P12" s="159" t="s">
        <v>590</v>
      </c>
      <c r="Q12" s="147" t="s">
        <v>603</v>
      </c>
      <c r="R12" s="147" t="s">
        <v>584</v>
      </c>
      <c r="S12" s="136"/>
    </row>
    <row r="13" spans="1:19" x14ac:dyDescent="0.25">
      <c r="A13" s="137">
        <v>11</v>
      </c>
      <c r="B13" s="155"/>
      <c r="C13" s="139" t="s">
        <v>605</v>
      </c>
      <c r="D13" s="140" t="s">
        <v>606</v>
      </c>
      <c r="E13" s="141" t="s">
        <v>607</v>
      </c>
      <c r="F13" s="141" t="s">
        <v>608</v>
      </c>
      <c r="G13" s="158" t="s">
        <v>564</v>
      </c>
      <c r="H13" s="141" t="s">
        <v>193</v>
      </c>
      <c r="I13" s="136" t="s">
        <v>536</v>
      </c>
      <c r="J13" s="135"/>
      <c r="K13" s="135"/>
      <c r="L13" s="135"/>
      <c r="M13" s="135"/>
      <c r="N13" s="135"/>
      <c r="O13" s="135"/>
      <c r="P13" s="135"/>
      <c r="Q13" s="135"/>
      <c r="R13" s="135"/>
      <c r="S13" s="136"/>
    </row>
    <row r="14" spans="1:19" x14ac:dyDescent="0.25">
      <c r="A14" s="137">
        <v>12</v>
      </c>
      <c r="B14" s="148"/>
      <c r="C14" s="149" t="s">
        <v>609</v>
      </c>
      <c r="D14" s="150" t="s">
        <v>610</v>
      </c>
      <c r="E14" s="151" t="s">
        <v>611</v>
      </c>
      <c r="F14" s="151" t="s">
        <v>220</v>
      </c>
      <c r="G14" s="158" t="s">
        <v>564</v>
      </c>
      <c r="H14" s="141" t="s">
        <v>193</v>
      </c>
      <c r="I14" s="136" t="s">
        <v>547</v>
      </c>
      <c r="J14" s="143" t="s">
        <v>609</v>
      </c>
      <c r="K14" s="144"/>
      <c r="L14" s="143" t="s">
        <v>610</v>
      </c>
      <c r="M14" s="144"/>
      <c r="N14" s="154" t="s">
        <v>820</v>
      </c>
      <c r="O14" s="145"/>
      <c r="P14" s="159" t="s">
        <v>819</v>
      </c>
      <c r="Q14" s="147" t="s">
        <v>821</v>
      </c>
      <c r="R14" s="144"/>
      <c r="S14" s="136" t="s">
        <v>502</v>
      </c>
    </row>
    <row r="15" spans="1:19" x14ac:dyDescent="0.25">
      <c r="A15" s="137">
        <v>13</v>
      </c>
      <c r="B15" s="160"/>
      <c r="C15" s="139" t="s">
        <v>612</v>
      </c>
      <c r="D15" s="140" t="s">
        <v>613</v>
      </c>
      <c r="E15" s="141" t="s">
        <v>614</v>
      </c>
      <c r="F15" s="141" t="s">
        <v>615</v>
      </c>
      <c r="G15" s="158" t="s">
        <v>564</v>
      </c>
      <c r="H15" s="141" t="s">
        <v>193</v>
      </c>
      <c r="I15" s="136" t="s">
        <v>536</v>
      </c>
      <c r="J15" s="135"/>
      <c r="K15" s="135"/>
      <c r="L15" s="135"/>
      <c r="M15" s="135"/>
      <c r="N15" s="135"/>
      <c r="O15" s="135"/>
      <c r="P15" s="135"/>
      <c r="Q15" s="135"/>
      <c r="R15" s="135"/>
      <c r="S15" s="136"/>
    </row>
    <row r="16" spans="1:19" x14ac:dyDescent="0.25">
      <c r="A16" s="137">
        <v>14</v>
      </c>
      <c r="B16" s="161"/>
      <c r="C16" s="149" t="s">
        <v>616</v>
      </c>
      <c r="D16" s="150" t="s">
        <v>617</v>
      </c>
      <c r="E16" s="151" t="s">
        <v>621</v>
      </c>
      <c r="F16" s="152" t="s">
        <v>622</v>
      </c>
      <c r="G16" s="153" t="s">
        <v>550</v>
      </c>
      <c r="H16" s="141" t="s">
        <v>191</v>
      </c>
      <c r="I16" s="136" t="s">
        <v>547</v>
      </c>
      <c r="J16" s="143" t="s">
        <v>616</v>
      </c>
      <c r="K16" s="144"/>
      <c r="L16" s="143" t="s">
        <v>617</v>
      </c>
      <c r="M16" s="144"/>
      <c r="N16" s="145" t="s">
        <v>618</v>
      </c>
      <c r="O16" s="145" t="s">
        <v>559</v>
      </c>
      <c r="P16" s="156" t="s">
        <v>582</v>
      </c>
      <c r="Q16" s="147" t="s">
        <v>619</v>
      </c>
      <c r="R16" s="147" t="s">
        <v>620</v>
      </c>
      <c r="S16" s="136"/>
    </row>
    <row r="17" spans="1:19" x14ac:dyDescent="0.25">
      <c r="A17" s="137">
        <v>15</v>
      </c>
      <c r="B17" s="161"/>
      <c r="C17" s="149" t="s">
        <v>623</v>
      </c>
      <c r="D17" s="150" t="s">
        <v>624</v>
      </c>
      <c r="E17" s="151" t="s">
        <v>625</v>
      </c>
      <c r="F17" s="152" t="s">
        <v>622</v>
      </c>
      <c r="G17" s="153" t="s">
        <v>550</v>
      </c>
      <c r="H17" s="141" t="s">
        <v>191</v>
      </c>
      <c r="I17" s="136" t="s">
        <v>547</v>
      </c>
      <c r="J17" s="143" t="s">
        <v>623</v>
      </c>
      <c r="K17" s="144"/>
      <c r="L17" s="143" t="s">
        <v>624</v>
      </c>
      <c r="M17" s="144"/>
      <c r="N17" s="154" t="s">
        <v>825</v>
      </c>
      <c r="O17" s="145" t="s">
        <v>559</v>
      </c>
      <c r="P17" s="156" t="s">
        <v>823</v>
      </c>
      <c r="Q17" s="147" t="s">
        <v>822</v>
      </c>
      <c r="R17" s="144"/>
      <c r="S17" s="136" t="s">
        <v>502</v>
      </c>
    </row>
    <row r="18" spans="1:19" x14ac:dyDescent="0.25">
      <c r="A18" s="137">
        <v>16</v>
      </c>
      <c r="B18" s="162"/>
      <c r="C18" s="139" t="s">
        <v>626</v>
      </c>
      <c r="D18" s="140" t="s">
        <v>627</v>
      </c>
      <c r="E18" s="141" t="s">
        <v>629</v>
      </c>
      <c r="F18" s="141" t="s">
        <v>630</v>
      </c>
      <c r="G18" s="141"/>
      <c r="H18" s="141"/>
      <c r="I18" s="136" t="s">
        <v>547</v>
      </c>
      <c r="J18" s="143" t="s">
        <v>626</v>
      </c>
      <c r="K18" s="144"/>
      <c r="L18" s="143" t="s">
        <v>627</v>
      </c>
      <c r="M18" s="144"/>
      <c r="N18" s="154" t="s">
        <v>824</v>
      </c>
      <c r="O18" s="145" t="s">
        <v>826</v>
      </c>
      <c r="P18" s="159" t="s">
        <v>827</v>
      </c>
      <c r="Q18" s="147" t="s">
        <v>828</v>
      </c>
      <c r="R18" s="147" t="s">
        <v>628</v>
      </c>
      <c r="S18" s="136" t="s">
        <v>502</v>
      </c>
    </row>
    <row r="19" spans="1:19" x14ac:dyDescent="0.25">
      <c r="A19" s="137">
        <v>17</v>
      </c>
      <c r="B19" s="162"/>
      <c r="C19" s="149" t="s">
        <v>631</v>
      </c>
      <c r="D19" s="150" t="s">
        <v>632</v>
      </c>
      <c r="E19" s="151" t="s">
        <v>633</v>
      </c>
      <c r="F19" s="151" t="s">
        <v>634</v>
      </c>
      <c r="G19" s="151"/>
      <c r="H19" s="151"/>
      <c r="I19" s="136" t="s">
        <v>536</v>
      </c>
      <c r="J19" s="135"/>
      <c r="K19" s="135"/>
      <c r="L19" s="135"/>
      <c r="M19" s="135"/>
      <c r="N19" s="135"/>
      <c r="O19" s="135"/>
      <c r="P19" s="135"/>
      <c r="Q19" s="135"/>
      <c r="R19" s="135"/>
      <c r="S19" s="136"/>
    </row>
    <row r="20" spans="1:19" x14ac:dyDescent="0.25">
      <c r="A20" s="137">
        <v>18</v>
      </c>
      <c r="B20" s="164"/>
      <c r="C20" s="139" t="s">
        <v>635</v>
      </c>
      <c r="D20" s="140" t="s">
        <v>636</v>
      </c>
      <c r="E20" s="141" t="s">
        <v>640</v>
      </c>
      <c r="F20" s="141" t="s">
        <v>641</v>
      </c>
      <c r="G20" s="153" t="s">
        <v>550</v>
      </c>
      <c r="H20" s="141" t="s">
        <v>191</v>
      </c>
      <c r="I20" s="136" t="s">
        <v>547</v>
      </c>
      <c r="J20" s="143" t="s">
        <v>635</v>
      </c>
      <c r="K20" s="144"/>
      <c r="L20" s="143" t="s">
        <v>636</v>
      </c>
      <c r="M20" s="144"/>
      <c r="N20" s="145" t="s">
        <v>637</v>
      </c>
      <c r="O20" s="145" t="s">
        <v>637</v>
      </c>
      <c r="P20" s="163" t="s">
        <v>638</v>
      </c>
      <c r="Q20" s="147" t="s">
        <v>639</v>
      </c>
      <c r="R20" s="144"/>
      <c r="S20" s="136"/>
    </row>
    <row r="21" spans="1:19" x14ac:dyDescent="0.25">
      <c r="A21" s="137">
        <v>19</v>
      </c>
      <c r="B21" s="164"/>
      <c r="C21" s="149" t="s">
        <v>642</v>
      </c>
      <c r="D21" s="150" t="s">
        <v>643</v>
      </c>
      <c r="E21" s="151" t="s">
        <v>646</v>
      </c>
      <c r="F21" s="151" t="s">
        <v>647</v>
      </c>
      <c r="G21" s="153" t="s">
        <v>550</v>
      </c>
      <c r="H21" s="141" t="s">
        <v>191</v>
      </c>
      <c r="I21" s="136" t="s">
        <v>547</v>
      </c>
      <c r="J21" s="143" t="s">
        <v>642</v>
      </c>
      <c r="K21" s="144"/>
      <c r="L21" s="143" t="s">
        <v>643</v>
      </c>
      <c r="M21" s="144"/>
      <c r="N21" s="145" t="s">
        <v>644</v>
      </c>
      <c r="O21" s="145" t="s">
        <v>644</v>
      </c>
      <c r="P21" s="163" t="s">
        <v>638</v>
      </c>
      <c r="Q21" s="147" t="s">
        <v>645</v>
      </c>
      <c r="R21" s="144"/>
      <c r="S21" s="136"/>
    </row>
    <row r="22" spans="1:19" x14ac:dyDescent="0.25">
      <c r="A22" s="137">
        <v>20</v>
      </c>
      <c r="B22" s="165"/>
      <c r="C22" s="139" t="s">
        <v>648</v>
      </c>
      <c r="D22" s="140" t="s">
        <v>649</v>
      </c>
      <c r="E22" s="141" t="s">
        <v>650</v>
      </c>
      <c r="F22" s="166" t="s">
        <v>651</v>
      </c>
      <c r="G22" s="153" t="s">
        <v>550</v>
      </c>
      <c r="H22" s="141" t="s">
        <v>191</v>
      </c>
      <c r="I22" s="136" t="s">
        <v>536</v>
      </c>
      <c r="J22" s="135"/>
      <c r="K22" s="135"/>
      <c r="L22" s="135"/>
      <c r="M22" s="135"/>
      <c r="N22" s="135"/>
      <c r="O22" s="135"/>
      <c r="P22" s="135"/>
      <c r="Q22" s="135"/>
      <c r="R22" s="135"/>
      <c r="S22" s="136"/>
    </row>
    <row r="23" spans="1:19" x14ac:dyDescent="0.25">
      <c r="A23" s="137">
        <v>21</v>
      </c>
      <c r="B23" s="165"/>
      <c r="C23" s="139" t="s">
        <v>652</v>
      </c>
      <c r="D23" s="140" t="s">
        <v>653</v>
      </c>
      <c r="E23" s="141" t="s">
        <v>654</v>
      </c>
      <c r="F23" s="166" t="s">
        <v>651</v>
      </c>
      <c r="G23" s="153" t="s">
        <v>550</v>
      </c>
      <c r="H23" s="141" t="s">
        <v>191</v>
      </c>
      <c r="I23" s="136" t="s">
        <v>536</v>
      </c>
      <c r="J23" s="135"/>
      <c r="K23" s="135"/>
      <c r="L23" s="135"/>
      <c r="M23" s="135"/>
      <c r="N23" s="135"/>
      <c r="O23" s="135"/>
      <c r="P23" s="135"/>
      <c r="Q23" s="135"/>
      <c r="R23" s="135"/>
      <c r="S23" s="136"/>
    </row>
    <row r="24" spans="1:19" x14ac:dyDescent="0.25">
      <c r="A24" s="137">
        <v>22</v>
      </c>
      <c r="B24" s="167"/>
      <c r="C24" s="149" t="s">
        <v>655</v>
      </c>
      <c r="D24" s="150" t="s">
        <v>656</v>
      </c>
      <c r="E24" s="151" t="s">
        <v>659</v>
      </c>
      <c r="F24" s="151" t="s">
        <v>660</v>
      </c>
      <c r="G24" s="153" t="s">
        <v>550</v>
      </c>
      <c r="H24" s="141" t="s">
        <v>191</v>
      </c>
      <c r="I24" s="136" t="s">
        <v>547</v>
      </c>
      <c r="J24" s="143" t="s">
        <v>655</v>
      </c>
      <c r="K24" s="144"/>
      <c r="L24" s="143" t="s">
        <v>656</v>
      </c>
      <c r="M24" s="144"/>
      <c r="N24" s="145" t="s">
        <v>657</v>
      </c>
      <c r="O24" s="145" t="s">
        <v>657</v>
      </c>
      <c r="P24" s="163" t="s">
        <v>638</v>
      </c>
      <c r="Q24" s="147" t="s">
        <v>658</v>
      </c>
      <c r="R24" s="144"/>
      <c r="S24" s="136"/>
    </row>
    <row r="25" spans="1:19" x14ac:dyDescent="0.25">
      <c r="A25" s="137">
        <v>23</v>
      </c>
      <c r="B25" s="168"/>
      <c r="C25" s="139" t="s">
        <v>661</v>
      </c>
      <c r="D25" s="140" t="s">
        <v>662</v>
      </c>
      <c r="E25" s="141" t="s">
        <v>663</v>
      </c>
      <c r="F25" s="141" t="s">
        <v>664</v>
      </c>
      <c r="G25" s="181"/>
      <c r="H25" s="141"/>
      <c r="I25" s="136" t="s">
        <v>536</v>
      </c>
      <c r="J25" s="135"/>
      <c r="K25" s="135"/>
      <c r="L25" s="135"/>
      <c r="M25" s="135"/>
      <c r="N25" s="135"/>
      <c r="O25" s="135"/>
      <c r="P25" s="135"/>
      <c r="Q25" s="135"/>
      <c r="R25" s="135"/>
      <c r="S25" s="136"/>
    </row>
    <row r="26" spans="1:19" x14ac:dyDescent="0.25">
      <c r="A26" s="137">
        <v>24</v>
      </c>
      <c r="B26" s="169"/>
      <c r="C26" s="149" t="s">
        <v>665</v>
      </c>
      <c r="D26" s="150" t="s">
        <v>666</v>
      </c>
      <c r="E26" s="151" t="s">
        <v>669</v>
      </c>
      <c r="F26" s="151" t="s">
        <v>670</v>
      </c>
      <c r="G26" s="153" t="s">
        <v>550</v>
      </c>
      <c r="H26" s="141" t="s">
        <v>191</v>
      </c>
      <c r="I26" s="136" t="s">
        <v>547</v>
      </c>
      <c r="J26" s="143" t="s">
        <v>665</v>
      </c>
      <c r="K26" s="144"/>
      <c r="L26" s="143" t="s">
        <v>666</v>
      </c>
      <c r="M26" s="144"/>
      <c r="N26" s="145" t="s">
        <v>667</v>
      </c>
      <c r="O26" s="145" t="s">
        <v>667</v>
      </c>
      <c r="P26" s="163" t="s">
        <v>638</v>
      </c>
      <c r="Q26" s="147" t="s">
        <v>668</v>
      </c>
      <c r="R26" s="144"/>
      <c r="S26" s="136"/>
    </row>
    <row r="27" spans="1:19" x14ac:dyDescent="0.25">
      <c r="A27" s="137">
        <v>25</v>
      </c>
      <c r="B27" s="169"/>
      <c r="C27" s="139" t="s">
        <v>671</v>
      </c>
      <c r="D27" s="140" t="s">
        <v>672</v>
      </c>
      <c r="E27" s="141" t="s">
        <v>675</v>
      </c>
      <c r="F27" s="141" t="s">
        <v>676</v>
      </c>
      <c r="G27" s="153" t="s">
        <v>550</v>
      </c>
      <c r="H27" s="141" t="s">
        <v>191</v>
      </c>
      <c r="I27" s="136" t="s">
        <v>547</v>
      </c>
      <c r="J27" s="143" t="s">
        <v>671</v>
      </c>
      <c r="K27" s="144"/>
      <c r="L27" s="143" t="s">
        <v>672</v>
      </c>
      <c r="M27" s="144"/>
      <c r="N27" s="145" t="s">
        <v>673</v>
      </c>
      <c r="O27" s="145" t="s">
        <v>673</v>
      </c>
      <c r="P27" s="163" t="s">
        <v>638</v>
      </c>
      <c r="Q27" s="147" t="s">
        <v>674</v>
      </c>
      <c r="R27" s="144"/>
      <c r="S27" s="136"/>
    </row>
    <row r="28" spans="1:19" x14ac:dyDescent="0.25">
      <c r="A28" s="137">
        <v>26</v>
      </c>
      <c r="B28" s="170"/>
      <c r="C28" s="149" t="s">
        <v>677</v>
      </c>
      <c r="D28" s="150" t="s">
        <v>678</v>
      </c>
      <c r="E28" s="151" t="s">
        <v>679</v>
      </c>
      <c r="F28" s="151" t="s">
        <v>680</v>
      </c>
      <c r="G28" s="151"/>
      <c r="H28" s="151"/>
      <c r="I28" s="136" t="s">
        <v>536</v>
      </c>
      <c r="J28" s="135"/>
      <c r="K28" s="135"/>
      <c r="L28" s="135"/>
      <c r="M28" s="135"/>
      <c r="N28" s="135"/>
      <c r="O28" s="135"/>
      <c r="P28" s="135"/>
      <c r="Q28" s="135"/>
      <c r="R28" s="135"/>
      <c r="S28" s="136"/>
    </row>
    <row r="29" spans="1:19" x14ac:dyDescent="0.25">
      <c r="A29" s="137">
        <v>27</v>
      </c>
      <c r="B29" s="170"/>
      <c r="C29" s="139" t="s">
        <v>681</v>
      </c>
      <c r="D29" s="140" t="s">
        <v>682</v>
      </c>
      <c r="E29" s="141" t="s">
        <v>683</v>
      </c>
      <c r="F29" s="141" t="s">
        <v>684</v>
      </c>
      <c r="G29" s="141"/>
      <c r="H29" s="141"/>
      <c r="I29" s="136" t="s">
        <v>536</v>
      </c>
      <c r="J29" s="135"/>
      <c r="K29" s="135"/>
      <c r="L29" s="135"/>
      <c r="M29" s="135"/>
      <c r="N29" s="135"/>
      <c r="O29" s="135"/>
      <c r="P29" s="135"/>
      <c r="Q29" s="135"/>
      <c r="R29" s="135"/>
      <c r="S29" s="136"/>
    </row>
    <row r="30" spans="1:19" x14ac:dyDescent="0.25">
      <c r="A30" s="137">
        <v>28</v>
      </c>
      <c r="B30" s="170"/>
      <c r="C30" s="149" t="s">
        <v>685</v>
      </c>
      <c r="D30" s="150" t="s">
        <v>686</v>
      </c>
      <c r="E30" s="151" t="s">
        <v>687</v>
      </c>
      <c r="F30" s="152" t="s">
        <v>688</v>
      </c>
      <c r="G30" s="152"/>
      <c r="H30" s="152"/>
      <c r="I30" s="136" t="s">
        <v>536</v>
      </c>
      <c r="J30" s="135"/>
      <c r="K30" s="135"/>
      <c r="L30" s="135"/>
      <c r="M30" s="135"/>
      <c r="N30" s="135"/>
      <c r="O30" s="135"/>
      <c r="P30" s="135"/>
      <c r="Q30" s="135"/>
      <c r="R30" s="135"/>
      <c r="S30" s="136"/>
    </row>
    <row r="31" spans="1:19" x14ac:dyDescent="0.25">
      <c r="A31" s="137">
        <v>29</v>
      </c>
      <c r="B31" s="170"/>
      <c r="C31" s="149" t="s">
        <v>689</v>
      </c>
      <c r="D31" s="150" t="s">
        <v>690</v>
      </c>
      <c r="E31" s="151" t="s">
        <v>693</v>
      </c>
      <c r="F31" s="152" t="s">
        <v>688</v>
      </c>
      <c r="G31" s="152"/>
      <c r="H31" s="152"/>
      <c r="I31" s="136" t="s">
        <v>547</v>
      </c>
      <c r="J31" s="143" t="s">
        <v>689</v>
      </c>
      <c r="K31" s="144"/>
      <c r="L31" s="143" t="s">
        <v>690</v>
      </c>
      <c r="M31" s="144"/>
      <c r="N31" s="145" t="s">
        <v>691</v>
      </c>
      <c r="O31" s="145" t="s">
        <v>691</v>
      </c>
      <c r="P31" s="163" t="s">
        <v>638</v>
      </c>
      <c r="Q31" s="147" t="s">
        <v>692</v>
      </c>
      <c r="R31" s="144"/>
      <c r="S31" s="136"/>
    </row>
    <row r="32" spans="1:19" x14ac:dyDescent="0.25">
      <c r="A32" s="137">
        <v>30</v>
      </c>
      <c r="B32" s="170"/>
      <c r="C32" s="139" t="s">
        <v>694</v>
      </c>
      <c r="D32" s="140" t="s">
        <v>695</v>
      </c>
      <c r="E32" s="141" t="s">
        <v>696</v>
      </c>
      <c r="F32" s="141" t="s">
        <v>697</v>
      </c>
      <c r="G32" s="141"/>
      <c r="H32" s="141"/>
      <c r="I32" s="136" t="s">
        <v>536</v>
      </c>
      <c r="J32" s="135"/>
      <c r="K32" s="135"/>
      <c r="L32" s="135"/>
      <c r="M32" s="135"/>
      <c r="N32" s="135"/>
      <c r="O32" s="135"/>
      <c r="P32" s="135"/>
      <c r="Q32" s="135"/>
      <c r="R32" s="135"/>
      <c r="S32" s="136"/>
    </row>
    <row r="33" spans="1:19" x14ac:dyDescent="0.25">
      <c r="A33" s="137">
        <v>31</v>
      </c>
      <c r="B33" s="170"/>
      <c r="C33" s="149" t="s">
        <v>698</v>
      </c>
      <c r="D33" s="150" t="s">
        <v>699</v>
      </c>
      <c r="E33" s="151" t="s">
        <v>700</v>
      </c>
      <c r="F33" s="151" t="s">
        <v>701</v>
      </c>
      <c r="G33" s="151"/>
      <c r="H33" s="151"/>
      <c r="I33" s="136" t="s">
        <v>536</v>
      </c>
      <c r="J33" s="135"/>
      <c r="K33" s="135"/>
      <c r="L33" s="135"/>
      <c r="M33" s="135"/>
      <c r="N33" s="135"/>
      <c r="O33" s="135"/>
      <c r="P33" s="135"/>
      <c r="Q33" s="135"/>
      <c r="R33" s="135"/>
      <c r="S33" s="136"/>
    </row>
    <row r="34" spans="1:19" x14ac:dyDescent="0.25">
      <c r="A34" s="137">
        <v>32</v>
      </c>
      <c r="B34" s="171"/>
      <c r="C34" s="139" t="s">
        <v>702</v>
      </c>
      <c r="D34" s="140" t="s">
        <v>703</v>
      </c>
      <c r="E34" s="141" t="s">
        <v>704</v>
      </c>
      <c r="F34" s="141" t="s">
        <v>705</v>
      </c>
      <c r="G34" s="141"/>
      <c r="H34" s="141"/>
      <c r="I34" s="136" t="s">
        <v>536</v>
      </c>
      <c r="J34" s="135"/>
      <c r="K34" s="135"/>
      <c r="L34" s="135"/>
      <c r="M34" s="135"/>
      <c r="N34" s="135"/>
      <c r="O34" s="135"/>
      <c r="P34" s="135"/>
      <c r="Q34" s="135"/>
      <c r="R34" s="135"/>
      <c r="S34" s="136"/>
    </row>
    <row r="35" spans="1:19" x14ac:dyDescent="0.25">
      <c r="A35" s="137">
        <v>33</v>
      </c>
      <c r="B35" s="171"/>
      <c r="C35" s="149" t="s">
        <v>706</v>
      </c>
      <c r="D35" s="150" t="s">
        <v>707</v>
      </c>
      <c r="E35" s="151" t="s">
        <v>708</v>
      </c>
      <c r="F35" s="151" t="s">
        <v>709</v>
      </c>
      <c r="G35" s="151"/>
      <c r="H35" s="151"/>
      <c r="I35" s="136" t="s">
        <v>536</v>
      </c>
      <c r="J35" s="135"/>
      <c r="K35" s="135"/>
      <c r="L35" s="135"/>
      <c r="M35" s="135"/>
      <c r="N35" s="135"/>
      <c r="O35" s="135"/>
      <c r="P35" s="135"/>
      <c r="Q35" s="135"/>
      <c r="R35" s="135"/>
      <c r="S35" s="136"/>
    </row>
    <row r="36" spans="1:19" x14ac:dyDescent="0.25">
      <c r="A36" s="137">
        <v>34</v>
      </c>
      <c r="B36" s="172"/>
      <c r="C36" s="139" t="s">
        <v>710</v>
      </c>
      <c r="D36" s="140" t="s">
        <v>711</v>
      </c>
      <c r="E36" s="141" t="s">
        <v>712</v>
      </c>
      <c r="F36" s="141" t="s">
        <v>713</v>
      </c>
      <c r="G36" s="153" t="s">
        <v>550</v>
      </c>
      <c r="H36" s="141" t="s">
        <v>191</v>
      </c>
      <c r="I36" s="136" t="s">
        <v>536</v>
      </c>
      <c r="J36" s="135"/>
      <c r="K36" s="135"/>
      <c r="L36" s="135"/>
      <c r="M36" s="135"/>
      <c r="N36" s="135"/>
      <c r="O36" s="135"/>
      <c r="P36" s="135"/>
      <c r="Q36" s="135"/>
      <c r="R36" s="135"/>
      <c r="S36" s="136"/>
    </row>
    <row r="37" spans="1:19" x14ac:dyDescent="0.25">
      <c r="A37" s="174"/>
      <c r="B37" s="135"/>
      <c r="C37" s="135"/>
      <c r="D37" s="135"/>
      <c r="E37" s="135"/>
      <c r="F37" s="135"/>
      <c r="G37" s="135"/>
      <c r="H37" s="135"/>
      <c r="I37" s="136" t="s">
        <v>720</v>
      </c>
      <c r="J37" s="154" t="s">
        <v>731</v>
      </c>
      <c r="K37" s="144"/>
      <c r="L37" s="154"/>
      <c r="M37" s="144"/>
      <c r="N37" s="144" t="s">
        <v>732</v>
      </c>
      <c r="O37" s="145"/>
      <c r="P37" s="146" t="s">
        <v>545</v>
      </c>
      <c r="Q37" s="147" t="s">
        <v>733</v>
      </c>
      <c r="R37" s="144"/>
      <c r="S37" s="136"/>
    </row>
    <row r="38" spans="1:19" x14ac:dyDescent="0.25">
      <c r="A38" s="174"/>
      <c r="B38" s="135"/>
      <c r="C38" s="135"/>
      <c r="D38" s="135"/>
      <c r="E38" s="135"/>
      <c r="F38" s="135"/>
      <c r="G38" s="135"/>
      <c r="H38" s="135"/>
      <c r="I38" s="136" t="s">
        <v>720</v>
      </c>
      <c r="J38" s="143" t="s">
        <v>727</v>
      </c>
      <c r="K38" s="144"/>
      <c r="L38" s="143" t="s">
        <v>717</v>
      </c>
      <c r="M38" s="144"/>
      <c r="N38" s="145" t="s">
        <v>753</v>
      </c>
      <c r="O38" s="145" t="s">
        <v>559</v>
      </c>
      <c r="P38" s="146" t="s">
        <v>545</v>
      </c>
      <c r="Q38" s="147" t="s">
        <v>754</v>
      </c>
      <c r="R38" s="147" t="s">
        <v>755</v>
      </c>
      <c r="S38" s="136"/>
    </row>
    <row r="39" spans="1:19" x14ac:dyDescent="0.25">
      <c r="A39" s="174"/>
      <c r="B39" s="135"/>
      <c r="C39" s="135"/>
      <c r="D39" s="135"/>
      <c r="E39" s="135"/>
      <c r="F39" s="135"/>
      <c r="G39" s="135"/>
      <c r="H39" s="135"/>
      <c r="I39" s="136" t="s">
        <v>720</v>
      </c>
      <c r="J39" s="143" t="s">
        <v>775</v>
      </c>
      <c r="K39" s="144"/>
      <c r="L39" s="143" t="s">
        <v>776</v>
      </c>
      <c r="M39" s="144"/>
      <c r="N39" s="145" t="s">
        <v>777</v>
      </c>
      <c r="O39" s="145" t="s">
        <v>559</v>
      </c>
      <c r="P39" s="146" t="s">
        <v>545</v>
      </c>
      <c r="Q39" s="147" t="s">
        <v>778</v>
      </c>
      <c r="R39" s="144"/>
      <c r="S39" s="136"/>
    </row>
    <row r="40" spans="1:19" x14ac:dyDescent="0.25">
      <c r="A40" s="174"/>
      <c r="B40" s="135"/>
      <c r="C40" s="135"/>
      <c r="D40" s="135"/>
      <c r="E40" s="135"/>
      <c r="F40" s="135"/>
      <c r="G40" s="135"/>
      <c r="H40" s="135"/>
      <c r="I40" s="136" t="s">
        <v>720</v>
      </c>
      <c r="J40" s="143" t="s">
        <v>779</v>
      </c>
      <c r="K40" s="144"/>
      <c r="L40" s="143" t="s">
        <v>780</v>
      </c>
      <c r="M40" s="144"/>
      <c r="N40" s="145" t="s">
        <v>781</v>
      </c>
      <c r="O40" s="145" t="s">
        <v>581</v>
      </c>
      <c r="P40" s="146" t="s">
        <v>545</v>
      </c>
      <c r="Q40" s="147" t="s">
        <v>782</v>
      </c>
      <c r="R40" s="147" t="s">
        <v>783</v>
      </c>
      <c r="S40" s="175"/>
    </row>
    <row r="41" spans="1:19" x14ac:dyDescent="0.25">
      <c r="A41" s="174"/>
      <c r="B41" s="135"/>
      <c r="C41" s="135"/>
      <c r="D41" s="135"/>
      <c r="E41" s="135"/>
      <c r="F41" s="135"/>
      <c r="G41" s="135"/>
      <c r="H41" s="135"/>
      <c r="I41" s="175" t="s">
        <v>720</v>
      </c>
      <c r="J41" s="143" t="s">
        <v>714</v>
      </c>
      <c r="K41" s="143" t="s">
        <v>715</v>
      </c>
      <c r="L41" s="143" t="s">
        <v>716</v>
      </c>
      <c r="M41" s="173" t="s">
        <v>717</v>
      </c>
      <c r="N41" s="145" t="s">
        <v>718</v>
      </c>
      <c r="O41" s="145" t="s">
        <v>644</v>
      </c>
      <c r="P41" s="159" t="s">
        <v>590</v>
      </c>
      <c r="Q41" s="147" t="s">
        <v>719</v>
      </c>
      <c r="R41" s="144"/>
      <c r="S41" s="136"/>
    </row>
    <row r="42" spans="1:19" x14ac:dyDescent="0.25">
      <c r="A42" s="174"/>
      <c r="B42" s="135"/>
      <c r="C42" s="135"/>
      <c r="D42" s="135"/>
      <c r="E42" s="135"/>
      <c r="F42" s="135"/>
      <c r="G42" s="135"/>
      <c r="H42" s="135"/>
      <c r="I42" s="136" t="s">
        <v>720</v>
      </c>
      <c r="J42" s="143" t="s">
        <v>726</v>
      </c>
      <c r="K42" s="143" t="s">
        <v>727</v>
      </c>
      <c r="L42" s="143" t="s">
        <v>728</v>
      </c>
      <c r="M42" s="173" t="s">
        <v>717</v>
      </c>
      <c r="N42" s="145" t="s">
        <v>729</v>
      </c>
      <c r="O42" s="145" t="s">
        <v>637</v>
      </c>
      <c r="P42" s="159" t="s">
        <v>590</v>
      </c>
      <c r="Q42" s="147" t="s">
        <v>730</v>
      </c>
      <c r="R42" s="144"/>
      <c r="S42" s="136"/>
    </row>
    <row r="43" spans="1:19" x14ac:dyDescent="0.25">
      <c r="A43" s="174"/>
      <c r="B43" s="135"/>
      <c r="C43" s="135"/>
      <c r="D43" s="135"/>
      <c r="E43" s="135"/>
      <c r="F43" s="135"/>
      <c r="G43" s="135"/>
      <c r="H43" s="135"/>
      <c r="I43" s="136" t="s">
        <v>720</v>
      </c>
      <c r="J43" s="143" t="s">
        <v>743</v>
      </c>
      <c r="K43" s="144"/>
      <c r="L43" s="143" t="s">
        <v>744</v>
      </c>
      <c r="M43" s="144"/>
      <c r="N43" s="145" t="s">
        <v>745</v>
      </c>
      <c r="O43" s="145" t="s">
        <v>559</v>
      </c>
      <c r="P43" s="159" t="s">
        <v>590</v>
      </c>
      <c r="Q43" s="147" t="s">
        <v>746</v>
      </c>
      <c r="R43" s="147" t="s">
        <v>747</v>
      </c>
      <c r="S43" s="136"/>
    </row>
    <row r="44" spans="1:19" x14ac:dyDescent="0.25">
      <c r="A44" s="174"/>
      <c r="B44" s="135"/>
      <c r="C44" s="135"/>
      <c r="D44" s="135"/>
      <c r="E44" s="135"/>
      <c r="F44" s="135"/>
      <c r="G44" s="135"/>
      <c r="H44" s="135"/>
      <c r="I44" s="136" t="s">
        <v>720</v>
      </c>
      <c r="J44" s="143" t="s">
        <v>748</v>
      </c>
      <c r="K44" s="144"/>
      <c r="L44" s="143" t="s">
        <v>749</v>
      </c>
      <c r="M44" s="144"/>
      <c r="N44" s="145" t="s">
        <v>750</v>
      </c>
      <c r="O44" s="145" t="s">
        <v>559</v>
      </c>
      <c r="P44" s="159" t="s">
        <v>590</v>
      </c>
      <c r="Q44" s="147" t="s">
        <v>751</v>
      </c>
      <c r="R44" s="147" t="s">
        <v>752</v>
      </c>
      <c r="S44" s="136"/>
    </row>
    <row r="45" spans="1:19" x14ac:dyDescent="0.25">
      <c r="A45" s="174"/>
      <c r="B45" s="135"/>
      <c r="C45" s="135"/>
      <c r="D45" s="135"/>
      <c r="E45" s="135"/>
      <c r="F45" s="135"/>
      <c r="G45" s="135"/>
      <c r="H45" s="135"/>
      <c r="I45" s="136" t="s">
        <v>720</v>
      </c>
      <c r="J45" s="143" t="s">
        <v>721</v>
      </c>
      <c r="K45" s="144"/>
      <c r="L45" s="143" t="s">
        <v>722</v>
      </c>
      <c r="M45" s="144"/>
      <c r="N45" s="145" t="s">
        <v>723</v>
      </c>
      <c r="O45" s="145" t="s">
        <v>637</v>
      </c>
      <c r="P45" s="156" t="s">
        <v>582</v>
      </c>
      <c r="Q45" s="147" t="s">
        <v>724</v>
      </c>
      <c r="R45" s="147" t="s">
        <v>725</v>
      </c>
      <c r="S45" s="136" t="s">
        <v>502</v>
      </c>
    </row>
    <row r="46" spans="1:19" x14ac:dyDescent="0.25">
      <c r="A46" s="174"/>
      <c r="B46" s="135"/>
      <c r="C46" s="135"/>
      <c r="D46" s="135"/>
      <c r="E46" s="135"/>
      <c r="F46" s="135"/>
      <c r="G46" s="135"/>
      <c r="H46" s="135"/>
      <c r="I46" s="136" t="s">
        <v>720</v>
      </c>
      <c r="J46" s="154" t="s">
        <v>784</v>
      </c>
      <c r="K46" s="144"/>
      <c r="L46" s="154"/>
      <c r="M46" s="144"/>
      <c r="N46" s="145" t="s">
        <v>785</v>
      </c>
      <c r="O46" s="145" t="s">
        <v>581</v>
      </c>
      <c r="P46" s="156" t="s">
        <v>582</v>
      </c>
      <c r="Q46" s="147" t="s">
        <v>786</v>
      </c>
      <c r="R46" s="147" t="s">
        <v>787</v>
      </c>
      <c r="S46" s="136"/>
    </row>
    <row r="47" spans="1:19" x14ac:dyDescent="0.25">
      <c r="A47" s="174"/>
      <c r="B47" s="135"/>
      <c r="C47" s="135"/>
      <c r="D47" s="135"/>
      <c r="E47" s="135"/>
      <c r="F47" s="135"/>
      <c r="G47" s="135"/>
      <c r="H47" s="135"/>
      <c r="I47" s="136" t="s">
        <v>720</v>
      </c>
      <c r="J47" s="143" t="s">
        <v>734</v>
      </c>
      <c r="K47" s="144"/>
      <c r="L47" s="143" t="s">
        <v>735</v>
      </c>
      <c r="M47" s="144"/>
      <c r="N47" s="145" t="s">
        <v>736</v>
      </c>
      <c r="O47" s="145" t="s">
        <v>737</v>
      </c>
      <c r="P47" s="163" t="s">
        <v>638</v>
      </c>
      <c r="Q47" s="147" t="s">
        <v>738</v>
      </c>
      <c r="R47" s="144"/>
      <c r="S47" s="136"/>
    </row>
    <row r="48" spans="1:19" x14ac:dyDescent="0.25">
      <c r="A48" s="174"/>
      <c r="B48" s="135"/>
      <c r="C48" s="135"/>
      <c r="D48" s="135"/>
      <c r="E48" s="135"/>
      <c r="F48" s="135"/>
      <c r="G48" s="135"/>
      <c r="H48" s="135"/>
      <c r="I48" s="136" t="s">
        <v>720</v>
      </c>
      <c r="J48" s="143" t="s">
        <v>739</v>
      </c>
      <c r="K48" s="144"/>
      <c r="L48" s="143" t="s">
        <v>740</v>
      </c>
      <c r="M48" s="144"/>
      <c r="N48" s="145" t="s">
        <v>741</v>
      </c>
      <c r="O48" s="145" t="s">
        <v>657</v>
      </c>
      <c r="P48" s="163" t="s">
        <v>638</v>
      </c>
      <c r="Q48" s="147" t="s">
        <v>742</v>
      </c>
      <c r="R48" s="144"/>
      <c r="S48" s="136"/>
    </row>
    <row r="49" spans="1:19" x14ac:dyDescent="0.25">
      <c r="A49" s="174"/>
      <c r="B49" s="135"/>
      <c r="C49" s="135"/>
      <c r="D49" s="135"/>
      <c r="E49" s="135"/>
      <c r="F49" s="135"/>
      <c r="G49" s="135"/>
      <c r="H49" s="135"/>
      <c r="I49" s="136" t="s">
        <v>720</v>
      </c>
      <c r="J49" s="143" t="s">
        <v>756</v>
      </c>
      <c r="K49" s="144"/>
      <c r="L49" s="143" t="s">
        <v>757</v>
      </c>
      <c r="M49" s="144"/>
      <c r="N49" s="145" t="s">
        <v>559</v>
      </c>
      <c r="O49" s="145" t="s">
        <v>559</v>
      </c>
      <c r="P49" s="163" t="s">
        <v>638</v>
      </c>
      <c r="Q49" s="147" t="s">
        <v>758</v>
      </c>
      <c r="R49" s="144"/>
      <c r="S49" s="136"/>
    </row>
    <row r="50" spans="1:19" x14ac:dyDescent="0.25">
      <c r="A50" s="174"/>
      <c r="B50" s="135"/>
      <c r="C50" s="135"/>
      <c r="D50" s="135"/>
      <c r="E50" s="135"/>
      <c r="F50" s="135"/>
      <c r="G50" s="135"/>
      <c r="H50" s="135"/>
      <c r="I50" s="136" t="s">
        <v>720</v>
      </c>
      <c r="J50" s="143" t="s">
        <v>759</v>
      </c>
      <c r="K50" s="144"/>
      <c r="L50" s="143" t="s">
        <v>760</v>
      </c>
      <c r="M50" s="144"/>
      <c r="N50" s="145" t="s">
        <v>761</v>
      </c>
      <c r="O50" s="145" t="s">
        <v>581</v>
      </c>
      <c r="P50" s="163" t="s">
        <v>638</v>
      </c>
      <c r="Q50" s="147" t="s">
        <v>762</v>
      </c>
      <c r="R50" s="144"/>
      <c r="S50" s="136"/>
    </row>
    <row r="51" spans="1:19" x14ac:dyDescent="0.25">
      <c r="A51" s="174"/>
      <c r="B51" s="135"/>
      <c r="C51" s="135"/>
      <c r="D51" s="135"/>
      <c r="E51" s="135"/>
      <c r="F51" s="135"/>
      <c r="G51" s="135"/>
      <c r="H51" s="135"/>
      <c r="I51" s="136" t="s">
        <v>720</v>
      </c>
      <c r="J51" s="143" t="s">
        <v>763</v>
      </c>
      <c r="K51" s="144"/>
      <c r="L51" s="143" t="s">
        <v>764</v>
      </c>
      <c r="M51" s="144"/>
      <c r="N51" s="145" t="s">
        <v>737</v>
      </c>
      <c r="O51" s="145" t="s">
        <v>737</v>
      </c>
      <c r="P51" s="163" t="s">
        <v>638</v>
      </c>
      <c r="Q51" s="147" t="s">
        <v>765</v>
      </c>
      <c r="R51" s="144"/>
      <c r="S51" s="136"/>
    </row>
    <row r="52" spans="1:19" x14ac:dyDescent="0.25">
      <c r="A52" s="174"/>
      <c r="B52" s="135"/>
      <c r="C52" s="135"/>
      <c r="D52" s="135"/>
      <c r="E52" s="135"/>
      <c r="F52" s="135"/>
      <c r="G52" s="135"/>
      <c r="H52" s="135"/>
      <c r="I52" s="136" t="s">
        <v>720</v>
      </c>
      <c r="J52" s="143" t="s">
        <v>766</v>
      </c>
      <c r="K52" s="144"/>
      <c r="L52" s="143" t="s">
        <v>767</v>
      </c>
      <c r="M52" s="144"/>
      <c r="N52" s="145" t="s">
        <v>768</v>
      </c>
      <c r="O52" s="145" t="s">
        <v>581</v>
      </c>
      <c r="P52" s="163" t="s">
        <v>638</v>
      </c>
      <c r="Q52" s="147" t="s">
        <v>769</v>
      </c>
      <c r="R52" s="144"/>
      <c r="S52" s="136"/>
    </row>
    <row r="53" spans="1:19" x14ac:dyDescent="0.25">
      <c r="A53" s="174"/>
      <c r="B53" s="135"/>
      <c r="C53" s="135"/>
      <c r="D53" s="135"/>
      <c r="E53" s="135"/>
      <c r="F53" s="135"/>
      <c r="G53" s="135"/>
      <c r="H53" s="135"/>
      <c r="I53" s="136" t="s">
        <v>720</v>
      </c>
      <c r="J53" s="143" t="s">
        <v>770</v>
      </c>
      <c r="K53" s="144"/>
      <c r="L53" s="143" t="s">
        <v>771</v>
      </c>
      <c r="M53" s="144"/>
      <c r="N53" s="144" t="s">
        <v>772</v>
      </c>
      <c r="O53" s="145"/>
      <c r="P53" s="163" t="s">
        <v>638</v>
      </c>
      <c r="Q53" s="147" t="s">
        <v>773</v>
      </c>
      <c r="R53" s="147" t="s">
        <v>774</v>
      </c>
      <c r="S53" s="136"/>
    </row>
    <row r="54" spans="1:19" x14ac:dyDescent="0.25">
      <c r="A54" s="174"/>
      <c r="B54" s="135"/>
      <c r="C54" s="135"/>
      <c r="D54" s="135"/>
      <c r="E54" s="135"/>
      <c r="F54" s="135"/>
      <c r="G54" s="135"/>
      <c r="H54" s="135"/>
      <c r="I54" s="136" t="s">
        <v>720</v>
      </c>
      <c r="J54" s="143" t="s">
        <v>788</v>
      </c>
      <c r="K54" s="144"/>
      <c r="L54" s="143" t="s">
        <v>789</v>
      </c>
      <c r="M54" s="144"/>
      <c r="N54" s="145" t="s">
        <v>790</v>
      </c>
      <c r="O54" s="145" t="s">
        <v>581</v>
      </c>
      <c r="P54" s="163" t="s">
        <v>638</v>
      </c>
      <c r="Q54" s="147" t="s">
        <v>791</v>
      </c>
      <c r="R54" s="144"/>
      <c r="S54" s="136"/>
    </row>
    <row r="55" spans="1:19" x14ac:dyDescent="0.25">
      <c r="A55" s="174"/>
      <c r="B55" s="135"/>
      <c r="C55" s="135"/>
      <c r="D55" s="135"/>
      <c r="E55" s="135"/>
      <c r="F55" s="135"/>
      <c r="G55" s="135"/>
      <c r="H55" s="135"/>
      <c r="I55" s="136" t="s">
        <v>720</v>
      </c>
      <c r="J55" s="184"/>
      <c r="K55" s="144"/>
      <c r="L55" s="184"/>
      <c r="M55" s="144"/>
      <c r="N55" s="145" t="s">
        <v>792</v>
      </c>
      <c r="O55" s="145"/>
      <c r="P55" s="154"/>
      <c r="Q55" s="147" t="s">
        <v>793</v>
      </c>
      <c r="R55" s="144"/>
      <c r="S55" s="136"/>
    </row>
    <row r="56" spans="1:19" x14ac:dyDescent="0.25">
      <c r="A56" s="174"/>
      <c r="B56" s="135"/>
      <c r="C56" s="135"/>
      <c r="D56" s="135"/>
      <c r="E56" s="135"/>
      <c r="F56" s="135"/>
      <c r="G56" s="135"/>
      <c r="H56" s="135"/>
      <c r="I56" s="136" t="s">
        <v>720</v>
      </c>
      <c r="J56" s="184"/>
      <c r="K56" s="144"/>
      <c r="L56" s="184"/>
      <c r="M56" s="144"/>
      <c r="N56" s="145" t="s">
        <v>794</v>
      </c>
      <c r="O56" s="145"/>
      <c r="P56" s="154"/>
      <c r="Q56" s="147" t="s">
        <v>795</v>
      </c>
      <c r="R56" s="144"/>
      <c r="S56" s="136"/>
    </row>
  </sheetData>
  <autoFilter ref="A2:S60"/>
  <sortState ref="I37:S60">
    <sortCondition ref="P37:P60"/>
    <sortCondition ref="J37:J60"/>
  </sortState>
  <hyperlinks>
    <hyperlink ref="J18" r:id="rId1" display="http://www.sequenceontology.org/browser/current_svn/term/SO:0001580"/>
    <hyperlink ref="J10" r:id="rId2" display="http://www.sequenceontology.org/browser/current_svn/term/SO:0001821"/>
    <hyperlink ref="J44" r:id="rId3" display="http://www.sequenceontology.org/browser/current_svn/term/SO:0001824"/>
    <hyperlink ref="J11" r:id="rId4" display="http://www.sequenceontology.org/browser/current_svn/term/SO:0001822"/>
    <hyperlink ref="J43" r:id="rId5" display="http://www.sequenceontology.org/browser/current_svn/term/SO:0001826"/>
    <hyperlink ref="J27" r:id="rId6" display="http://www.sequenceontology.org/browser/current_svn/term/SO:0001632"/>
    <hyperlink ref="J49" r:id="rId7" display="http://www.sequenceontology.org/browser/current_svn/term/SO:0001791"/>
    <hyperlink ref="J38" r:id="rId8" display="http://www.sequenceontology.org/browser/current_svn/term/SO:0001572"/>
    <hyperlink ref="J7" r:id="rId9" display="http://www.sequenceontology.org/browser/current_svn/term/SO:0001589"/>
    <hyperlink ref="J50" r:id="rId10" display="http://www.sequenceontology.org/browser/current_svn/term/SO:0001564"/>
    <hyperlink ref="J51" r:id="rId11" display="http://www.sequenceontology.org/browser/current_svn/term/SO:0000605"/>
    <hyperlink ref="J47" r:id="rId12" display="http://www.sequenceontology.org/browser/current_svn/term/SO:0002017"/>
    <hyperlink ref="J52" r:id="rId13" display="http://www.sequenceontology.org/browser/current_svn/term/SO:0002011"/>
    <hyperlink ref="J24" r:id="rId14" display="http://www.sequenceontology.org/browser/current_svn/term/SO:0001627"/>
    <hyperlink ref="J48" r:id="rId15" display="http://www.sequenceontology.org/browser/current_svn/term/SO:0002018"/>
    <hyperlink ref="J53" r:id="rId16" display="http://www.sequenceontology.org/browser/current_svn/term/SO:0000276"/>
    <hyperlink ref="J12" r:id="rId17" display="http://www.sequenceontology.org/browser/current_svn/term/SO:0001583"/>
    <hyperlink ref="J9" r:id="rId18" display="http://www.sequenceontology.org/browser/current_svn/term/SO:0001582"/>
    <hyperlink ref="J39" r:id="rId19" display="http://www.sequenceontology.org/browser/current_svn/term/SO:0002008"/>
    <hyperlink ref="J5" r:id="rId20" display="http://www.sequenceontology.org/browser/current_svn/term/SO:0001574"/>
    <hyperlink ref="J4" r:id="rId21" display="http://www.sequenceontology.org/browser/current_svn/term/SO:0001575"/>
    <hyperlink ref="J14" r:id="rId22" display="http://www.sequenceontology.org/browser/current_svn/term/SO:0001630"/>
    <hyperlink ref="J8" r:id="rId23" display="http://www.sequenceontology.org/browser/current_svn/term/SO:0001578"/>
    <hyperlink ref="J45" r:id="rId24" display="http://www.sequenceontology.org/browser/current_svn/term/SO:0001988"/>
    <hyperlink ref="J40" r:id="rId25" display="http://www.sequenceontology.org/browser/current_svn/term/SO:0002012"/>
    <hyperlink ref="J6" r:id="rId26" display="http://www.sequenceontology.org/browser/current_svn/term/SO:0001587"/>
    <hyperlink ref="J16" r:id="rId27" display="http://www.sequenceontology.org/browser/current_svn/term/SO:0001819"/>
    <hyperlink ref="J17" r:id="rId28" display="http://www.sequenceontology.org/browser/current_svn/term/SO:0001567"/>
    <hyperlink ref="J54" r:id="rId29" display="http://www.sequenceontology.org/browser/current_svn/term/SO:0001576"/>
    <hyperlink ref="J31" r:id="rId30" display="http://www.sequenceontology.org/browser/current_svn/term/SO:0001566"/>
    <hyperlink ref="J26" r:id="rId31" display="http://www.sequenceontology.org/browser/current_svn/term/SO:0001631"/>
    <hyperlink ref="J21" r:id="rId32" display="http://www.sequenceontology.org/browser/current_svn/term/SO:0001624"/>
    <hyperlink ref="J20" r:id="rId33" display="http://www.sequenceontology.org/browser/current_svn/term/SO:0001623"/>
    <hyperlink ref="J41" r:id="rId34"/>
    <hyperlink ref="K41" r:id="rId35"/>
    <hyperlink ref="J42" r:id="rId36"/>
    <hyperlink ref="K42" r:id="rId37"/>
    <hyperlink ref="L41" r:id="rId38" display="http://www.sequenceontology.org/browser/current_svn/term/SO:0002015"/>
    <hyperlink ref="L21" r:id="rId39" display="http://www.sequenceontology.org/browser/current_svn/term/SO:0001624"/>
    <hyperlink ref="L45" r:id="rId40" display="http://www.sequenceontology.org/browser/current_svn/term/SO:0001988"/>
    <hyperlink ref="L42" r:id="rId41" display="http://www.sequenceontology.org/browser/current_svn/term/SO:0002013"/>
    <hyperlink ref="L20" r:id="rId42" display="http://www.sequenceontology.org/browser/current_svn/term/SO:0001623"/>
    <hyperlink ref="L18" r:id="rId43" display="http://www.sequenceontology.org/browser/current_svn/term/SO:0001580"/>
    <hyperlink ref="L47" r:id="rId44" display="http://www.sequenceontology.org/browser/current_svn/term/SO:0002017"/>
    <hyperlink ref="L48" r:id="rId45" display="http://www.sequenceontology.org/browser/current_svn/term/SO:0002018"/>
    <hyperlink ref="L43" r:id="rId46" display="http://www.sequenceontology.org/browser/current_svn/term/SO:0001826"/>
    <hyperlink ref="L44" r:id="rId47" display="http://www.sequenceontology.org/browser/current_svn/term/SO:0001824"/>
    <hyperlink ref="L27" r:id="rId48" display="http://www.sequenceontology.org/browser/current_svn/term/SO:0001632"/>
    <hyperlink ref="L38" r:id="rId49" display="http://www.sequenceontology.org/browser/current_svn/term/SO:0001572"/>
    <hyperlink ref="L49" r:id="rId50" display="http://www.sequenceontology.org/browser/current_svn/term/SO:0001791"/>
    <hyperlink ref="L7" r:id="rId51" display="http://www.sequenceontology.org/browser/current_svn/term/SO:0001589"/>
    <hyperlink ref="L50" r:id="rId52" display="http://www.sequenceontology.org/browser/current_svn/term/SO:0001564"/>
    <hyperlink ref="L11" r:id="rId53" display="http://www.sequenceontology.org/browser/current_svn/term/SO:0001822"/>
    <hyperlink ref="L10" r:id="rId54" display="http://www.sequenceontology.org/browser/current_svn/term/SO:0001821"/>
    <hyperlink ref="L9" r:id="rId55" display="http://www.sequenceontology.org/browser/current_svn/term/SO:0001582"/>
    <hyperlink ref="L51" r:id="rId56" display="http://www.sequenceontology.org/browser/current_svn/term/SO:0000605"/>
    <hyperlink ref="L52" r:id="rId57" display="http://www.sequenceontology.org/browser/current_svn/term/SO:0002011"/>
    <hyperlink ref="L24" r:id="rId58" display="http://www.sequenceontology.org/browser/current_svn/term/SO:0001627"/>
    <hyperlink ref="L53" r:id="rId59" display="http://www.sequenceontology.org/browser/current_svn/term/SO:0000276"/>
    <hyperlink ref="L12" r:id="rId60" display="http://www.sequenceontology.org/browser/current_svn/term/SO:0001583"/>
    <hyperlink ref="L39" r:id="rId61" display="http://www.sequenceontology.org/browser/current_svn/term/SO:0002008"/>
    <hyperlink ref="L31" r:id="rId62" display="http://www.sequenceontology.org/browser/current_svn/term/SO:0001566"/>
    <hyperlink ref="L5" r:id="rId63" display="http://www.sequenceontology.org/browser/current_svn/term/SO:0001574"/>
    <hyperlink ref="L4" r:id="rId64" display="http://www.sequenceontology.org/browser/current_svn/term/SO:0001575"/>
    <hyperlink ref="L14" r:id="rId65" display="http://www.sequenceontology.org/browser/current_svn/term/SO:0001630"/>
    <hyperlink ref="L40" r:id="rId66" display="http://www.sequenceontology.org/browser/current_svn/term/SO:0002012"/>
    <hyperlink ref="L6" r:id="rId67" display="http://www.sequenceontology.org/browser/current_svn/term/SO:0001587"/>
    <hyperlink ref="L8" r:id="rId68" display="http://www.sequenceontology.org/browser/current_svn/term/SO:0001578"/>
    <hyperlink ref="L17" r:id="rId69" display="http://www.sequenceontology.org/browser/current_svn/term/SO:0001567"/>
    <hyperlink ref="L16" r:id="rId70" display="http://www.sequenceontology.org/browser/current_svn/term/SO:0001819"/>
    <hyperlink ref="L54" r:id="rId71" display="http://www.sequenceontology.org/browser/current_svn/term/SO:0001576"/>
    <hyperlink ref="L26" r:id="rId72" display="http://www.sequenceontology.org/browser/current_svn/term/SO:0001631"/>
    <hyperlink ref="M41" r:id="rId73"/>
    <hyperlink ref="M42" r:id="rId74"/>
    <hyperlink ref="D3" r:id="rId75"/>
    <hyperlink ref="D4" r:id="rId76" display="http://www.sequenceontology.org/miso/current_release/term/SO:0001575"/>
    <hyperlink ref="D5" r:id="rId77" display="http://www.sequenceontology.org/miso/current_release/term/SO:0001574"/>
    <hyperlink ref="D6" r:id="rId78" display="http://www.sequenceontology.org/miso/current_release/term/SO:0001587"/>
    <hyperlink ref="D7" r:id="rId79" display="http://www.sequenceontology.org/miso/current_release/term/SO:0001589"/>
    <hyperlink ref="D8" r:id="rId80" display="http://www.sequenceontology.org/miso/current_release/term/SO:0001578"/>
    <hyperlink ref="D9" r:id="rId81" display="http://www.sequenceontology.org/miso/current_release/term/SO:0001582"/>
    <hyperlink ref="D10" r:id="rId82" display="http://www.sequenceontology.org/miso/current_release/term/SO:0001821"/>
    <hyperlink ref="D11" r:id="rId83" display="http://www.sequenceontology.org/miso/current_release/term/SO:0001822"/>
    <hyperlink ref="D12" r:id="rId84" display="http://www.sequenceontology.org/miso/current_release/term/SO:0001583"/>
    <hyperlink ref="D13" r:id="rId85" display="http://www.sequenceontology.org/miso/current_release/term/SO:0001889"/>
    <hyperlink ref="D14" r:id="rId86" display="http://www.sequenceontology.org/miso/current_release/term/SO:0001630"/>
    <hyperlink ref="D15" r:id="rId87" display="http://www.sequenceontology.org/miso/current_release/term/SO:0001626"/>
    <hyperlink ref="D16" r:id="rId88" display="http://www.sequenceontology.org/miso/current_release/term/SO:0001819"/>
    <hyperlink ref="D17" r:id="rId89" display="http://www.sequenceontology.org/miso/current_release/term/SO:0001567"/>
    <hyperlink ref="D18" r:id="rId90" display="http://www.sequenceontology.org/miso/current_release/term/SO:0001580"/>
    <hyperlink ref="D19" r:id="rId91" display="http://www.sequenceontology.org/miso/current_release/term/SO:0001620"/>
    <hyperlink ref="D20" r:id="rId92" display="http://www.sequenceontology.org/miso/current_release/term/SO:0001623"/>
    <hyperlink ref="D21" r:id="rId93" display="http://www.sequenceontology.org/miso/current_release/term/SO:0001624"/>
    <hyperlink ref="D22" r:id="rId94" display="http://www.sequenceontology.org/miso/current_release/term/SO:0001792"/>
    <hyperlink ref="D23" r:id="rId95" display="http://www.sequenceontology.org/miso/current_release/term/SO:0001619"/>
    <hyperlink ref="D24" r:id="rId96" display="http://www.sequenceontology.org/miso/current_release/term/SO:0001627"/>
    <hyperlink ref="D25" r:id="rId97" display="http://www.sequenceontology.org/miso/current_release/term/SO:0001621"/>
    <hyperlink ref="D26" r:id="rId98" display="http://www.sequenceontology.org/miso/current_release/term/SO:0001631"/>
    <hyperlink ref="D27" r:id="rId99" display="http://www.sequenceontology.org/miso/current_release/term/SO:0001632"/>
    <hyperlink ref="D28" r:id="rId100" display="http://www.sequenceontology.org/miso/current_release/term/SO:0001895"/>
    <hyperlink ref="D29" r:id="rId101" display="http://www.sequenceontology.org/miso/current_release/term/SO:0001892"/>
    <hyperlink ref="D30" r:id="rId102" display="http://www.sequenceontology.org/miso/current_release/term/SO:0001782"/>
    <hyperlink ref="D31" r:id="rId103" display="http://www.sequenceontology.org/miso/current_release/term/SO:0001566"/>
    <hyperlink ref="D32" r:id="rId104" display="http://www.sequenceontology.org/miso/current_release/term/SO:0001894"/>
    <hyperlink ref="D33" r:id="rId105" display="http://www.sequenceontology.org/miso/current_release/term/SO:0001891"/>
    <hyperlink ref="D34" r:id="rId106" display="http://www.sequenceontology.org/miso/current_release/term/SO:0001907"/>
    <hyperlink ref="D35" r:id="rId107" display="http://www.sequenceontology.org/miso/current_release/term/SO:0001906"/>
    <hyperlink ref="D36" r:id="rId108" display="http://www.sequenceontology.org/miso/current_release/term/SO:0001628"/>
    <hyperlink ref="C3" r:id="rId109" display="http://www.sequenceontology.org/miso/current_release/term/SO:0001893"/>
    <hyperlink ref="C4" r:id="rId110" display="http://www.sequenceontology.org/miso/current_release/term/SO:0001575"/>
    <hyperlink ref="C5" r:id="rId111" display="http://www.sequenceontology.org/miso/current_release/term/SO:0001574"/>
    <hyperlink ref="C6" r:id="rId112" display="http://www.sequenceontology.org/miso/current_release/term/SO:0001587"/>
    <hyperlink ref="C7" r:id="rId113" display="http://www.sequenceontology.org/miso/current_release/term/SO:0001589"/>
    <hyperlink ref="C8" r:id="rId114" display="http://www.sequenceontology.org/miso/current_release/term/SO:0001578"/>
    <hyperlink ref="C9" r:id="rId115" display="http://www.sequenceontology.org/miso/current_release/term/SO:0001582"/>
    <hyperlink ref="C10" r:id="rId116" display="http://www.sequenceontology.org/miso/current_release/term/SO:0001821"/>
    <hyperlink ref="C11" r:id="rId117" display="http://www.sequenceontology.org/miso/current_release/term/SO:0001822"/>
    <hyperlink ref="C12" r:id="rId118" display="http://www.sequenceontology.org/miso/current_release/term/SO:0001583"/>
    <hyperlink ref="C13" r:id="rId119" display="http://www.sequenceontology.org/miso/current_release/term/SO:0001889"/>
    <hyperlink ref="C14" r:id="rId120" display="http://www.sequenceontology.org/miso/current_release/term/SO:0001630"/>
    <hyperlink ref="C15" r:id="rId121" display="http://www.sequenceontology.org/miso/current_release/term/SO:0001626"/>
    <hyperlink ref="C16" r:id="rId122" display="http://www.sequenceontology.org/miso/current_release/term/SO:0001819"/>
    <hyperlink ref="C17" r:id="rId123" display="http://www.sequenceontology.org/miso/current_release/term/SO:0001567"/>
    <hyperlink ref="C18" r:id="rId124" display="http://www.sequenceontology.org/miso/current_release/term/SO:0001580"/>
    <hyperlink ref="C19" r:id="rId125" display="http://www.sequenceontology.org/miso/current_release/term/SO:0001620"/>
    <hyperlink ref="C20" r:id="rId126" display="http://www.sequenceontology.org/miso/current_release/term/SO:0001623"/>
    <hyperlink ref="C21" r:id="rId127" display="http://www.sequenceontology.org/miso/current_release/term/SO:0001624"/>
    <hyperlink ref="C22" r:id="rId128" display="http://www.sequenceontology.org/miso/current_release/term/SO:0001792"/>
    <hyperlink ref="C23" r:id="rId129" display="http://www.sequenceontology.org/miso/current_release/term/SO:0001619"/>
    <hyperlink ref="C24" r:id="rId130" display="http://www.sequenceontology.org/miso/current_release/term/SO:0001627"/>
    <hyperlink ref="C25" r:id="rId131" display="http://www.sequenceontology.org/miso/current_release/term/SO:0001621"/>
    <hyperlink ref="C26" r:id="rId132" display="http://www.sequenceontology.org/miso/current_release/term/SO:0001631"/>
    <hyperlink ref="C27" r:id="rId133" display="http://www.sequenceontology.org/miso/current_release/term/SO:0001632"/>
    <hyperlink ref="C28" r:id="rId134" display="http://www.sequenceontology.org/miso/current_release/term/SO:0001895"/>
    <hyperlink ref="C29" r:id="rId135" display="http://www.sequenceontology.org/miso/current_release/term/SO:0001892"/>
    <hyperlink ref="C30" r:id="rId136" display="http://www.sequenceontology.org/miso/current_release/term/SO:0001782"/>
    <hyperlink ref="C31" r:id="rId137" display="http://www.sequenceontology.org/miso/current_release/term/SO:0001566"/>
    <hyperlink ref="C32" r:id="rId138" display="http://www.sequenceontology.org/miso/current_release/term/SO:0001894"/>
    <hyperlink ref="C33" r:id="rId139" display="http://www.sequenceontology.org/miso/current_release/term/SO:0001891"/>
    <hyperlink ref="C34" r:id="rId140" display="http://www.sequenceontology.org/miso/current_release/term/SO:0001907"/>
    <hyperlink ref="C35" r:id="rId141" display="http://www.sequenceontology.org/miso/current_release/term/SO:0001906"/>
    <hyperlink ref="C36" r:id="rId142" display="http://www.sequenceontology.org/miso/current_release/term/SO:0001628"/>
  </hyperlinks>
  <pageMargins left="0.7" right="0.7" top="0.75" bottom="0.75" header="0.3" footer="0.3"/>
  <pageSetup paperSize="9" scale="20"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29"/>
  <sheetViews>
    <sheetView zoomScale="85" zoomScaleNormal="85" workbookViewId="0">
      <selection activeCell="H40" sqref="H40"/>
    </sheetView>
  </sheetViews>
  <sheetFormatPr defaultRowHeight="15" x14ac:dyDescent="0.25"/>
  <cols>
    <col min="2" max="2" width="33.140625" bestFit="1" customWidth="1"/>
    <col min="3" max="4" width="9.140625" style="66" customWidth="1"/>
    <col min="5" max="5" width="10.140625" customWidth="1"/>
    <col min="7" max="7" width="33.140625" bestFit="1" customWidth="1"/>
    <col min="10" max="10" width="10.140625" customWidth="1"/>
    <col min="11" max="11" width="9" customWidth="1"/>
    <col min="12" max="12" width="33.140625" bestFit="1" customWidth="1"/>
    <col min="13" max="14" width="9.140625" customWidth="1"/>
    <col min="15" max="15" width="10.140625" customWidth="1"/>
    <col min="17" max="17" width="33.140625" bestFit="1" customWidth="1"/>
    <col min="20" max="20" width="10.140625" customWidth="1"/>
  </cols>
  <sheetData>
    <row r="1" spans="2:20" x14ac:dyDescent="0.25">
      <c r="B1" s="56" t="s">
        <v>406</v>
      </c>
      <c r="C1" s="182"/>
      <c r="D1" s="182"/>
      <c r="L1" s="56" t="s">
        <v>407</v>
      </c>
    </row>
    <row r="2" spans="2:20" ht="15" customHeight="1" x14ac:dyDescent="0.25">
      <c r="B2" t="s">
        <v>397</v>
      </c>
      <c r="C2" s="182"/>
      <c r="D2" s="182"/>
      <c r="G2" t="s">
        <v>397</v>
      </c>
      <c r="L2" t="s">
        <v>397</v>
      </c>
      <c r="M2" s="182"/>
      <c r="N2" s="182"/>
      <c r="Q2" t="s">
        <v>397</v>
      </c>
    </row>
    <row r="3" spans="2:20" ht="15.75" x14ac:dyDescent="0.25">
      <c r="B3" s="95" t="s">
        <v>399</v>
      </c>
      <c r="C3" s="182"/>
      <c r="D3" s="182"/>
      <c r="G3" s="95" t="s">
        <v>398</v>
      </c>
      <c r="L3" s="95" t="s">
        <v>399</v>
      </c>
      <c r="M3" s="182"/>
      <c r="N3" s="182"/>
      <c r="Q3" s="95" t="s">
        <v>398</v>
      </c>
    </row>
    <row r="4" spans="2:20" x14ac:dyDescent="0.25">
      <c r="C4" s="182"/>
      <c r="D4" s="182"/>
      <c r="M4" s="182"/>
      <c r="N4" s="182"/>
    </row>
    <row r="5" spans="2:20" ht="15" customHeight="1" x14ac:dyDescent="0.25">
      <c r="B5" s="56"/>
      <c r="C5" s="66" t="s">
        <v>829</v>
      </c>
      <c r="D5" s="66" t="s">
        <v>830</v>
      </c>
      <c r="E5" t="s">
        <v>289</v>
      </c>
      <c r="G5" s="56"/>
      <c r="H5" s="182" t="s">
        <v>829</v>
      </c>
      <c r="I5" s="182" t="s">
        <v>830</v>
      </c>
      <c r="J5" t="s">
        <v>289</v>
      </c>
      <c r="L5" s="56"/>
      <c r="M5" s="182" t="s">
        <v>829</v>
      </c>
      <c r="N5" s="182" t="s">
        <v>830</v>
      </c>
      <c r="O5" t="s">
        <v>289</v>
      </c>
      <c r="Q5" s="56"/>
      <c r="R5" s="182" t="s">
        <v>829</v>
      </c>
      <c r="S5" s="182" t="s">
        <v>830</v>
      </c>
      <c r="T5" t="s">
        <v>289</v>
      </c>
    </row>
    <row r="6" spans="2:20" x14ac:dyDescent="0.25">
      <c r="B6" s="186" t="s">
        <v>831</v>
      </c>
      <c r="C6" s="183">
        <v>4</v>
      </c>
      <c r="D6" s="183">
        <v>2</v>
      </c>
      <c r="E6" s="183">
        <v>-2</v>
      </c>
      <c r="G6" s="186" t="s">
        <v>831</v>
      </c>
      <c r="H6" s="183">
        <v>-4</v>
      </c>
      <c r="I6" s="183">
        <v>-2</v>
      </c>
      <c r="J6" s="183">
        <v>2</v>
      </c>
      <c r="K6" s="33"/>
      <c r="L6" s="186" t="s">
        <v>831</v>
      </c>
      <c r="M6" s="183">
        <v>4</v>
      </c>
      <c r="N6" s="183">
        <v>2</v>
      </c>
      <c r="O6" s="183">
        <v>-2</v>
      </c>
      <c r="Q6" s="186" t="s">
        <v>831</v>
      </c>
      <c r="R6" s="183">
        <v>-4</v>
      </c>
      <c r="S6" s="183">
        <v>-2</v>
      </c>
      <c r="T6" s="183">
        <v>2</v>
      </c>
    </row>
    <row r="7" spans="2:20" x14ac:dyDescent="0.25">
      <c r="H7" s="182"/>
      <c r="I7" s="182"/>
      <c r="K7" s="33"/>
      <c r="M7" s="182"/>
      <c r="N7" s="182"/>
      <c r="R7" s="182"/>
      <c r="S7" s="182"/>
    </row>
    <row r="8" spans="2:20" x14ac:dyDescent="0.25">
      <c r="C8" s="67" t="s">
        <v>288</v>
      </c>
      <c r="D8" s="67" t="s">
        <v>289</v>
      </c>
      <c r="E8" s="70"/>
      <c r="H8" s="67" t="s">
        <v>288</v>
      </c>
      <c r="I8" s="67" t="s">
        <v>289</v>
      </c>
      <c r="J8" s="70"/>
      <c r="K8" s="70"/>
      <c r="L8" s="56"/>
      <c r="M8" s="67" t="s">
        <v>288</v>
      </c>
      <c r="N8" s="67" t="s">
        <v>289</v>
      </c>
      <c r="O8" s="70"/>
      <c r="R8" s="67" t="s">
        <v>288</v>
      </c>
      <c r="S8" s="67" t="s">
        <v>289</v>
      </c>
    </row>
    <row r="9" spans="2:20" x14ac:dyDescent="0.25">
      <c r="B9" t="s">
        <v>291</v>
      </c>
      <c r="C9" s="182">
        <v>2</v>
      </c>
      <c r="D9" s="182">
        <v>-1</v>
      </c>
      <c r="E9" s="33"/>
      <c r="G9" t="s">
        <v>291</v>
      </c>
      <c r="H9" s="182">
        <v>-1</v>
      </c>
      <c r="I9" s="182">
        <v>2</v>
      </c>
      <c r="J9" s="33"/>
      <c r="K9" s="33"/>
      <c r="L9" t="s">
        <v>291</v>
      </c>
      <c r="M9" s="182">
        <v>2</v>
      </c>
      <c r="N9" s="182">
        <v>-1</v>
      </c>
      <c r="O9" s="33"/>
      <c r="Q9" t="s">
        <v>291</v>
      </c>
      <c r="R9" s="182">
        <v>-1</v>
      </c>
      <c r="S9" s="182">
        <v>2</v>
      </c>
      <c r="T9" s="33"/>
    </row>
    <row r="10" spans="2:20" x14ac:dyDescent="0.25">
      <c r="B10" t="s">
        <v>292</v>
      </c>
      <c r="C10" s="182">
        <v>2</v>
      </c>
      <c r="D10" s="182">
        <v>-1</v>
      </c>
      <c r="E10" s="33"/>
      <c r="G10" t="s">
        <v>292</v>
      </c>
      <c r="H10" s="182">
        <v>-1</v>
      </c>
      <c r="I10" s="182">
        <v>2</v>
      </c>
      <c r="J10" s="33"/>
      <c r="K10" s="33"/>
      <c r="L10" t="s">
        <v>292</v>
      </c>
      <c r="M10" s="182">
        <v>2</v>
      </c>
      <c r="N10" s="182">
        <v>-1</v>
      </c>
      <c r="O10" s="33"/>
      <c r="Q10" t="s">
        <v>292</v>
      </c>
      <c r="R10" s="182">
        <v>-1</v>
      </c>
      <c r="S10" s="182">
        <v>2</v>
      </c>
      <c r="T10" s="33"/>
    </row>
    <row r="11" spans="2:20" x14ac:dyDescent="0.25">
      <c r="B11" t="s">
        <v>293</v>
      </c>
      <c r="C11" s="182">
        <v>0</v>
      </c>
      <c r="D11" s="182">
        <v>-1</v>
      </c>
      <c r="E11" s="33"/>
      <c r="G11" t="s">
        <v>293</v>
      </c>
      <c r="H11" s="182">
        <v>0</v>
      </c>
      <c r="I11" s="182">
        <v>-1</v>
      </c>
      <c r="J11" s="33"/>
      <c r="K11" s="33"/>
      <c r="L11" t="s">
        <v>408</v>
      </c>
      <c r="M11" s="182">
        <v>2</v>
      </c>
      <c r="N11" s="182">
        <v>-2</v>
      </c>
      <c r="O11" s="33"/>
      <c r="Q11" t="s">
        <v>408</v>
      </c>
      <c r="R11" s="182">
        <v>-2</v>
      </c>
      <c r="S11" s="182">
        <v>2</v>
      </c>
      <c r="T11" s="33"/>
    </row>
    <row r="12" spans="2:20" x14ac:dyDescent="0.25">
      <c r="B12" s="186" t="s">
        <v>294</v>
      </c>
      <c r="C12" s="183">
        <v>0</v>
      </c>
      <c r="D12" s="183">
        <v>-1</v>
      </c>
      <c r="E12" s="186"/>
      <c r="G12" s="186" t="s">
        <v>294</v>
      </c>
      <c r="H12" s="183">
        <v>0</v>
      </c>
      <c r="I12" s="183">
        <v>-1</v>
      </c>
      <c r="J12" s="186"/>
      <c r="L12" t="s">
        <v>409</v>
      </c>
      <c r="M12" s="70">
        <v>2</v>
      </c>
      <c r="N12" s="70">
        <v>-2</v>
      </c>
      <c r="O12" s="33"/>
      <c r="Q12" t="s">
        <v>409</v>
      </c>
      <c r="R12" s="70">
        <v>-2</v>
      </c>
      <c r="S12" s="70">
        <v>2</v>
      </c>
      <c r="T12" s="33"/>
    </row>
    <row r="13" spans="2:20" x14ac:dyDescent="0.25">
      <c r="L13" t="s">
        <v>293</v>
      </c>
      <c r="M13" s="70">
        <v>0</v>
      </c>
      <c r="N13" s="70">
        <v>-1</v>
      </c>
      <c r="Q13" t="s">
        <v>293</v>
      </c>
      <c r="R13" s="70">
        <v>0</v>
      </c>
      <c r="S13" s="70">
        <v>-1</v>
      </c>
    </row>
    <row r="14" spans="2:20" x14ac:dyDescent="0.25">
      <c r="B14" t="s">
        <v>392</v>
      </c>
      <c r="D14" s="182"/>
      <c r="E14" s="182">
        <v>-4</v>
      </c>
      <c r="G14" t="s">
        <v>392</v>
      </c>
      <c r="I14" s="182"/>
      <c r="J14" s="182">
        <v>-4</v>
      </c>
      <c r="K14" s="93"/>
      <c r="L14" s="186" t="s">
        <v>294</v>
      </c>
      <c r="M14" s="183">
        <v>0</v>
      </c>
      <c r="N14" s="183">
        <v>-1</v>
      </c>
      <c r="O14" s="187"/>
      <c r="P14" s="93"/>
      <c r="Q14" s="186" t="s">
        <v>294</v>
      </c>
      <c r="R14" s="183">
        <v>0</v>
      </c>
      <c r="S14" s="183">
        <v>-1</v>
      </c>
      <c r="T14" s="187"/>
    </row>
    <row r="15" spans="2:20" x14ac:dyDescent="0.25">
      <c r="B15" s="93" t="s">
        <v>393</v>
      </c>
      <c r="D15" s="182"/>
      <c r="E15" s="182">
        <v>-2</v>
      </c>
      <c r="F15" s="93"/>
      <c r="G15" s="93" t="s">
        <v>393</v>
      </c>
      <c r="I15" s="182"/>
      <c r="J15" s="182">
        <v>-2</v>
      </c>
    </row>
    <row r="16" spans="2:20" x14ac:dyDescent="0.25">
      <c r="B16" s="93" t="s">
        <v>394</v>
      </c>
      <c r="D16" s="182"/>
      <c r="E16" s="182">
        <v>0</v>
      </c>
      <c r="G16" s="93" t="s">
        <v>394</v>
      </c>
      <c r="I16" s="182"/>
      <c r="J16" s="182">
        <v>0</v>
      </c>
      <c r="L16" t="s">
        <v>392</v>
      </c>
      <c r="N16" s="182"/>
      <c r="O16" s="182">
        <v>-4</v>
      </c>
      <c r="Q16" t="s">
        <v>392</v>
      </c>
      <c r="S16" s="182"/>
      <c r="T16" s="182">
        <v>-4</v>
      </c>
    </row>
    <row r="17" spans="2:20" x14ac:dyDescent="0.25">
      <c r="B17" s="93" t="s">
        <v>395</v>
      </c>
      <c r="D17" s="182"/>
      <c r="E17" s="182">
        <v>2</v>
      </c>
      <c r="G17" s="93" t="s">
        <v>395</v>
      </c>
      <c r="I17" s="182"/>
      <c r="J17" s="182">
        <v>2</v>
      </c>
      <c r="L17" s="93" t="s">
        <v>393</v>
      </c>
      <c r="N17" s="182"/>
      <c r="O17" s="182">
        <v>-2</v>
      </c>
      <c r="P17" s="93"/>
      <c r="Q17" s="93" t="s">
        <v>393</v>
      </c>
      <c r="S17" s="182"/>
      <c r="T17" s="182">
        <v>-2</v>
      </c>
    </row>
    <row r="18" spans="2:20" x14ac:dyDescent="0.25">
      <c r="B18" s="93" t="s">
        <v>396</v>
      </c>
      <c r="D18" s="183"/>
      <c r="E18" s="183">
        <v>4</v>
      </c>
      <c r="G18" s="93" t="s">
        <v>396</v>
      </c>
      <c r="I18" s="183"/>
      <c r="J18" s="183">
        <v>4</v>
      </c>
      <c r="K18" s="70"/>
      <c r="L18" s="93" t="s">
        <v>394</v>
      </c>
      <c r="N18" s="182"/>
      <c r="O18" s="182">
        <v>0</v>
      </c>
      <c r="Q18" s="93" t="s">
        <v>394</v>
      </c>
      <c r="S18" s="182"/>
      <c r="T18" s="182">
        <v>0</v>
      </c>
    </row>
    <row r="19" spans="2:20" x14ac:dyDescent="0.25">
      <c r="B19" s="68" t="s">
        <v>295</v>
      </c>
      <c r="C19" s="69"/>
      <c r="D19" s="69"/>
      <c r="E19" s="69">
        <f>SUM(C6:E18)</f>
        <v>4</v>
      </c>
      <c r="G19" s="68" t="s">
        <v>295</v>
      </c>
      <c r="H19" s="69"/>
      <c r="I19" s="69"/>
      <c r="J19" s="69">
        <f>SUM(H6:J18)</f>
        <v>-4</v>
      </c>
      <c r="L19" s="93" t="s">
        <v>395</v>
      </c>
      <c r="N19" s="182"/>
      <c r="O19" s="182">
        <v>2</v>
      </c>
      <c r="Q19" s="93" t="s">
        <v>395</v>
      </c>
      <c r="S19" s="182"/>
      <c r="T19" s="182">
        <v>2</v>
      </c>
    </row>
    <row r="20" spans="2:20" x14ac:dyDescent="0.25">
      <c r="C20" s="182"/>
      <c r="D20" s="182"/>
      <c r="L20" s="93" t="s">
        <v>396</v>
      </c>
      <c r="N20" s="183"/>
      <c r="O20" s="183">
        <v>4</v>
      </c>
      <c r="Q20" s="93" t="s">
        <v>396</v>
      </c>
      <c r="S20" s="183"/>
      <c r="T20" s="183">
        <v>4</v>
      </c>
    </row>
    <row r="21" spans="2:20" x14ac:dyDescent="0.25">
      <c r="B21" s="56"/>
      <c r="C21" s="182"/>
      <c r="D21" s="182"/>
      <c r="L21" s="68" t="s">
        <v>295</v>
      </c>
      <c r="M21" s="69"/>
      <c r="N21" s="69"/>
      <c r="O21" s="69">
        <f>SUM(M6:O20)</f>
        <v>4</v>
      </c>
      <c r="Q21" s="68" t="s">
        <v>295</v>
      </c>
      <c r="R21" s="69"/>
      <c r="S21" s="69"/>
      <c r="T21" s="69">
        <f>SUM(R6:T20)</f>
        <v>-4</v>
      </c>
    </row>
    <row r="22" spans="2:20" x14ac:dyDescent="0.25">
      <c r="B22" s="56"/>
      <c r="C22" s="182"/>
      <c r="D22" s="182"/>
      <c r="L22" s="33"/>
      <c r="M22" s="70"/>
      <c r="N22" s="70"/>
      <c r="O22" s="70"/>
      <c r="Q22" s="33"/>
      <c r="R22" s="70"/>
      <c r="S22" s="70"/>
      <c r="T22" s="70"/>
    </row>
    <row r="23" spans="2:20" x14ac:dyDescent="0.25">
      <c r="B23" s="56" t="s">
        <v>296</v>
      </c>
      <c r="C23" s="182"/>
      <c r="D23" s="182"/>
      <c r="L23" s="33"/>
      <c r="M23" s="70"/>
      <c r="N23" s="70"/>
      <c r="O23" s="70"/>
      <c r="Q23" s="33"/>
      <c r="R23" s="70"/>
      <c r="S23" s="70"/>
      <c r="T23" s="70"/>
    </row>
    <row r="24" spans="2:20" x14ac:dyDescent="0.25">
      <c r="B24" s="56"/>
      <c r="C24" s="182" t="s">
        <v>829</v>
      </c>
      <c r="D24" s="182" t="s">
        <v>830</v>
      </c>
      <c r="E24" t="s">
        <v>289</v>
      </c>
    </row>
    <row r="25" spans="2:20" x14ac:dyDescent="0.25">
      <c r="B25" s="186" t="s">
        <v>831</v>
      </c>
      <c r="C25" s="183">
        <v>4</v>
      </c>
      <c r="D25" s="183"/>
      <c r="E25" s="186"/>
    </row>
    <row r="26" spans="2:20" x14ac:dyDescent="0.25">
      <c r="C26" s="182"/>
      <c r="D26" s="182"/>
    </row>
    <row r="27" spans="2:20" x14ac:dyDescent="0.25">
      <c r="C27" s="67" t="s">
        <v>288</v>
      </c>
      <c r="D27" s="67" t="s">
        <v>289</v>
      </c>
      <c r="E27" s="70"/>
    </row>
    <row r="28" spans="2:20" x14ac:dyDescent="0.25">
      <c r="B28" t="s">
        <v>291</v>
      </c>
      <c r="C28" s="182"/>
      <c r="D28" s="182">
        <v>-1</v>
      </c>
      <c r="E28" s="33"/>
    </row>
    <row r="29" spans="2:20" x14ac:dyDescent="0.25">
      <c r="B29" t="s">
        <v>292</v>
      </c>
      <c r="C29" s="182"/>
      <c r="D29" s="182"/>
      <c r="E29" s="33"/>
    </row>
    <row r="30" spans="2:20" x14ac:dyDescent="0.25">
      <c r="B30" t="s">
        <v>293</v>
      </c>
      <c r="C30" s="182">
        <v>0</v>
      </c>
      <c r="D30" s="182"/>
      <c r="E30" s="33"/>
    </row>
    <row r="31" spans="2:20" x14ac:dyDescent="0.25">
      <c r="B31" s="186" t="s">
        <v>294</v>
      </c>
      <c r="C31" s="183">
        <v>0</v>
      </c>
      <c r="D31" s="183"/>
      <c r="E31" s="186"/>
    </row>
    <row r="32" spans="2:20" x14ac:dyDescent="0.25">
      <c r="C32" s="182"/>
      <c r="D32" s="182"/>
    </row>
    <row r="33" spans="2:6" x14ac:dyDescent="0.25">
      <c r="B33" t="s">
        <v>392</v>
      </c>
      <c r="C33" s="182"/>
      <c r="D33" s="182"/>
      <c r="E33" s="182"/>
    </row>
    <row r="34" spans="2:6" x14ac:dyDescent="0.25">
      <c r="B34" s="93" t="s">
        <v>393</v>
      </c>
      <c r="C34" s="182"/>
      <c r="D34" s="182"/>
      <c r="E34" s="182"/>
      <c r="F34" s="93"/>
    </row>
    <row r="35" spans="2:6" x14ac:dyDescent="0.25">
      <c r="B35" s="93" t="s">
        <v>394</v>
      </c>
      <c r="C35" s="182"/>
      <c r="D35" s="182"/>
      <c r="E35" s="182"/>
    </row>
    <row r="36" spans="2:6" x14ac:dyDescent="0.25">
      <c r="B36" s="93" t="s">
        <v>395</v>
      </c>
      <c r="C36" s="182"/>
      <c r="D36" s="182"/>
      <c r="E36" s="182">
        <v>2</v>
      </c>
    </row>
    <row r="37" spans="2:6" x14ac:dyDescent="0.25">
      <c r="B37" s="93" t="s">
        <v>396</v>
      </c>
      <c r="C37" s="182"/>
      <c r="D37" s="183"/>
      <c r="E37" s="183"/>
    </row>
    <row r="38" spans="2:6" x14ac:dyDescent="0.25">
      <c r="B38" s="68" t="s">
        <v>295</v>
      </c>
      <c r="C38" s="69"/>
      <c r="D38" s="69"/>
      <c r="E38" s="69">
        <f>SUM(C25:E37)</f>
        <v>5</v>
      </c>
    </row>
    <row r="42" spans="2:6" x14ac:dyDescent="0.25">
      <c r="B42" s="56"/>
      <c r="C42" s="182" t="s">
        <v>829</v>
      </c>
      <c r="D42" s="182" t="s">
        <v>830</v>
      </c>
      <c r="E42" t="s">
        <v>289</v>
      </c>
    </row>
    <row r="43" spans="2:6" x14ac:dyDescent="0.25">
      <c r="B43" s="186" t="s">
        <v>831</v>
      </c>
      <c r="C43" s="183"/>
      <c r="D43" s="183">
        <v>2</v>
      </c>
      <c r="E43" s="186"/>
    </row>
    <row r="44" spans="2:6" x14ac:dyDescent="0.25">
      <c r="C44" s="182"/>
      <c r="D44" s="182"/>
    </row>
    <row r="45" spans="2:6" x14ac:dyDescent="0.25">
      <c r="C45" s="67" t="s">
        <v>288</v>
      </c>
      <c r="D45" s="67" t="s">
        <v>289</v>
      </c>
      <c r="E45" s="70"/>
    </row>
    <row r="46" spans="2:6" x14ac:dyDescent="0.25">
      <c r="B46" t="s">
        <v>291</v>
      </c>
      <c r="C46" s="182"/>
      <c r="D46" s="182">
        <v>-1</v>
      </c>
      <c r="E46" s="33"/>
    </row>
    <row r="47" spans="2:6" x14ac:dyDescent="0.25">
      <c r="B47" t="s">
        <v>292</v>
      </c>
      <c r="C47" s="182"/>
      <c r="D47" s="182">
        <v>-1</v>
      </c>
      <c r="E47" s="33"/>
    </row>
    <row r="48" spans="2:6" x14ac:dyDescent="0.25">
      <c r="B48" t="s">
        <v>293</v>
      </c>
      <c r="C48" s="182">
        <v>0</v>
      </c>
      <c r="D48" s="182"/>
      <c r="E48" s="33"/>
    </row>
    <row r="49" spans="2:20" x14ac:dyDescent="0.25">
      <c r="B49" s="186" t="s">
        <v>294</v>
      </c>
      <c r="C49" s="183">
        <v>0</v>
      </c>
      <c r="D49" s="183"/>
      <c r="E49" s="186"/>
    </row>
    <row r="50" spans="2:20" x14ac:dyDescent="0.25">
      <c r="C50" s="182"/>
      <c r="D50" s="182"/>
    </row>
    <row r="51" spans="2:20" x14ac:dyDescent="0.25">
      <c r="B51" t="s">
        <v>392</v>
      </c>
      <c r="C51" s="182"/>
      <c r="D51" s="182"/>
      <c r="E51" s="182"/>
    </row>
    <row r="52" spans="2:20" x14ac:dyDescent="0.25">
      <c r="B52" s="93" t="s">
        <v>393</v>
      </c>
      <c r="C52" s="182"/>
      <c r="D52" s="182"/>
      <c r="E52" s="182"/>
    </row>
    <row r="53" spans="2:20" x14ac:dyDescent="0.25">
      <c r="B53" s="93" t="s">
        <v>394</v>
      </c>
      <c r="C53" s="182"/>
      <c r="D53" s="182"/>
      <c r="E53" s="182">
        <v>0</v>
      </c>
    </row>
    <row r="54" spans="2:20" x14ac:dyDescent="0.25">
      <c r="B54" s="93" t="s">
        <v>395</v>
      </c>
      <c r="C54" s="182"/>
      <c r="D54" s="182"/>
      <c r="E54" s="182"/>
    </row>
    <row r="55" spans="2:20" x14ac:dyDescent="0.25">
      <c r="B55" s="93" t="s">
        <v>396</v>
      </c>
      <c r="C55" s="182"/>
      <c r="D55" s="183"/>
      <c r="E55" s="183"/>
    </row>
    <row r="56" spans="2:20" x14ac:dyDescent="0.25">
      <c r="B56" s="68" t="s">
        <v>295</v>
      </c>
      <c r="C56" s="69"/>
      <c r="D56" s="69"/>
      <c r="E56" s="69">
        <f>SUM(C43:E55)</f>
        <v>0</v>
      </c>
    </row>
    <row r="58" spans="2:20" x14ac:dyDescent="0.25">
      <c r="C58" s="182"/>
      <c r="D58" s="182"/>
    </row>
    <row r="59" spans="2:20" x14ac:dyDescent="0.25">
      <c r="B59" s="56" t="s">
        <v>832</v>
      </c>
      <c r="L59" s="56" t="s">
        <v>833</v>
      </c>
    </row>
    <row r="60" spans="2:20" x14ac:dyDescent="0.25">
      <c r="B60" t="s">
        <v>397</v>
      </c>
      <c r="G60" t="s">
        <v>397</v>
      </c>
      <c r="L60" t="s">
        <v>397</v>
      </c>
      <c r="M60" s="66"/>
      <c r="N60" s="66"/>
      <c r="Q60" t="s">
        <v>397</v>
      </c>
    </row>
    <row r="61" spans="2:20" ht="15.75" x14ac:dyDescent="0.25">
      <c r="B61" s="95" t="s">
        <v>399</v>
      </c>
      <c r="G61" s="95" t="s">
        <v>398</v>
      </c>
      <c r="L61" s="95" t="s">
        <v>399</v>
      </c>
      <c r="M61" s="66"/>
      <c r="N61" s="66"/>
      <c r="Q61" s="95" t="s">
        <v>398</v>
      </c>
    </row>
    <row r="62" spans="2:20" x14ac:dyDescent="0.25">
      <c r="M62" s="66"/>
      <c r="N62" s="66"/>
    </row>
    <row r="63" spans="2:20" x14ac:dyDescent="0.25">
      <c r="B63" s="56"/>
      <c r="C63" s="67" t="s">
        <v>288</v>
      </c>
      <c r="D63" s="67" t="s">
        <v>289</v>
      </c>
      <c r="E63" s="70"/>
      <c r="H63" s="67" t="s">
        <v>288</v>
      </c>
      <c r="I63" s="67" t="s">
        <v>289</v>
      </c>
      <c r="J63" s="70"/>
      <c r="K63" s="70"/>
      <c r="L63" s="56"/>
      <c r="M63" s="67" t="s">
        <v>288</v>
      </c>
      <c r="N63" s="67" t="s">
        <v>289</v>
      </c>
      <c r="O63" s="70"/>
      <c r="R63" s="67" t="s">
        <v>288</v>
      </c>
      <c r="S63" s="67" t="s">
        <v>289</v>
      </c>
      <c r="T63" s="70"/>
    </row>
    <row r="64" spans="2:20" x14ac:dyDescent="0.25">
      <c r="B64" t="s">
        <v>290</v>
      </c>
      <c r="C64" s="66">
        <v>4</v>
      </c>
      <c r="D64" s="66">
        <v>-4</v>
      </c>
      <c r="E64" s="33"/>
      <c r="G64" t="s">
        <v>290</v>
      </c>
      <c r="H64" s="66">
        <v>-4</v>
      </c>
      <c r="I64" s="66">
        <v>4</v>
      </c>
      <c r="J64" s="33"/>
      <c r="K64" s="33"/>
      <c r="L64" t="s">
        <v>290</v>
      </c>
      <c r="M64" s="66">
        <v>4</v>
      </c>
      <c r="N64" s="66">
        <v>-4</v>
      </c>
      <c r="O64" s="33"/>
      <c r="Q64" t="s">
        <v>290</v>
      </c>
      <c r="R64" s="66">
        <v>-4</v>
      </c>
      <c r="S64" s="66">
        <v>4</v>
      </c>
      <c r="T64" s="33"/>
    </row>
    <row r="65" spans="2:20" x14ac:dyDescent="0.25">
      <c r="B65" t="s">
        <v>291</v>
      </c>
      <c r="C65" s="66">
        <v>2</v>
      </c>
      <c r="D65" s="66">
        <v>-1</v>
      </c>
      <c r="E65" s="33"/>
      <c r="G65" t="s">
        <v>291</v>
      </c>
      <c r="H65" s="66">
        <v>-1</v>
      </c>
      <c r="I65" s="66">
        <v>2</v>
      </c>
      <c r="J65" s="33"/>
      <c r="K65" s="33"/>
      <c r="L65" t="s">
        <v>291</v>
      </c>
      <c r="M65" s="66">
        <v>2</v>
      </c>
      <c r="N65" s="66">
        <v>-1</v>
      </c>
      <c r="O65" s="33"/>
      <c r="Q65" t="s">
        <v>291</v>
      </c>
      <c r="R65" s="66">
        <v>-1</v>
      </c>
      <c r="S65" s="66">
        <v>2</v>
      </c>
      <c r="T65" s="33"/>
    </row>
    <row r="66" spans="2:20" x14ac:dyDescent="0.25">
      <c r="B66" t="s">
        <v>292</v>
      </c>
      <c r="C66" s="66">
        <v>2</v>
      </c>
      <c r="D66" s="66">
        <v>-1</v>
      </c>
      <c r="E66" s="33"/>
      <c r="G66" t="s">
        <v>292</v>
      </c>
      <c r="H66" s="66">
        <v>-1</v>
      </c>
      <c r="I66" s="66">
        <v>2</v>
      </c>
      <c r="J66" s="33"/>
      <c r="K66" s="33"/>
      <c r="L66" t="s">
        <v>292</v>
      </c>
      <c r="M66" s="66">
        <v>2</v>
      </c>
      <c r="N66" s="66">
        <v>-1</v>
      </c>
      <c r="O66" s="33"/>
      <c r="Q66" t="s">
        <v>292</v>
      </c>
      <c r="R66" s="66">
        <v>-1</v>
      </c>
      <c r="S66" s="66">
        <v>2</v>
      </c>
      <c r="T66" s="33"/>
    </row>
    <row r="67" spans="2:20" x14ac:dyDescent="0.25">
      <c r="B67" t="s">
        <v>293</v>
      </c>
      <c r="C67" s="66">
        <v>0</v>
      </c>
      <c r="D67" s="66">
        <v>-1</v>
      </c>
      <c r="E67" s="33"/>
      <c r="G67" t="s">
        <v>293</v>
      </c>
      <c r="H67" s="66">
        <v>0</v>
      </c>
      <c r="I67" s="66">
        <v>-1</v>
      </c>
      <c r="J67" s="33"/>
      <c r="K67" s="33"/>
      <c r="L67" t="s">
        <v>408</v>
      </c>
      <c r="M67" s="66">
        <v>2</v>
      </c>
      <c r="N67" s="66">
        <v>-2</v>
      </c>
      <c r="O67" s="33"/>
      <c r="Q67" t="s">
        <v>408</v>
      </c>
      <c r="R67" s="66">
        <v>-2</v>
      </c>
      <c r="S67" s="66">
        <v>2</v>
      </c>
      <c r="T67" s="33"/>
    </row>
    <row r="68" spans="2:20" x14ac:dyDescent="0.25">
      <c r="B68" t="s">
        <v>294</v>
      </c>
      <c r="C68" s="94">
        <v>0</v>
      </c>
      <c r="D68" s="94">
        <v>-1</v>
      </c>
      <c r="E68" s="33"/>
      <c r="G68" t="s">
        <v>294</v>
      </c>
      <c r="H68" s="94">
        <v>0</v>
      </c>
      <c r="I68" s="94">
        <v>-1</v>
      </c>
      <c r="J68" s="33"/>
      <c r="K68" s="33"/>
      <c r="L68" t="s">
        <v>409</v>
      </c>
      <c r="M68" s="70">
        <v>2</v>
      </c>
      <c r="N68" s="70">
        <v>-2</v>
      </c>
      <c r="O68" s="33"/>
      <c r="Q68" t="s">
        <v>409</v>
      </c>
      <c r="R68" s="70">
        <v>-2</v>
      </c>
      <c r="S68" s="70">
        <v>2</v>
      </c>
      <c r="T68" s="33"/>
    </row>
    <row r="69" spans="2:20" x14ac:dyDescent="0.25">
      <c r="B69" t="s">
        <v>392</v>
      </c>
      <c r="C69" s="302">
        <v>-4</v>
      </c>
      <c r="D69" s="302"/>
      <c r="G69" t="s">
        <v>392</v>
      </c>
      <c r="H69" s="302">
        <v>-4</v>
      </c>
      <c r="I69" s="302"/>
      <c r="L69" t="s">
        <v>293</v>
      </c>
      <c r="M69" s="70">
        <v>0</v>
      </c>
      <c r="N69" s="70">
        <v>-1</v>
      </c>
      <c r="Q69" t="s">
        <v>293</v>
      </c>
      <c r="R69" s="70">
        <v>0</v>
      </c>
      <c r="S69" s="70">
        <v>-1</v>
      </c>
    </row>
    <row r="70" spans="2:20" x14ac:dyDescent="0.25">
      <c r="B70" s="93" t="s">
        <v>393</v>
      </c>
      <c r="C70" s="302">
        <v>-2</v>
      </c>
      <c r="D70" s="302"/>
      <c r="E70" s="93"/>
      <c r="F70" s="93"/>
      <c r="G70" s="93" t="s">
        <v>393</v>
      </c>
      <c r="H70" s="302">
        <v>-2</v>
      </c>
      <c r="I70" s="302"/>
      <c r="J70" s="93"/>
      <c r="K70" s="93"/>
      <c r="L70" t="s">
        <v>294</v>
      </c>
      <c r="M70" s="94">
        <v>0</v>
      </c>
      <c r="N70" s="94">
        <v>-1</v>
      </c>
      <c r="O70" s="93"/>
      <c r="P70" s="93"/>
      <c r="Q70" t="s">
        <v>294</v>
      </c>
      <c r="R70" s="94">
        <v>0</v>
      </c>
      <c r="S70" s="94">
        <v>-1</v>
      </c>
      <c r="T70" s="93"/>
    </row>
    <row r="71" spans="2:20" x14ac:dyDescent="0.25">
      <c r="B71" s="93" t="s">
        <v>394</v>
      </c>
      <c r="C71" s="302">
        <v>0</v>
      </c>
      <c r="D71" s="302"/>
      <c r="G71" s="93" t="s">
        <v>394</v>
      </c>
      <c r="H71" s="302">
        <v>0</v>
      </c>
      <c r="I71" s="302"/>
      <c r="L71" t="s">
        <v>392</v>
      </c>
      <c r="M71" s="302">
        <v>-4</v>
      </c>
      <c r="N71" s="302"/>
      <c r="Q71" t="s">
        <v>392</v>
      </c>
      <c r="R71" s="302">
        <v>-4</v>
      </c>
      <c r="S71" s="302"/>
    </row>
    <row r="72" spans="2:20" x14ac:dyDescent="0.25">
      <c r="B72" s="93" t="s">
        <v>395</v>
      </c>
      <c r="C72" s="302">
        <v>2</v>
      </c>
      <c r="D72" s="302"/>
      <c r="G72" s="93" t="s">
        <v>395</v>
      </c>
      <c r="H72" s="302">
        <v>2</v>
      </c>
      <c r="I72" s="302"/>
      <c r="L72" s="93" t="s">
        <v>393</v>
      </c>
      <c r="M72" s="302">
        <v>-2</v>
      </c>
      <c r="N72" s="302"/>
      <c r="O72" s="93"/>
      <c r="P72" s="93"/>
      <c r="Q72" s="93" t="s">
        <v>393</v>
      </c>
      <c r="R72" s="302">
        <v>-2</v>
      </c>
      <c r="S72" s="302"/>
      <c r="T72" s="93"/>
    </row>
    <row r="73" spans="2:20" x14ac:dyDescent="0.25">
      <c r="B73" s="93" t="s">
        <v>396</v>
      </c>
      <c r="C73" s="301">
        <v>4</v>
      </c>
      <c r="D73" s="301"/>
      <c r="G73" s="93" t="s">
        <v>396</v>
      </c>
      <c r="H73" s="301">
        <v>4</v>
      </c>
      <c r="I73" s="301"/>
      <c r="L73" s="93" t="s">
        <v>394</v>
      </c>
      <c r="M73" s="302">
        <v>0</v>
      </c>
      <c r="N73" s="302"/>
      <c r="Q73" s="93" t="s">
        <v>394</v>
      </c>
      <c r="R73" s="302">
        <v>0</v>
      </c>
      <c r="S73" s="302"/>
    </row>
    <row r="74" spans="2:20" x14ac:dyDescent="0.25">
      <c r="B74" s="68" t="s">
        <v>295</v>
      </c>
      <c r="C74" s="69"/>
      <c r="D74" s="69"/>
      <c r="E74" s="69">
        <f>SUM(C64:D73)</f>
        <v>0</v>
      </c>
      <c r="G74" s="68" t="s">
        <v>295</v>
      </c>
      <c r="H74" s="69"/>
      <c r="I74" s="69"/>
      <c r="J74" s="69">
        <f>SUM(H64:I73)</f>
        <v>0</v>
      </c>
      <c r="K74" s="70"/>
      <c r="L74" s="93" t="s">
        <v>395</v>
      </c>
      <c r="M74" s="302">
        <v>2</v>
      </c>
      <c r="N74" s="302"/>
      <c r="Q74" s="93" t="s">
        <v>395</v>
      </c>
      <c r="R74" s="302">
        <v>2</v>
      </c>
      <c r="S74" s="302"/>
    </row>
    <row r="75" spans="2:20" x14ac:dyDescent="0.25">
      <c r="L75" s="93" t="s">
        <v>396</v>
      </c>
      <c r="M75" s="301">
        <v>4</v>
      </c>
      <c r="N75" s="301"/>
      <c r="Q75" s="93" t="s">
        <v>396</v>
      </c>
      <c r="R75" s="301">
        <v>4</v>
      </c>
      <c r="S75" s="301"/>
    </row>
    <row r="76" spans="2:20" x14ac:dyDescent="0.25">
      <c r="L76" s="68" t="s">
        <v>295</v>
      </c>
      <c r="M76" s="69"/>
      <c r="N76" s="69"/>
      <c r="O76" s="69">
        <f>SUM(M64:N75)</f>
        <v>0</v>
      </c>
      <c r="Q76" s="68" t="s">
        <v>295</v>
      </c>
      <c r="R76" s="69"/>
      <c r="S76" s="69"/>
      <c r="T76" s="69">
        <f>SUM(R64:S75)</f>
        <v>0</v>
      </c>
    </row>
    <row r="77" spans="2:20" x14ac:dyDescent="0.25">
      <c r="B77" s="56" t="s">
        <v>296</v>
      </c>
    </row>
    <row r="79" spans="2:20" x14ac:dyDescent="0.25">
      <c r="C79" s="67" t="s">
        <v>288</v>
      </c>
      <c r="D79" s="67" t="s">
        <v>289</v>
      </c>
      <c r="E79" s="70"/>
      <c r="H79" s="67" t="s">
        <v>288</v>
      </c>
      <c r="I79" s="67" t="s">
        <v>289</v>
      </c>
      <c r="J79" s="70"/>
      <c r="K79" s="70"/>
    </row>
    <row r="80" spans="2:20" x14ac:dyDescent="0.25">
      <c r="B80" t="s">
        <v>290</v>
      </c>
      <c r="C80" s="66" t="s">
        <v>297</v>
      </c>
      <c r="E80">
        <f>IF(C80="X",4,IF(D80="X",-4,0))</f>
        <v>4</v>
      </c>
      <c r="G80" t="s">
        <v>290</v>
      </c>
      <c r="H80" s="66" t="s">
        <v>297</v>
      </c>
      <c r="I80" s="66"/>
      <c r="J80">
        <f>IF(H80="X",-4,IF(I80="X",4,0))</f>
        <v>-4</v>
      </c>
    </row>
    <row r="81" spans="2:11" x14ac:dyDescent="0.25">
      <c r="B81" t="s">
        <v>291</v>
      </c>
      <c r="E81">
        <f>IF(C81="X",2,IF(D81="X",-1,0))</f>
        <v>0</v>
      </c>
      <c r="G81" t="s">
        <v>291</v>
      </c>
      <c r="H81" s="66"/>
      <c r="I81" s="66"/>
      <c r="J81">
        <f>IF(H81="X",-1,IF(I81="X",2,0))</f>
        <v>0</v>
      </c>
    </row>
    <row r="82" spans="2:11" x14ac:dyDescent="0.25">
      <c r="B82" t="s">
        <v>292</v>
      </c>
      <c r="E82">
        <f>IF(C82="X",2,IF(D82="X",-1,0))</f>
        <v>0</v>
      </c>
      <c r="G82" t="s">
        <v>292</v>
      </c>
      <c r="H82" s="66"/>
      <c r="I82" s="66"/>
      <c r="J82">
        <f>IF(H82="X",-1,IF(I82="X",2,0))</f>
        <v>0</v>
      </c>
    </row>
    <row r="83" spans="2:11" x14ac:dyDescent="0.25">
      <c r="B83" t="s">
        <v>293</v>
      </c>
      <c r="C83" s="66" t="s">
        <v>297</v>
      </c>
      <c r="E83">
        <f>IF(C83="X",0,IF(D83="X",-1,0))</f>
        <v>0</v>
      </c>
      <c r="G83" t="s">
        <v>293</v>
      </c>
      <c r="H83" s="66" t="s">
        <v>297</v>
      </c>
      <c r="I83" s="66"/>
      <c r="J83">
        <f>IF(H83="X",0,IF(I83="X",-1,0))</f>
        <v>0</v>
      </c>
    </row>
    <row r="84" spans="2:11" x14ac:dyDescent="0.25">
      <c r="B84" t="s">
        <v>294</v>
      </c>
      <c r="C84" s="94" t="s">
        <v>297</v>
      </c>
      <c r="D84" s="94"/>
      <c r="E84">
        <f>IF(C84="X",0,IF(D84="X",-1,0))</f>
        <v>0</v>
      </c>
      <c r="G84" t="s">
        <v>294</v>
      </c>
      <c r="H84" s="94" t="s">
        <v>297</v>
      </c>
      <c r="I84" s="94"/>
      <c r="J84">
        <f>IF(H84="X",0,IF(I84="X",-1,0))</f>
        <v>0</v>
      </c>
    </row>
    <row r="85" spans="2:11" x14ac:dyDescent="0.25">
      <c r="B85" t="s">
        <v>392</v>
      </c>
      <c r="C85" s="302"/>
      <c r="D85" s="302"/>
      <c r="E85">
        <f>IF(C85="X",-4,0)</f>
        <v>0</v>
      </c>
      <c r="G85" t="s">
        <v>392</v>
      </c>
      <c r="H85" s="302"/>
      <c r="I85" s="302"/>
      <c r="J85">
        <f>IF(H85="X",-4,0)</f>
        <v>0</v>
      </c>
    </row>
    <row r="86" spans="2:11" x14ac:dyDescent="0.25">
      <c r="B86" s="93" t="s">
        <v>393</v>
      </c>
      <c r="C86" s="302"/>
      <c r="D86" s="302"/>
      <c r="E86">
        <f>IF(C86="X",-2,0)</f>
        <v>0</v>
      </c>
      <c r="G86" s="93" t="s">
        <v>393</v>
      </c>
      <c r="H86" s="302"/>
      <c r="I86" s="302"/>
      <c r="J86">
        <f>IF(H86="X",-2,0)</f>
        <v>0</v>
      </c>
    </row>
    <row r="87" spans="2:11" x14ac:dyDescent="0.25">
      <c r="B87" s="93" t="s">
        <v>394</v>
      </c>
      <c r="C87" s="302"/>
      <c r="D87" s="302"/>
      <c r="E87">
        <f>IF(C87="X",0,0)</f>
        <v>0</v>
      </c>
      <c r="G87" s="93" t="s">
        <v>394</v>
      </c>
      <c r="H87" s="302"/>
      <c r="I87" s="302"/>
      <c r="J87">
        <f>IF(H87="X",0,0)</f>
        <v>0</v>
      </c>
    </row>
    <row r="88" spans="2:11" x14ac:dyDescent="0.25">
      <c r="B88" s="93" t="s">
        <v>395</v>
      </c>
      <c r="C88" s="302"/>
      <c r="D88" s="302"/>
      <c r="E88">
        <f>IF(C88="X",2,0)</f>
        <v>0</v>
      </c>
      <c r="G88" s="93" t="s">
        <v>395</v>
      </c>
      <c r="H88" s="302"/>
      <c r="I88" s="302"/>
      <c r="J88">
        <f>IF(H88="X",2,0)</f>
        <v>0</v>
      </c>
    </row>
    <row r="89" spans="2:11" x14ac:dyDescent="0.25">
      <c r="B89" s="93" t="s">
        <v>396</v>
      </c>
      <c r="C89" s="301" t="s">
        <v>297</v>
      </c>
      <c r="D89" s="301"/>
      <c r="E89">
        <f>IF(C89="X",4,0)</f>
        <v>4</v>
      </c>
      <c r="G89" s="93" t="s">
        <v>396</v>
      </c>
      <c r="H89" s="301" t="s">
        <v>297</v>
      </c>
      <c r="I89" s="301"/>
      <c r="J89">
        <f>IF(H89="X",4,0)</f>
        <v>4</v>
      </c>
    </row>
    <row r="90" spans="2:11" x14ac:dyDescent="0.25">
      <c r="B90" s="68" t="s">
        <v>295</v>
      </c>
      <c r="C90" s="69"/>
      <c r="D90" s="69"/>
      <c r="E90" s="69">
        <f>SUM(E80:E89)</f>
        <v>8</v>
      </c>
      <c r="G90" s="68" t="s">
        <v>295</v>
      </c>
      <c r="H90" s="69"/>
      <c r="I90" s="69"/>
      <c r="J90" s="69">
        <f>SUM(J80:J89)</f>
        <v>0</v>
      </c>
      <c r="K90" s="70"/>
    </row>
    <row r="91" spans="2:11" x14ac:dyDescent="0.25">
      <c r="B91" s="33"/>
      <c r="C91" s="70"/>
      <c r="D91" s="70"/>
      <c r="E91" s="70"/>
    </row>
    <row r="92" spans="2:11" x14ac:dyDescent="0.25">
      <c r="C92" s="67" t="s">
        <v>288</v>
      </c>
      <c r="D92" s="67" t="s">
        <v>289</v>
      </c>
      <c r="E92" s="70"/>
      <c r="H92" s="67" t="s">
        <v>288</v>
      </c>
      <c r="I92" s="67" t="s">
        <v>289</v>
      </c>
      <c r="J92" s="70"/>
      <c r="K92" s="70"/>
    </row>
    <row r="93" spans="2:11" x14ac:dyDescent="0.25">
      <c r="B93" t="s">
        <v>290</v>
      </c>
      <c r="C93" s="66" t="s">
        <v>297</v>
      </c>
      <c r="E93">
        <f>IF(C93="X",4,IF(D93="X",-4,0))</f>
        <v>4</v>
      </c>
      <c r="G93" t="s">
        <v>290</v>
      </c>
      <c r="H93" s="66" t="s">
        <v>297</v>
      </c>
      <c r="I93" s="66"/>
      <c r="J93">
        <f>IF(H93="X",-4,IF(I93="X",4,0))</f>
        <v>-4</v>
      </c>
    </row>
    <row r="94" spans="2:11" x14ac:dyDescent="0.25">
      <c r="B94" t="s">
        <v>291</v>
      </c>
      <c r="E94">
        <f>IF(C94="X",2,IF(D94="X",-1,0))</f>
        <v>0</v>
      </c>
      <c r="G94" t="s">
        <v>291</v>
      </c>
      <c r="H94" s="66"/>
      <c r="I94" s="66"/>
      <c r="J94">
        <f>IF(H94="X",-1,IF(I94="X",2,0))</f>
        <v>0</v>
      </c>
    </row>
    <row r="95" spans="2:11" x14ac:dyDescent="0.25">
      <c r="B95" t="s">
        <v>292</v>
      </c>
      <c r="E95">
        <f>IF(C95="X",2,IF(D95="X",-1,0))</f>
        <v>0</v>
      </c>
      <c r="G95" t="s">
        <v>292</v>
      </c>
      <c r="H95" s="66"/>
      <c r="I95" s="66"/>
      <c r="J95">
        <f>IF(H95="X",-1,IF(I95="X",2,0))</f>
        <v>0</v>
      </c>
    </row>
    <row r="96" spans="2:11" x14ac:dyDescent="0.25">
      <c r="B96" t="s">
        <v>293</v>
      </c>
      <c r="C96" s="66" t="s">
        <v>297</v>
      </c>
      <c r="E96">
        <f>IF(C96="X",0,IF(D96="X",-1,0))</f>
        <v>0</v>
      </c>
      <c r="G96" t="s">
        <v>293</v>
      </c>
      <c r="H96" s="66" t="s">
        <v>297</v>
      </c>
      <c r="I96" s="66"/>
      <c r="J96">
        <f>IF(H96="X",0,IF(I96="X",-1,0))</f>
        <v>0</v>
      </c>
    </row>
    <row r="97" spans="2:11" x14ac:dyDescent="0.25">
      <c r="B97" t="s">
        <v>294</v>
      </c>
      <c r="C97" s="94" t="s">
        <v>297</v>
      </c>
      <c r="D97" s="94"/>
      <c r="E97">
        <f>IF(C97="X",0,IF(D97="X",-1,0))</f>
        <v>0</v>
      </c>
      <c r="G97" t="s">
        <v>294</v>
      </c>
      <c r="H97" s="94" t="s">
        <v>297</v>
      </c>
      <c r="I97" s="94"/>
      <c r="J97">
        <f>IF(H97="X",0,IF(I97="X",-1,0))</f>
        <v>0</v>
      </c>
    </row>
    <row r="98" spans="2:11" x14ac:dyDescent="0.25">
      <c r="B98" t="s">
        <v>392</v>
      </c>
      <c r="C98" s="302" t="s">
        <v>297</v>
      </c>
      <c r="D98" s="302"/>
      <c r="E98">
        <f>IF(C98="X",-4,0)</f>
        <v>-4</v>
      </c>
      <c r="G98" t="s">
        <v>392</v>
      </c>
      <c r="H98" s="302" t="s">
        <v>297</v>
      </c>
      <c r="I98" s="302"/>
      <c r="J98">
        <f>IF(H98="X",-4,0)</f>
        <v>-4</v>
      </c>
    </row>
    <row r="99" spans="2:11" x14ac:dyDescent="0.25">
      <c r="B99" s="93" t="s">
        <v>393</v>
      </c>
      <c r="C99" s="302"/>
      <c r="D99" s="302"/>
      <c r="E99">
        <f>IF(C99="X",-2,0)</f>
        <v>0</v>
      </c>
      <c r="G99" s="93" t="s">
        <v>393</v>
      </c>
      <c r="H99" s="302"/>
      <c r="I99" s="302"/>
      <c r="J99">
        <f>IF(H99="X",-2,0)</f>
        <v>0</v>
      </c>
    </row>
    <row r="100" spans="2:11" x14ac:dyDescent="0.25">
      <c r="B100" s="93" t="s">
        <v>394</v>
      </c>
      <c r="C100" s="302"/>
      <c r="D100" s="302"/>
      <c r="E100">
        <f>IF(C100="X",0,0)</f>
        <v>0</v>
      </c>
      <c r="G100" s="93" t="s">
        <v>394</v>
      </c>
      <c r="H100" s="302"/>
      <c r="I100" s="302"/>
      <c r="J100">
        <f>IF(H100="X",0,0)</f>
        <v>0</v>
      </c>
    </row>
    <row r="101" spans="2:11" x14ac:dyDescent="0.25">
      <c r="B101" s="93" t="s">
        <v>395</v>
      </c>
      <c r="C101" s="302"/>
      <c r="D101" s="302"/>
      <c r="E101">
        <f>IF(C101="X",2,0)</f>
        <v>0</v>
      </c>
      <c r="G101" s="93" t="s">
        <v>395</v>
      </c>
      <c r="H101" s="302"/>
      <c r="I101" s="302"/>
      <c r="J101">
        <f>IF(H101="X",2,0)</f>
        <v>0</v>
      </c>
    </row>
    <row r="102" spans="2:11" x14ac:dyDescent="0.25">
      <c r="B102" s="93" t="s">
        <v>396</v>
      </c>
      <c r="C102" s="301"/>
      <c r="D102" s="301"/>
      <c r="E102">
        <f>IF(C102="X",4,0)</f>
        <v>0</v>
      </c>
      <c r="G102" s="93" t="s">
        <v>396</v>
      </c>
      <c r="H102" s="301"/>
      <c r="I102" s="301"/>
      <c r="J102">
        <f>IF(H102="X",4,0)</f>
        <v>0</v>
      </c>
    </row>
    <row r="103" spans="2:11" x14ac:dyDescent="0.25">
      <c r="B103" s="68" t="s">
        <v>295</v>
      </c>
      <c r="C103" s="69"/>
      <c r="D103" s="69"/>
      <c r="E103" s="69">
        <f>SUM(E93:E102)</f>
        <v>0</v>
      </c>
      <c r="G103" s="68" t="s">
        <v>295</v>
      </c>
      <c r="H103" s="69"/>
      <c r="I103" s="69"/>
      <c r="J103" s="69">
        <f>SUM(J93:J102)</f>
        <v>-8</v>
      </c>
      <c r="K103" s="70"/>
    </row>
    <row r="105" spans="2:11" x14ac:dyDescent="0.25">
      <c r="C105" s="67" t="s">
        <v>288</v>
      </c>
      <c r="D105" s="67" t="s">
        <v>289</v>
      </c>
      <c r="E105" s="70"/>
      <c r="H105" s="67" t="s">
        <v>288</v>
      </c>
      <c r="I105" s="67" t="s">
        <v>289</v>
      </c>
      <c r="J105" s="70"/>
      <c r="K105" s="70"/>
    </row>
    <row r="106" spans="2:11" x14ac:dyDescent="0.25">
      <c r="B106" t="s">
        <v>290</v>
      </c>
      <c r="E106">
        <f>IF(C106="X",4,IF(D106="X",-4,0))</f>
        <v>0</v>
      </c>
      <c r="G106" t="s">
        <v>290</v>
      </c>
      <c r="H106" s="66"/>
      <c r="I106" s="66"/>
      <c r="J106">
        <f>IF(H106="X",-4,IF(I106="X",4,0))</f>
        <v>0</v>
      </c>
    </row>
    <row r="107" spans="2:11" x14ac:dyDescent="0.25">
      <c r="B107" t="s">
        <v>291</v>
      </c>
      <c r="E107">
        <f>IF(C107="X",2,IF(D107="X",-1,0))</f>
        <v>0</v>
      </c>
      <c r="G107" t="s">
        <v>291</v>
      </c>
      <c r="H107" s="66"/>
      <c r="I107" s="66"/>
      <c r="J107">
        <f>IF(H107="X",-1,IF(I107="X",2,0))</f>
        <v>0</v>
      </c>
    </row>
    <row r="108" spans="2:11" x14ac:dyDescent="0.25">
      <c r="B108" t="s">
        <v>292</v>
      </c>
      <c r="E108">
        <f>IF(C108="X",2,IF(D108="X",-1,0))</f>
        <v>0</v>
      </c>
      <c r="G108" t="s">
        <v>292</v>
      </c>
      <c r="H108" s="66"/>
      <c r="I108" s="66"/>
      <c r="J108">
        <f>IF(H108="X",-1,IF(I108="X",2,0))</f>
        <v>0</v>
      </c>
    </row>
    <row r="109" spans="2:11" x14ac:dyDescent="0.25">
      <c r="B109" t="s">
        <v>293</v>
      </c>
      <c r="D109" s="66" t="s">
        <v>297</v>
      </c>
      <c r="E109">
        <f>IF(C109="X",0,IF(D109="X",-1,0))</f>
        <v>-1</v>
      </c>
      <c r="G109" t="s">
        <v>293</v>
      </c>
      <c r="H109" s="66"/>
      <c r="I109" s="66" t="s">
        <v>297</v>
      </c>
      <c r="J109">
        <f>IF(H109="X",0,IF(I109="X",-1,0))</f>
        <v>-1</v>
      </c>
    </row>
    <row r="110" spans="2:11" x14ac:dyDescent="0.25">
      <c r="B110" t="s">
        <v>294</v>
      </c>
      <c r="C110" s="94"/>
      <c r="D110" s="94" t="s">
        <v>297</v>
      </c>
      <c r="E110">
        <f>IF(C110="X",0,IF(D110="X",-1,0))</f>
        <v>-1</v>
      </c>
      <c r="G110" t="s">
        <v>294</v>
      </c>
      <c r="H110" s="94"/>
      <c r="I110" s="94" t="s">
        <v>297</v>
      </c>
      <c r="J110">
        <f>IF(H110="X",0,IF(I110="X",-1,0))</f>
        <v>-1</v>
      </c>
    </row>
    <row r="111" spans="2:11" x14ac:dyDescent="0.25">
      <c r="B111" t="s">
        <v>392</v>
      </c>
      <c r="C111" s="302"/>
      <c r="D111" s="302"/>
      <c r="E111">
        <f>IF(C111="X",-4,0)</f>
        <v>0</v>
      </c>
      <c r="G111" t="s">
        <v>392</v>
      </c>
      <c r="H111" s="302"/>
      <c r="I111" s="302"/>
      <c r="J111">
        <f>IF(H111="X",-4,0)</f>
        <v>0</v>
      </c>
    </row>
    <row r="112" spans="2:11" x14ac:dyDescent="0.25">
      <c r="B112" s="93" t="s">
        <v>393</v>
      </c>
      <c r="C112" s="302"/>
      <c r="D112" s="302"/>
      <c r="E112">
        <f>IF(C112="X",-2,0)</f>
        <v>0</v>
      </c>
      <c r="G112" s="93" t="s">
        <v>393</v>
      </c>
      <c r="H112" s="302"/>
      <c r="I112" s="302"/>
      <c r="J112">
        <f>IF(H112="X",-2,0)</f>
        <v>0</v>
      </c>
    </row>
    <row r="113" spans="2:11" x14ac:dyDescent="0.25">
      <c r="B113" s="93" t="s">
        <v>394</v>
      </c>
      <c r="C113" s="302"/>
      <c r="D113" s="302"/>
      <c r="E113">
        <f>IF(C113="X",0,0)</f>
        <v>0</v>
      </c>
      <c r="G113" s="93" t="s">
        <v>394</v>
      </c>
      <c r="H113" s="302"/>
      <c r="I113" s="302"/>
      <c r="J113">
        <f>IF(H113="X",0,0)</f>
        <v>0</v>
      </c>
    </row>
    <row r="114" spans="2:11" x14ac:dyDescent="0.25">
      <c r="B114" s="93" t="s">
        <v>395</v>
      </c>
      <c r="C114" s="302"/>
      <c r="D114" s="302"/>
      <c r="E114">
        <f>IF(C114="X",2,0)</f>
        <v>0</v>
      </c>
      <c r="G114" s="93" t="s">
        <v>395</v>
      </c>
      <c r="H114" s="302"/>
      <c r="I114" s="302"/>
      <c r="J114">
        <f>IF(H114="X",2,0)</f>
        <v>0</v>
      </c>
    </row>
    <row r="115" spans="2:11" x14ac:dyDescent="0.25">
      <c r="B115" s="93" t="s">
        <v>396</v>
      </c>
      <c r="C115" s="301" t="s">
        <v>297</v>
      </c>
      <c r="D115" s="301"/>
      <c r="E115">
        <f>IF(C115="X",4,0)</f>
        <v>4</v>
      </c>
      <c r="G115" s="93" t="s">
        <v>396</v>
      </c>
      <c r="H115" s="301" t="s">
        <v>297</v>
      </c>
      <c r="I115" s="301"/>
      <c r="J115">
        <f>IF(H115="X",4,0)</f>
        <v>4</v>
      </c>
    </row>
    <row r="116" spans="2:11" x14ac:dyDescent="0.25">
      <c r="B116" s="68" t="s">
        <v>295</v>
      </c>
      <c r="C116" s="69"/>
      <c r="D116" s="69"/>
      <c r="E116" s="69">
        <f>SUM(E106:E115)</f>
        <v>2</v>
      </c>
      <c r="G116" s="68" t="s">
        <v>295</v>
      </c>
      <c r="H116" s="69"/>
      <c r="I116" s="69"/>
      <c r="J116" s="69">
        <f>SUM(J106:J115)</f>
        <v>2</v>
      </c>
      <c r="K116" s="70"/>
    </row>
    <row r="118" spans="2:11" x14ac:dyDescent="0.25">
      <c r="C118" s="67" t="s">
        <v>288</v>
      </c>
      <c r="D118" s="67" t="s">
        <v>289</v>
      </c>
      <c r="E118" s="70"/>
      <c r="H118" s="67" t="s">
        <v>288</v>
      </c>
      <c r="I118" s="67" t="s">
        <v>289</v>
      </c>
      <c r="J118" s="70"/>
      <c r="K118" s="70"/>
    </row>
    <row r="119" spans="2:11" x14ac:dyDescent="0.25">
      <c r="B119" t="s">
        <v>290</v>
      </c>
      <c r="E119">
        <f>IF(C119="X",4,IF(D119="X",-4,0))</f>
        <v>0</v>
      </c>
      <c r="G119" t="s">
        <v>290</v>
      </c>
      <c r="H119" s="66"/>
      <c r="I119" s="66"/>
      <c r="J119">
        <f>IF(H119="X",-4,IF(I119="X",4,0))</f>
        <v>0</v>
      </c>
    </row>
    <row r="120" spans="2:11" x14ac:dyDescent="0.25">
      <c r="B120" t="s">
        <v>291</v>
      </c>
      <c r="C120" s="66" t="s">
        <v>297</v>
      </c>
      <c r="E120">
        <f>IF(C120="X",2,IF(D120="X",-1,0))</f>
        <v>2</v>
      </c>
      <c r="G120" t="s">
        <v>291</v>
      </c>
      <c r="H120" s="66" t="s">
        <v>297</v>
      </c>
      <c r="I120" s="66"/>
      <c r="J120">
        <f>IF(H120="X",-1,IF(I120="X",2,0))</f>
        <v>-1</v>
      </c>
    </row>
    <row r="121" spans="2:11" x14ac:dyDescent="0.25">
      <c r="B121" t="s">
        <v>292</v>
      </c>
      <c r="C121" s="66" t="s">
        <v>297</v>
      </c>
      <c r="E121">
        <f>IF(C121="X",2,IF(D121="X",-1,0))</f>
        <v>2</v>
      </c>
      <c r="G121" t="s">
        <v>292</v>
      </c>
      <c r="H121" s="66" t="s">
        <v>297</v>
      </c>
      <c r="I121" s="66"/>
      <c r="J121">
        <f>IF(H121="X",-1,IF(I121="X",2,0))</f>
        <v>-1</v>
      </c>
    </row>
    <row r="122" spans="2:11" x14ac:dyDescent="0.25">
      <c r="B122" t="s">
        <v>293</v>
      </c>
      <c r="C122" s="66" t="s">
        <v>297</v>
      </c>
      <c r="E122">
        <f>IF(C122="X",0,IF(D122="X",-1,0))</f>
        <v>0</v>
      </c>
      <c r="G122" t="s">
        <v>293</v>
      </c>
      <c r="H122" s="66" t="s">
        <v>297</v>
      </c>
      <c r="I122" s="66"/>
      <c r="J122">
        <f>IF(H122="X",0,IF(I122="X",-1,0))</f>
        <v>0</v>
      </c>
    </row>
    <row r="123" spans="2:11" x14ac:dyDescent="0.25">
      <c r="B123" t="s">
        <v>294</v>
      </c>
      <c r="C123" s="94" t="s">
        <v>297</v>
      </c>
      <c r="D123" s="94"/>
      <c r="E123">
        <f>IF(C123="X",0,IF(D123="X",-1,0))</f>
        <v>0</v>
      </c>
      <c r="G123" t="s">
        <v>294</v>
      </c>
      <c r="H123" s="94" t="s">
        <v>297</v>
      </c>
      <c r="I123" s="94"/>
      <c r="J123">
        <f>IF(H123="X",0,IF(I123="X",-1,0))</f>
        <v>0</v>
      </c>
    </row>
    <row r="124" spans="2:11" x14ac:dyDescent="0.25">
      <c r="B124" t="s">
        <v>392</v>
      </c>
      <c r="C124" s="302" t="s">
        <v>297</v>
      </c>
      <c r="D124" s="302"/>
      <c r="E124">
        <f>IF(C124="X",-4,0)</f>
        <v>-4</v>
      </c>
      <c r="G124" t="s">
        <v>392</v>
      </c>
      <c r="H124" s="302" t="s">
        <v>297</v>
      </c>
      <c r="I124" s="302"/>
      <c r="J124">
        <f>IF(H124="X",-4,0)</f>
        <v>-4</v>
      </c>
    </row>
    <row r="125" spans="2:11" x14ac:dyDescent="0.25">
      <c r="B125" s="93" t="s">
        <v>393</v>
      </c>
      <c r="C125" s="302"/>
      <c r="D125" s="302"/>
      <c r="E125">
        <f>IF(C125="X",-2,0)</f>
        <v>0</v>
      </c>
      <c r="G125" s="93" t="s">
        <v>393</v>
      </c>
      <c r="H125" s="302"/>
      <c r="I125" s="302"/>
      <c r="J125">
        <f>IF(H125="X",-2,0)</f>
        <v>0</v>
      </c>
    </row>
    <row r="126" spans="2:11" x14ac:dyDescent="0.25">
      <c r="B126" s="93" t="s">
        <v>394</v>
      </c>
      <c r="C126" s="302"/>
      <c r="D126" s="302"/>
      <c r="E126">
        <f>IF(C126="X",0,0)</f>
        <v>0</v>
      </c>
      <c r="G126" s="93" t="s">
        <v>394</v>
      </c>
      <c r="H126" s="302"/>
      <c r="I126" s="302"/>
      <c r="J126">
        <f>IF(H126="X",0,0)</f>
        <v>0</v>
      </c>
    </row>
    <row r="127" spans="2:11" x14ac:dyDescent="0.25">
      <c r="B127" s="93" t="s">
        <v>395</v>
      </c>
      <c r="C127" s="302"/>
      <c r="D127" s="302"/>
      <c r="E127">
        <f>IF(C127="X",2,0)</f>
        <v>0</v>
      </c>
      <c r="G127" s="93" t="s">
        <v>395</v>
      </c>
      <c r="H127" s="302"/>
      <c r="I127" s="302"/>
      <c r="J127">
        <f>IF(H127="X",2,0)</f>
        <v>0</v>
      </c>
    </row>
    <row r="128" spans="2:11" x14ac:dyDescent="0.25">
      <c r="B128" s="93" t="s">
        <v>396</v>
      </c>
      <c r="C128" s="301"/>
      <c r="D128" s="301"/>
      <c r="E128">
        <f>IF(C128="X",4,0)</f>
        <v>0</v>
      </c>
      <c r="G128" s="93" t="s">
        <v>396</v>
      </c>
      <c r="H128" s="301"/>
      <c r="I128" s="301"/>
      <c r="J128">
        <f>IF(H128="X",4,0)</f>
        <v>0</v>
      </c>
    </row>
    <row r="129" spans="2:11" x14ac:dyDescent="0.25">
      <c r="B129" s="68" t="s">
        <v>295</v>
      </c>
      <c r="C129" s="69"/>
      <c r="D129" s="69"/>
      <c r="E129" s="69">
        <f>SUM(E119:E128)</f>
        <v>0</v>
      </c>
      <c r="G129" s="68" t="s">
        <v>295</v>
      </c>
      <c r="H129" s="69"/>
      <c r="I129" s="69"/>
      <c r="J129" s="69">
        <f>SUM(J119:J128)</f>
        <v>-6</v>
      </c>
      <c r="K129" s="70"/>
    </row>
  </sheetData>
  <mergeCells count="60">
    <mergeCell ref="C69:D69"/>
    <mergeCell ref="H69:I69"/>
    <mergeCell ref="H70:I70"/>
    <mergeCell ref="H71:I71"/>
    <mergeCell ref="H72:I72"/>
    <mergeCell ref="C73:D73"/>
    <mergeCell ref="H73:I73"/>
    <mergeCell ref="C72:D72"/>
    <mergeCell ref="C71:D71"/>
    <mergeCell ref="C70:D70"/>
    <mergeCell ref="H113:I113"/>
    <mergeCell ref="C115:D115"/>
    <mergeCell ref="H85:I85"/>
    <mergeCell ref="H86:I86"/>
    <mergeCell ref="H87:I87"/>
    <mergeCell ref="H88:I88"/>
    <mergeCell ref="H89:I89"/>
    <mergeCell ref="H98:I98"/>
    <mergeCell ref="H99:I99"/>
    <mergeCell ref="C87:D87"/>
    <mergeCell ref="C88:D88"/>
    <mergeCell ref="C89:D89"/>
    <mergeCell ref="C85:D85"/>
    <mergeCell ref="C86:D86"/>
    <mergeCell ref="C113:D113"/>
    <mergeCell ref="C114:D114"/>
    <mergeCell ref="H100:I100"/>
    <mergeCell ref="H101:I101"/>
    <mergeCell ref="H102:I102"/>
    <mergeCell ref="H111:I111"/>
    <mergeCell ref="H112:I112"/>
    <mergeCell ref="C98:D98"/>
    <mergeCell ref="C99:D99"/>
    <mergeCell ref="C100:D100"/>
    <mergeCell ref="C101:D101"/>
    <mergeCell ref="C102:D102"/>
    <mergeCell ref="M71:N71"/>
    <mergeCell ref="R71:S71"/>
    <mergeCell ref="C127:D127"/>
    <mergeCell ref="H127:I127"/>
    <mergeCell ref="C128:D128"/>
    <mergeCell ref="H128:I128"/>
    <mergeCell ref="C124:D124"/>
    <mergeCell ref="H124:I124"/>
    <mergeCell ref="C125:D125"/>
    <mergeCell ref="H125:I125"/>
    <mergeCell ref="C126:D126"/>
    <mergeCell ref="H126:I126"/>
    <mergeCell ref="H114:I114"/>
    <mergeCell ref="H115:I115"/>
    <mergeCell ref="C111:D111"/>
    <mergeCell ref="C112:D112"/>
    <mergeCell ref="R75:S75"/>
    <mergeCell ref="R74:S74"/>
    <mergeCell ref="M75:N75"/>
    <mergeCell ref="M74:N74"/>
    <mergeCell ref="M72:N72"/>
    <mergeCell ref="R72:S72"/>
    <mergeCell ref="M73:N73"/>
    <mergeCell ref="R73:S7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zoomScale="85" zoomScaleNormal="85" workbookViewId="0">
      <selection activeCell="I36" sqref="I36"/>
    </sheetView>
  </sheetViews>
  <sheetFormatPr defaultRowHeight="15" x14ac:dyDescent="0.25"/>
  <cols>
    <col min="1" max="1" width="17.7109375" customWidth="1"/>
    <col min="3" max="5" width="10" bestFit="1" customWidth="1"/>
    <col min="7" max="7" width="11.5703125" bestFit="1" customWidth="1"/>
    <col min="8" max="8" width="29.85546875" bestFit="1" customWidth="1"/>
    <col min="9" max="9" width="28.5703125" bestFit="1" customWidth="1"/>
    <col min="10" max="10" width="40.85546875" bestFit="1" customWidth="1"/>
    <col min="11" max="11" width="15" bestFit="1" customWidth="1"/>
    <col min="12" max="12" width="5.42578125" customWidth="1"/>
    <col min="13" max="13" width="8.28515625" bestFit="1" customWidth="1"/>
    <col min="14" max="14" width="7.140625" bestFit="1" customWidth="1"/>
    <col min="16" max="16" width="11.5703125" bestFit="1" customWidth="1"/>
    <col min="17" max="18" width="2.42578125" customWidth="1"/>
    <col min="19" max="20" width="2.42578125" style="33" customWidth="1"/>
    <col min="21" max="41" width="2.42578125" customWidth="1"/>
    <col min="42" max="47" width="9.140625" customWidth="1"/>
    <col min="48" max="48" width="11.28515625" bestFit="1" customWidth="1"/>
    <col min="49" max="49" width="10.85546875" bestFit="1" customWidth="1"/>
    <col min="50" max="50" width="9.140625" customWidth="1"/>
  </cols>
  <sheetData>
    <row r="1" spans="1:46" ht="16.5" customHeight="1" x14ac:dyDescent="0.25">
      <c r="C1" s="303" t="s">
        <v>834</v>
      </c>
      <c r="D1" s="304"/>
      <c r="E1" s="305"/>
      <c r="F1" s="292"/>
      <c r="G1" s="56" t="s">
        <v>864</v>
      </c>
      <c r="H1" s="56" t="s">
        <v>879</v>
      </c>
      <c r="I1" s="56" t="s">
        <v>880</v>
      </c>
      <c r="J1" s="56" t="s">
        <v>928</v>
      </c>
      <c r="L1" s="196" t="s">
        <v>180</v>
      </c>
      <c r="M1" s="197" t="s">
        <v>369</v>
      </c>
      <c r="N1" s="197" t="s">
        <v>370</v>
      </c>
      <c r="O1" s="197" t="s">
        <v>203</v>
      </c>
      <c r="P1" s="232" t="s">
        <v>864</v>
      </c>
      <c r="S1" s="203" t="s">
        <v>862</v>
      </c>
      <c r="T1" s="204" t="s">
        <v>863</v>
      </c>
      <c r="V1" s="311" t="s">
        <v>865</v>
      </c>
      <c r="W1" s="312"/>
      <c r="X1" s="312"/>
      <c r="Y1" s="312"/>
      <c r="Z1" s="312"/>
      <c r="AA1" s="313"/>
      <c r="AD1" s="194"/>
      <c r="AE1" s="194"/>
      <c r="AF1" s="193"/>
      <c r="AG1" s="193"/>
      <c r="AH1" s="192"/>
      <c r="AI1" s="192"/>
      <c r="AJ1" s="195"/>
      <c r="AK1" s="195"/>
      <c r="AL1" s="190"/>
      <c r="AM1" s="190"/>
      <c r="AN1" s="191"/>
      <c r="AO1" s="191"/>
      <c r="AQ1" t="s">
        <v>862</v>
      </c>
      <c r="AR1" t="s">
        <v>863</v>
      </c>
      <c r="AS1" t="s">
        <v>865</v>
      </c>
      <c r="AT1" t="s">
        <v>865</v>
      </c>
    </row>
    <row r="2" spans="1:46" ht="16.5" customHeight="1" x14ac:dyDescent="0.25">
      <c r="A2" s="70"/>
      <c r="B2" s="70"/>
      <c r="C2" s="306"/>
      <c r="D2" s="307"/>
      <c r="E2" s="308"/>
      <c r="F2" s="292"/>
      <c r="G2" s="212" t="s">
        <v>927</v>
      </c>
      <c r="H2" t="s">
        <v>877</v>
      </c>
      <c r="I2" t="s">
        <v>884</v>
      </c>
      <c r="J2" t="s">
        <v>904</v>
      </c>
      <c r="L2" s="199">
        <v>7</v>
      </c>
      <c r="M2" s="198" t="s">
        <v>361</v>
      </c>
      <c r="N2" s="198" t="s">
        <v>356</v>
      </c>
      <c r="O2" s="228" t="s">
        <v>27</v>
      </c>
      <c r="P2" s="233" t="s">
        <v>927</v>
      </c>
      <c r="S2" s="194"/>
      <c r="T2" s="194"/>
      <c r="V2" s="198"/>
      <c r="W2" s="198"/>
      <c r="X2" s="192"/>
      <c r="Y2" s="198"/>
      <c r="Z2" s="198"/>
      <c r="AA2" s="191"/>
      <c r="AD2" s="194"/>
      <c r="AE2" s="194"/>
      <c r="AF2" s="198"/>
      <c r="AG2" s="198"/>
      <c r="AH2" s="198"/>
      <c r="AI2" s="198"/>
      <c r="AJ2" s="198"/>
      <c r="AK2" s="198"/>
      <c r="AL2" s="198"/>
      <c r="AM2" s="198"/>
      <c r="AN2" s="198"/>
      <c r="AO2" s="198"/>
      <c r="AQ2" s="194" t="str">
        <f>(IF(LEFT(N2,1)="H","HQ","LQ"))&amp;(IF(LEFT(M2,1)="N"," neu",IF(LEFT(M2,1)="P"," pat"," VUS")))</f>
        <v>HQ neu</v>
      </c>
      <c r="AR2" s="194" t="str">
        <f>(IF(RIGHT(N2,1)="H","HQ","LQ"))&amp;(IF(RIGHT(M2,1)="N"," neu",IF(RIGHT(M2,1)="P"," pat"," VUS")))</f>
        <v>HQ neu</v>
      </c>
      <c r="AS2" s="192" t="s">
        <v>858</v>
      </c>
      <c r="AT2" s="191" t="s">
        <v>839</v>
      </c>
    </row>
    <row r="3" spans="1:46" ht="16.5" customHeight="1" x14ac:dyDescent="0.25">
      <c r="A3" s="185"/>
      <c r="B3" s="185"/>
      <c r="C3" s="188" t="s">
        <v>835</v>
      </c>
      <c r="D3" s="188" t="s">
        <v>836</v>
      </c>
      <c r="E3" s="188" t="s">
        <v>282</v>
      </c>
      <c r="F3" s="205"/>
      <c r="G3" s="211" t="s">
        <v>861</v>
      </c>
      <c r="H3" t="s">
        <v>881</v>
      </c>
      <c r="I3" t="s">
        <v>884</v>
      </c>
      <c r="J3" t="s">
        <v>924</v>
      </c>
      <c r="L3" s="199">
        <v>1</v>
      </c>
      <c r="M3" s="198" t="s">
        <v>367</v>
      </c>
      <c r="N3" s="198" t="s">
        <v>354</v>
      </c>
      <c r="O3" s="229" t="s">
        <v>191</v>
      </c>
      <c r="P3" s="234" t="s">
        <v>861</v>
      </c>
      <c r="S3" s="194"/>
      <c r="T3" s="198"/>
      <c r="V3" s="198"/>
      <c r="W3" s="198"/>
      <c r="X3" s="198"/>
      <c r="Y3" s="198"/>
      <c r="Z3" s="198"/>
      <c r="AA3" s="198"/>
      <c r="AD3" s="194"/>
      <c r="AE3" s="198"/>
      <c r="AF3" s="198"/>
      <c r="AG3" s="198"/>
      <c r="AH3" s="198"/>
      <c r="AI3" s="198"/>
      <c r="AJ3" s="198"/>
      <c r="AK3" s="198"/>
      <c r="AL3" s="198"/>
      <c r="AM3" s="198"/>
      <c r="AN3" s="198"/>
      <c r="AO3" s="198"/>
      <c r="AQ3" s="194" t="str">
        <f t="shared" ref="AQ3:AQ28" si="0">(IF(LEFT(N3,1)="H","HQ","LQ"))&amp;(IF(LEFT(M3,1)="N"," neu",IF(LEFT(M3,1)="P"," pat"," VUS")))</f>
        <v>HQ neu</v>
      </c>
    </row>
    <row r="4" spans="1:46" ht="16.5" customHeight="1" x14ac:dyDescent="0.25">
      <c r="A4" s="309" t="s">
        <v>837</v>
      </c>
      <c r="B4" s="189" t="s">
        <v>838</v>
      </c>
      <c r="C4" s="188" t="s">
        <v>839</v>
      </c>
      <c r="D4" s="188" t="s">
        <v>840</v>
      </c>
      <c r="E4" s="188" t="s">
        <v>858</v>
      </c>
      <c r="F4" s="205"/>
      <c r="G4" s="208" t="s">
        <v>550</v>
      </c>
      <c r="H4" t="s">
        <v>885</v>
      </c>
      <c r="I4" t="s">
        <v>886</v>
      </c>
      <c r="J4" t="s">
        <v>925</v>
      </c>
      <c r="L4" s="199">
        <v>8</v>
      </c>
      <c r="M4" s="198" t="s">
        <v>361</v>
      </c>
      <c r="N4" s="198" t="s">
        <v>358</v>
      </c>
      <c r="O4" s="229" t="s">
        <v>191</v>
      </c>
      <c r="P4" s="234" t="s">
        <v>861</v>
      </c>
      <c r="S4" s="194"/>
      <c r="T4" s="193"/>
      <c r="V4" s="198"/>
      <c r="W4" s="198"/>
      <c r="X4" s="192"/>
      <c r="Y4" s="198"/>
      <c r="Z4" s="198"/>
      <c r="AA4" s="191"/>
      <c r="AD4" s="194"/>
      <c r="AE4" s="198"/>
      <c r="AF4" s="193"/>
      <c r="AG4" s="198"/>
      <c r="AH4" s="198"/>
      <c r="AI4" s="198"/>
      <c r="AJ4" s="198"/>
      <c r="AK4" s="198"/>
      <c r="AL4" s="198"/>
      <c r="AM4" s="198"/>
      <c r="AN4" s="198"/>
      <c r="AO4" s="198"/>
      <c r="AQ4" s="194" t="str">
        <f t="shared" si="0"/>
        <v>HQ neu</v>
      </c>
      <c r="AR4" s="193" t="str">
        <f t="shared" ref="AR4:AR28" si="1">(IF(RIGHT(N4,1)="H","HQ","LQ"))&amp;(IF(RIGHT(M4,1)="N"," neu",IF(RIGHT(M4,1)="P"," pat"," VUS")))</f>
        <v>LQ neu</v>
      </c>
      <c r="AS4" s="192" t="s">
        <v>858</v>
      </c>
      <c r="AT4" s="191" t="s">
        <v>839</v>
      </c>
    </row>
    <row r="5" spans="1:46" ht="16.5" customHeight="1" x14ac:dyDescent="0.25">
      <c r="A5" s="310"/>
      <c r="B5" s="188" t="s">
        <v>841</v>
      </c>
      <c r="C5" s="188" t="s">
        <v>842</v>
      </c>
      <c r="D5" s="188" t="s">
        <v>843</v>
      </c>
      <c r="E5" s="188" t="s">
        <v>859</v>
      </c>
      <c r="F5" s="205"/>
      <c r="G5" s="207" t="s">
        <v>860</v>
      </c>
      <c r="H5" t="s">
        <v>929</v>
      </c>
      <c r="L5" s="199">
        <v>10</v>
      </c>
      <c r="M5" s="198" t="s">
        <v>363</v>
      </c>
      <c r="N5" s="198" t="s">
        <v>358</v>
      </c>
      <c r="O5" s="229" t="s">
        <v>191</v>
      </c>
      <c r="P5" s="234" t="s">
        <v>861</v>
      </c>
      <c r="S5" s="194"/>
      <c r="T5" s="195"/>
      <c r="V5" s="198"/>
      <c r="W5" s="198"/>
      <c r="X5" s="192"/>
      <c r="Y5" s="198"/>
      <c r="Z5" s="198"/>
      <c r="AA5" s="191"/>
      <c r="AD5" s="194"/>
      <c r="AE5" s="198"/>
      <c r="AF5" s="198"/>
      <c r="AG5" s="198"/>
      <c r="AH5" s="198"/>
      <c r="AI5" s="198"/>
      <c r="AJ5" s="195"/>
      <c r="AK5" s="198"/>
      <c r="AL5" s="198"/>
      <c r="AM5" s="198"/>
      <c r="AN5" s="198"/>
      <c r="AO5" s="198"/>
      <c r="AQ5" s="194" t="str">
        <f t="shared" si="0"/>
        <v>HQ neu</v>
      </c>
      <c r="AR5" s="195" t="str">
        <f t="shared" si="1"/>
        <v>LQ VUS</v>
      </c>
      <c r="AS5" s="192" t="s">
        <v>858</v>
      </c>
      <c r="AT5" s="191" t="s">
        <v>839</v>
      </c>
    </row>
    <row r="6" spans="1:46" ht="16.5" customHeight="1" x14ac:dyDescent="0.25">
      <c r="A6" s="309" t="s">
        <v>941</v>
      </c>
      <c r="B6" s="189" t="s">
        <v>841</v>
      </c>
      <c r="C6" s="294" t="s">
        <v>943</v>
      </c>
      <c r="D6" s="294" t="s">
        <v>943</v>
      </c>
      <c r="E6" s="294" t="s">
        <v>943</v>
      </c>
      <c r="G6" s="206" t="s">
        <v>564</v>
      </c>
      <c r="H6" t="s">
        <v>888</v>
      </c>
      <c r="I6" t="s">
        <v>889</v>
      </c>
      <c r="J6" t="s">
        <v>923</v>
      </c>
      <c r="L6" s="199">
        <v>11</v>
      </c>
      <c r="M6" s="198" t="s">
        <v>362</v>
      </c>
      <c r="N6" s="198" t="s">
        <v>364</v>
      </c>
      <c r="O6" s="229" t="s">
        <v>191</v>
      </c>
      <c r="P6" s="234" t="s">
        <v>861</v>
      </c>
      <c r="S6" s="194"/>
      <c r="T6" s="190"/>
      <c r="V6" s="198"/>
      <c r="W6" s="198"/>
      <c r="X6" s="192"/>
      <c r="Y6" s="198"/>
      <c r="Z6" s="198"/>
      <c r="AA6" s="191"/>
      <c r="AD6" s="194"/>
      <c r="AE6" s="198"/>
      <c r="AF6" s="198"/>
      <c r="AG6" s="198"/>
      <c r="AH6" s="198"/>
      <c r="AI6" s="198"/>
      <c r="AJ6" s="198"/>
      <c r="AK6" s="198"/>
      <c r="AL6" s="190"/>
      <c r="AM6" s="198"/>
      <c r="AN6" s="198"/>
      <c r="AO6" s="198"/>
      <c r="AQ6" s="194" t="str">
        <f t="shared" si="0"/>
        <v>LQ pat</v>
      </c>
      <c r="AR6" s="190" t="str">
        <f t="shared" si="1"/>
        <v>HQ neu</v>
      </c>
      <c r="AS6" s="192" t="s">
        <v>858</v>
      </c>
      <c r="AT6" s="191" t="s">
        <v>839</v>
      </c>
    </row>
    <row r="7" spans="1:46" ht="16.5" customHeight="1" x14ac:dyDescent="0.25">
      <c r="A7" s="310"/>
      <c r="B7" s="188" t="s">
        <v>942</v>
      </c>
      <c r="C7" s="294" t="s">
        <v>944</v>
      </c>
      <c r="D7" s="294" t="s">
        <v>944</v>
      </c>
      <c r="E7" s="294" t="s">
        <v>944</v>
      </c>
      <c r="G7" s="210" t="s">
        <v>541</v>
      </c>
      <c r="H7" t="s">
        <v>882</v>
      </c>
      <c r="I7" t="s">
        <v>887</v>
      </c>
      <c r="J7" t="s">
        <v>922</v>
      </c>
      <c r="L7" s="199">
        <v>2</v>
      </c>
      <c r="M7" s="198" t="s">
        <v>367</v>
      </c>
      <c r="N7" s="198" t="s">
        <v>355</v>
      </c>
      <c r="O7" s="237" t="s">
        <v>193</v>
      </c>
      <c r="P7" s="226" t="s">
        <v>550</v>
      </c>
      <c r="S7" s="193"/>
      <c r="T7" s="198"/>
      <c r="V7" s="198"/>
      <c r="W7" s="198"/>
      <c r="X7" s="198"/>
      <c r="Y7" s="198"/>
      <c r="Z7" s="198"/>
      <c r="AA7" s="198"/>
      <c r="AD7" s="198"/>
      <c r="AE7" s="198"/>
      <c r="AF7" s="193"/>
      <c r="AG7" s="198"/>
      <c r="AH7" s="198"/>
      <c r="AI7" s="198"/>
      <c r="AJ7" s="198"/>
      <c r="AK7" s="198"/>
      <c r="AL7" s="198"/>
      <c r="AM7" s="198"/>
      <c r="AN7" s="198"/>
      <c r="AO7" s="198"/>
      <c r="AQ7" s="193" t="str">
        <f t="shared" si="0"/>
        <v>LQ neu</v>
      </c>
    </row>
    <row r="8" spans="1:46" ht="16.5" customHeight="1" x14ac:dyDescent="0.25">
      <c r="G8" s="209" t="s">
        <v>926</v>
      </c>
      <c r="H8" t="s">
        <v>878</v>
      </c>
      <c r="I8" t="s">
        <v>887</v>
      </c>
      <c r="J8" t="s">
        <v>905</v>
      </c>
      <c r="L8" s="199">
        <v>13</v>
      </c>
      <c r="M8" s="198" t="s">
        <v>361</v>
      </c>
      <c r="N8" s="198" t="s">
        <v>357</v>
      </c>
      <c r="O8" s="237" t="s">
        <v>193</v>
      </c>
      <c r="P8" s="226" t="s">
        <v>550</v>
      </c>
      <c r="S8" s="193"/>
      <c r="T8" s="193"/>
      <c r="V8" s="198"/>
      <c r="W8" s="198"/>
      <c r="X8" s="198"/>
      <c r="Y8" s="198"/>
      <c r="Z8" s="198"/>
      <c r="AA8" s="198"/>
      <c r="AD8" s="198"/>
      <c r="AE8" s="198"/>
      <c r="AF8" s="193"/>
      <c r="AG8" s="193"/>
      <c r="AH8" s="198"/>
      <c r="AI8" s="198"/>
      <c r="AJ8" s="198"/>
      <c r="AK8" s="198"/>
      <c r="AL8" s="198"/>
      <c r="AM8" s="198"/>
      <c r="AN8" s="198"/>
      <c r="AO8" s="198"/>
      <c r="AQ8" s="193" t="str">
        <f t="shared" si="0"/>
        <v>LQ neu</v>
      </c>
      <c r="AR8" s="193" t="str">
        <f t="shared" si="1"/>
        <v>LQ neu</v>
      </c>
    </row>
    <row r="9" spans="1:46" ht="16.5" customHeight="1" x14ac:dyDescent="0.25">
      <c r="L9" s="199">
        <v>9</v>
      </c>
      <c r="M9" s="198" t="s">
        <v>363</v>
      </c>
      <c r="N9" s="198" t="s">
        <v>356</v>
      </c>
      <c r="O9" s="237" t="s">
        <v>193</v>
      </c>
      <c r="P9" s="225" t="s">
        <v>860</v>
      </c>
      <c r="S9" s="194"/>
      <c r="T9" s="192"/>
      <c r="V9" s="198"/>
      <c r="W9" s="198"/>
      <c r="X9" s="198"/>
      <c r="Y9" s="198"/>
      <c r="Z9" s="198"/>
      <c r="AA9" s="198"/>
      <c r="AD9" s="194"/>
      <c r="AE9" s="198"/>
      <c r="AF9" s="198"/>
      <c r="AG9" s="198"/>
      <c r="AH9" s="192"/>
      <c r="AI9" s="198"/>
      <c r="AJ9" s="198"/>
      <c r="AK9" s="198"/>
      <c r="AL9" s="198"/>
      <c r="AM9" s="198"/>
      <c r="AN9" s="198"/>
      <c r="AO9" s="198"/>
      <c r="AQ9" s="194" t="str">
        <f t="shared" si="0"/>
        <v>HQ neu</v>
      </c>
      <c r="AR9" s="192" t="str">
        <f t="shared" si="1"/>
        <v>HQ VUS</v>
      </c>
    </row>
    <row r="10" spans="1:46" ht="16.5" customHeight="1" x14ac:dyDescent="0.25">
      <c r="L10" s="199">
        <v>15</v>
      </c>
      <c r="M10" s="198" t="s">
        <v>363</v>
      </c>
      <c r="N10" s="198" t="s">
        <v>357</v>
      </c>
      <c r="O10" s="237" t="s">
        <v>193</v>
      </c>
      <c r="P10" s="226" t="s">
        <v>550</v>
      </c>
      <c r="S10" s="193"/>
      <c r="T10" s="195"/>
      <c r="V10" s="198"/>
      <c r="W10" s="198"/>
      <c r="X10" s="198"/>
      <c r="Y10" s="198"/>
      <c r="Z10" s="198"/>
      <c r="AA10" s="198"/>
      <c r="AD10" s="198"/>
      <c r="AE10" s="198"/>
      <c r="AF10" s="193"/>
      <c r="AG10" s="198"/>
      <c r="AH10" s="198"/>
      <c r="AI10" s="198"/>
      <c r="AJ10" s="195"/>
      <c r="AK10" s="198"/>
      <c r="AL10" s="198"/>
      <c r="AM10" s="198"/>
      <c r="AN10" s="198"/>
      <c r="AO10" s="198"/>
      <c r="AQ10" s="193" t="str">
        <f t="shared" si="0"/>
        <v>LQ neu</v>
      </c>
      <c r="AR10" s="195" t="str">
        <f t="shared" si="1"/>
        <v>LQ VUS</v>
      </c>
    </row>
    <row r="11" spans="1:46" ht="16.5" customHeight="1" x14ac:dyDescent="0.25">
      <c r="G11" t="s">
        <v>940</v>
      </c>
      <c r="L11" s="199">
        <v>14</v>
      </c>
      <c r="M11" s="198" t="s">
        <v>363</v>
      </c>
      <c r="N11" s="198" t="s">
        <v>364</v>
      </c>
      <c r="O11" s="237" t="s">
        <v>193</v>
      </c>
      <c r="P11" s="225" t="s">
        <v>860</v>
      </c>
      <c r="S11" s="193"/>
      <c r="T11" s="192"/>
      <c r="V11" s="198"/>
      <c r="W11" s="198"/>
      <c r="X11" s="198"/>
      <c r="Y11" s="198"/>
      <c r="Z11" s="198"/>
      <c r="AA11" s="198"/>
      <c r="AD11" s="198"/>
      <c r="AE11" s="198"/>
      <c r="AF11" s="193"/>
      <c r="AG11" s="198"/>
      <c r="AH11" s="192"/>
      <c r="AI11" s="198"/>
      <c r="AJ11" s="198"/>
      <c r="AK11" s="198"/>
      <c r="AL11" s="198"/>
      <c r="AM11" s="198"/>
      <c r="AN11" s="198"/>
      <c r="AO11" s="198"/>
      <c r="AQ11" s="193" t="str">
        <f t="shared" si="0"/>
        <v>LQ neu</v>
      </c>
      <c r="AR11" s="192" t="str">
        <f t="shared" si="1"/>
        <v>HQ VUS</v>
      </c>
    </row>
    <row r="12" spans="1:46" ht="16.5" customHeight="1" x14ac:dyDescent="0.25">
      <c r="G12" s="293" t="s">
        <v>871</v>
      </c>
      <c r="L12" s="199">
        <v>5</v>
      </c>
      <c r="M12" s="198" t="s">
        <v>365</v>
      </c>
      <c r="N12" s="198" t="s">
        <v>355</v>
      </c>
      <c r="O12" s="237" t="s">
        <v>193</v>
      </c>
      <c r="P12" s="223" t="s">
        <v>564</v>
      </c>
      <c r="S12" s="190"/>
      <c r="T12" s="198"/>
      <c r="V12" s="198"/>
      <c r="W12" s="198"/>
      <c r="X12" s="198"/>
      <c r="Y12" s="198"/>
      <c r="Z12" s="198"/>
      <c r="AA12" s="198"/>
      <c r="AD12" s="198"/>
      <c r="AE12" s="198"/>
      <c r="AF12" s="198"/>
      <c r="AG12" s="198"/>
      <c r="AH12" s="198"/>
      <c r="AI12" s="198"/>
      <c r="AJ12" s="198"/>
      <c r="AK12" s="198"/>
      <c r="AL12" s="190"/>
      <c r="AM12" s="198"/>
      <c r="AN12" s="198"/>
      <c r="AO12" s="198"/>
      <c r="AQ12" s="190" t="str">
        <f t="shared" si="0"/>
        <v>LQ pat</v>
      </c>
    </row>
    <row r="13" spans="1:46" ht="16.5" customHeight="1" x14ac:dyDescent="0.25">
      <c r="G13" s="293" t="s">
        <v>866</v>
      </c>
      <c r="L13" s="199">
        <v>12</v>
      </c>
      <c r="M13" s="198" t="s">
        <v>362</v>
      </c>
      <c r="N13" s="198" t="s">
        <v>356</v>
      </c>
      <c r="O13" s="237" t="s">
        <v>193</v>
      </c>
      <c r="P13" s="225" t="s">
        <v>860</v>
      </c>
      <c r="S13" s="194"/>
      <c r="T13" s="191"/>
      <c r="V13" s="198"/>
      <c r="W13" s="198"/>
      <c r="X13" s="198"/>
      <c r="Y13" s="198"/>
      <c r="Z13" s="198"/>
      <c r="AA13" s="198"/>
      <c r="AD13" s="194"/>
      <c r="AE13" s="198"/>
      <c r="AF13" s="198"/>
      <c r="AG13" s="198"/>
      <c r="AH13" s="198"/>
      <c r="AI13" s="198"/>
      <c r="AJ13" s="198"/>
      <c r="AK13" s="198"/>
      <c r="AL13" s="198"/>
      <c r="AM13" s="198"/>
      <c r="AN13" s="191"/>
      <c r="AO13" s="198"/>
      <c r="AQ13" s="194" t="str">
        <f t="shared" si="0"/>
        <v>HQ pat</v>
      </c>
      <c r="AR13" s="191" t="str">
        <f t="shared" si="1"/>
        <v>HQ neu</v>
      </c>
    </row>
    <row r="14" spans="1:46" ht="16.5" customHeight="1" x14ac:dyDescent="0.25">
      <c r="G14" s="293" t="s">
        <v>875</v>
      </c>
      <c r="L14" s="199">
        <v>19</v>
      </c>
      <c r="M14" s="198" t="s">
        <v>362</v>
      </c>
      <c r="N14" s="198" t="s">
        <v>357</v>
      </c>
      <c r="O14" s="237" t="s">
        <v>193</v>
      </c>
      <c r="P14" s="225" t="s">
        <v>860</v>
      </c>
      <c r="S14" s="190"/>
      <c r="T14" s="193"/>
      <c r="V14" s="198"/>
      <c r="W14" s="198"/>
      <c r="X14" s="198"/>
      <c r="Y14" s="198"/>
      <c r="Z14" s="198"/>
      <c r="AA14" s="198"/>
      <c r="AD14" s="198"/>
      <c r="AE14" s="198"/>
      <c r="AF14" s="193"/>
      <c r="AG14" s="198"/>
      <c r="AH14" s="198"/>
      <c r="AI14" s="198"/>
      <c r="AJ14" s="198"/>
      <c r="AK14" s="198"/>
      <c r="AL14" s="190"/>
      <c r="AM14" s="198"/>
      <c r="AN14" s="198"/>
      <c r="AO14" s="198"/>
      <c r="AQ14" s="190" t="str">
        <f t="shared" si="0"/>
        <v>LQ pat</v>
      </c>
      <c r="AR14" s="193" t="str">
        <f t="shared" si="1"/>
        <v>LQ neu</v>
      </c>
    </row>
    <row r="15" spans="1:46" ht="16.5" customHeight="1" x14ac:dyDescent="0.25">
      <c r="G15" s="293" t="s">
        <v>872</v>
      </c>
      <c r="L15" s="199">
        <v>22</v>
      </c>
      <c r="M15" s="198" t="s">
        <v>359</v>
      </c>
      <c r="N15" s="198" t="s">
        <v>357</v>
      </c>
      <c r="O15" s="237" t="s">
        <v>193</v>
      </c>
      <c r="P15" s="223" t="s">
        <v>564</v>
      </c>
      <c r="S15" s="190"/>
      <c r="T15" s="190"/>
      <c r="V15" s="198"/>
      <c r="W15" s="198"/>
      <c r="X15" s="198"/>
      <c r="Y15" s="198"/>
      <c r="Z15" s="198"/>
      <c r="AA15" s="198"/>
      <c r="AD15" s="198"/>
      <c r="AE15" s="198"/>
      <c r="AF15" s="198"/>
      <c r="AG15" s="198"/>
      <c r="AH15" s="198"/>
      <c r="AI15" s="198"/>
      <c r="AJ15" s="198"/>
      <c r="AK15" s="198"/>
      <c r="AL15" s="190"/>
      <c r="AM15" s="190"/>
      <c r="AN15" s="198"/>
      <c r="AO15" s="198"/>
      <c r="AQ15" s="190" t="str">
        <f t="shared" si="0"/>
        <v>LQ pat</v>
      </c>
      <c r="AR15" s="190" t="str">
        <f t="shared" si="1"/>
        <v>LQ pat</v>
      </c>
    </row>
    <row r="16" spans="1:46" ht="16.5" customHeight="1" x14ac:dyDescent="0.25">
      <c r="G16" s="293" t="s">
        <v>867</v>
      </c>
      <c r="L16" s="199">
        <v>20</v>
      </c>
      <c r="M16" s="198" t="s">
        <v>360</v>
      </c>
      <c r="N16" s="198" t="s">
        <v>364</v>
      </c>
      <c r="O16" s="237" t="s">
        <v>193</v>
      </c>
      <c r="P16" s="225" t="s">
        <v>860</v>
      </c>
      <c r="S16" s="190"/>
      <c r="T16" s="192"/>
      <c r="V16" s="198"/>
      <c r="W16" s="198"/>
      <c r="X16" s="198"/>
      <c r="Y16" s="198"/>
      <c r="Z16" s="198"/>
      <c r="AA16" s="198"/>
      <c r="AD16" s="198"/>
      <c r="AE16" s="198"/>
      <c r="AF16" s="198"/>
      <c r="AG16" s="198"/>
      <c r="AH16" s="192"/>
      <c r="AI16" s="198"/>
      <c r="AJ16" s="198"/>
      <c r="AK16" s="198"/>
      <c r="AL16" s="190"/>
      <c r="AM16" s="198"/>
      <c r="AN16" s="198"/>
      <c r="AO16" s="198"/>
      <c r="AQ16" s="190" t="str">
        <f t="shared" si="0"/>
        <v>LQ pat</v>
      </c>
      <c r="AR16" s="192" t="str">
        <f t="shared" si="1"/>
        <v>HQ VUS</v>
      </c>
    </row>
    <row r="17" spans="7:46" ht="16.5" customHeight="1" x14ac:dyDescent="0.25">
      <c r="G17" s="293" t="s">
        <v>868</v>
      </c>
      <c r="L17" s="199">
        <v>21</v>
      </c>
      <c r="M17" s="198" t="s">
        <v>360</v>
      </c>
      <c r="N17" s="198" t="s">
        <v>357</v>
      </c>
      <c r="O17" s="237" t="s">
        <v>193</v>
      </c>
      <c r="P17" s="223" t="s">
        <v>564</v>
      </c>
      <c r="S17" s="190"/>
      <c r="T17" s="195"/>
      <c r="V17" s="198"/>
      <c r="W17" s="198"/>
      <c r="X17" s="198"/>
      <c r="Y17" s="198"/>
      <c r="Z17" s="198"/>
      <c r="AA17" s="198"/>
      <c r="AD17" s="198"/>
      <c r="AE17" s="198"/>
      <c r="AF17" s="198"/>
      <c r="AG17" s="198"/>
      <c r="AH17" s="198"/>
      <c r="AI17" s="198"/>
      <c r="AJ17" s="195"/>
      <c r="AK17" s="198"/>
      <c r="AL17" s="190"/>
      <c r="AM17" s="198"/>
      <c r="AN17" s="198"/>
      <c r="AO17" s="198"/>
      <c r="AQ17" s="190" t="str">
        <f t="shared" si="0"/>
        <v>LQ pat</v>
      </c>
      <c r="AR17" s="195" t="str">
        <f t="shared" si="1"/>
        <v>LQ VUS</v>
      </c>
    </row>
    <row r="18" spans="7:46" ht="16.5" customHeight="1" x14ac:dyDescent="0.25">
      <c r="G18" s="293" t="s">
        <v>876</v>
      </c>
      <c r="L18" s="199">
        <v>24</v>
      </c>
      <c r="M18" s="198" t="s">
        <v>360</v>
      </c>
      <c r="N18" s="198" t="s">
        <v>356</v>
      </c>
      <c r="O18" s="237" t="s">
        <v>193</v>
      </c>
      <c r="P18" s="225" t="s">
        <v>860</v>
      </c>
      <c r="S18" s="191"/>
      <c r="T18" s="192"/>
      <c r="V18" s="198"/>
      <c r="W18" s="198"/>
      <c r="X18" s="198"/>
      <c r="Y18" s="198"/>
      <c r="Z18" s="198"/>
      <c r="AA18" s="198"/>
      <c r="AD18" s="198"/>
      <c r="AE18" s="198"/>
      <c r="AF18" s="198"/>
      <c r="AG18" s="198"/>
      <c r="AH18" s="192"/>
      <c r="AI18" s="198"/>
      <c r="AJ18" s="198"/>
      <c r="AK18" s="198"/>
      <c r="AL18" s="198"/>
      <c r="AM18" s="198"/>
      <c r="AN18" s="191"/>
      <c r="AO18" s="198"/>
      <c r="AQ18" s="191" t="str">
        <f t="shared" si="0"/>
        <v>HQ pat</v>
      </c>
      <c r="AR18" s="192" t="str">
        <f t="shared" si="1"/>
        <v>HQ VUS</v>
      </c>
    </row>
    <row r="19" spans="7:46" ht="16.5" customHeight="1" x14ac:dyDescent="0.25">
      <c r="G19" s="293" t="s">
        <v>873</v>
      </c>
      <c r="L19" s="199">
        <v>3</v>
      </c>
      <c r="M19" s="198" t="s">
        <v>366</v>
      </c>
      <c r="N19" s="198" t="s">
        <v>354</v>
      </c>
      <c r="O19" s="237" t="s">
        <v>193</v>
      </c>
      <c r="P19" s="225" t="s">
        <v>860</v>
      </c>
      <c r="S19" s="192"/>
      <c r="T19" s="198"/>
      <c r="V19" s="198"/>
      <c r="W19" s="198"/>
      <c r="X19" s="198"/>
      <c r="Y19" s="198"/>
      <c r="Z19" s="198"/>
      <c r="AA19" s="198"/>
      <c r="AD19" s="198"/>
      <c r="AE19" s="198"/>
      <c r="AF19" s="198"/>
      <c r="AG19" s="198"/>
      <c r="AH19" s="192"/>
      <c r="AI19" s="198"/>
      <c r="AJ19" s="198"/>
      <c r="AK19" s="198"/>
      <c r="AL19" s="198"/>
      <c r="AM19" s="198"/>
      <c r="AN19" s="198"/>
      <c r="AO19" s="198"/>
      <c r="AQ19" s="192" t="str">
        <f t="shared" si="0"/>
        <v>HQ VUS</v>
      </c>
    </row>
    <row r="20" spans="7:46" ht="16.5" customHeight="1" x14ac:dyDescent="0.25">
      <c r="G20" s="293" t="s">
        <v>874</v>
      </c>
      <c r="L20" s="199">
        <v>4</v>
      </c>
      <c r="M20" s="198" t="s">
        <v>366</v>
      </c>
      <c r="N20" s="198" t="s">
        <v>355</v>
      </c>
      <c r="O20" s="237" t="s">
        <v>193</v>
      </c>
      <c r="P20" s="225" t="s">
        <v>860</v>
      </c>
      <c r="S20" s="195"/>
      <c r="T20" s="198"/>
      <c r="V20" s="198"/>
      <c r="W20" s="198"/>
      <c r="X20" s="198"/>
      <c r="Y20" s="198"/>
      <c r="Z20" s="198"/>
      <c r="AA20" s="198"/>
      <c r="AD20" s="198"/>
      <c r="AE20" s="198"/>
      <c r="AF20" s="198"/>
      <c r="AG20" s="198"/>
      <c r="AH20" s="198"/>
      <c r="AI20" s="198"/>
      <c r="AJ20" s="195"/>
      <c r="AK20" s="198"/>
      <c r="AL20" s="198"/>
      <c r="AM20" s="198"/>
      <c r="AN20" s="198"/>
      <c r="AO20" s="198"/>
      <c r="AQ20" s="195" t="str">
        <f t="shared" si="0"/>
        <v>LQ VUS</v>
      </c>
    </row>
    <row r="21" spans="7:46" ht="16.5" customHeight="1" x14ac:dyDescent="0.25">
      <c r="G21" s="293" t="s">
        <v>869</v>
      </c>
      <c r="L21" s="199">
        <v>16</v>
      </c>
      <c r="M21" s="198" t="s">
        <v>368</v>
      </c>
      <c r="N21" s="198" t="s">
        <v>356</v>
      </c>
      <c r="O21" s="237" t="s">
        <v>193</v>
      </c>
      <c r="P21" s="225" t="s">
        <v>860</v>
      </c>
      <c r="S21" s="192"/>
      <c r="T21" s="192"/>
      <c r="V21" s="198"/>
      <c r="W21" s="198"/>
      <c r="X21" s="198"/>
      <c r="Y21" s="198"/>
      <c r="Z21" s="198"/>
      <c r="AA21" s="198"/>
      <c r="AD21" s="198"/>
      <c r="AE21" s="198"/>
      <c r="AF21" s="198"/>
      <c r="AG21" s="198"/>
      <c r="AH21" s="192"/>
      <c r="AI21" s="192"/>
      <c r="AJ21" s="198"/>
      <c r="AK21" s="198"/>
      <c r="AL21" s="198"/>
      <c r="AM21" s="198"/>
      <c r="AN21" s="198"/>
      <c r="AO21" s="198"/>
      <c r="AQ21" s="192" t="str">
        <f t="shared" si="0"/>
        <v>HQ VUS</v>
      </c>
      <c r="AR21" s="192" t="str">
        <f t="shared" si="1"/>
        <v>HQ VUS</v>
      </c>
    </row>
    <row r="22" spans="7:46" ht="16.5" customHeight="1" x14ac:dyDescent="0.25">
      <c r="G22" s="293" t="s">
        <v>870</v>
      </c>
      <c r="L22" s="199">
        <v>17</v>
      </c>
      <c r="M22" s="198" t="s">
        <v>368</v>
      </c>
      <c r="N22" s="198" t="s">
        <v>358</v>
      </c>
      <c r="O22" s="237" t="s">
        <v>193</v>
      </c>
      <c r="P22" s="225" t="s">
        <v>860</v>
      </c>
      <c r="S22" s="192"/>
      <c r="T22" s="195"/>
      <c r="V22" s="198"/>
      <c r="W22" s="198"/>
      <c r="X22" s="198"/>
      <c r="Y22" s="198"/>
      <c r="Z22" s="198"/>
      <c r="AA22" s="198"/>
      <c r="AD22" s="198"/>
      <c r="AE22" s="198"/>
      <c r="AF22" s="198"/>
      <c r="AG22" s="198"/>
      <c r="AH22" s="192"/>
      <c r="AI22" s="198"/>
      <c r="AJ22" s="195"/>
      <c r="AK22" s="198"/>
      <c r="AL22" s="198"/>
      <c r="AM22" s="198"/>
      <c r="AN22" s="198"/>
      <c r="AO22" s="198"/>
      <c r="AQ22" s="192" t="str">
        <f t="shared" si="0"/>
        <v>HQ VUS</v>
      </c>
      <c r="AR22" s="195" t="str">
        <f t="shared" si="1"/>
        <v>LQ VUS</v>
      </c>
    </row>
    <row r="23" spans="7:46" ht="16.5" customHeight="1" x14ac:dyDescent="0.25">
      <c r="L23" s="199">
        <v>18</v>
      </c>
      <c r="M23" s="198" t="s">
        <v>368</v>
      </c>
      <c r="N23" s="198" t="s">
        <v>357</v>
      </c>
      <c r="O23" s="237" t="s">
        <v>193</v>
      </c>
      <c r="P23" s="225" t="s">
        <v>860</v>
      </c>
      <c r="S23" s="195"/>
      <c r="T23" s="195"/>
      <c r="V23" s="198"/>
      <c r="W23" s="198"/>
      <c r="X23" s="198"/>
      <c r="Y23" s="198"/>
      <c r="Z23" s="198"/>
      <c r="AA23" s="198"/>
      <c r="AD23" s="198"/>
      <c r="AE23" s="198"/>
      <c r="AF23" s="198"/>
      <c r="AG23" s="198"/>
      <c r="AH23" s="198"/>
      <c r="AI23" s="198"/>
      <c r="AJ23" s="195"/>
      <c r="AK23" s="195"/>
      <c r="AL23" s="198"/>
      <c r="AM23" s="198"/>
      <c r="AN23" s="198"/>
      <c r="AO23" s="198"/>
      <c r="AQ23" s="195" t="str">
        <f t="shared" si="0"/>
        <v>LQ VUS</v>
      </c>
      <c r="AR23" s="195" t="str">
        <f t="shared" si="1"/>
        <v>LQ VUS</v>
      </c>
    </row>
    <row r="24" spans="7:46" ht="16.5" customHeight="1" x14ac:dyDescent="0.25">
      <c r="L24" s="199">
        <v>6</v>
      </c>
      <c r="M24" s="198" t="s">
        <v>365</v>
      </c>
      <c r="N24" s="198" t="s">
        <v>354</v>
      </c>
      <c r="O24" s="230" t="s">
        <v>196</v>
      </c>
      <c r="P24" s="235" t="s">
        <v>541</v>
      </c>
      <c r="S24" s="191"/>
      <c r="T24" s="198"/>
      <c r="V24" s="198"/>
      <c r="W24" s="198"/>
      <c r="X24" s="198"/>
      <c r="Y24" s="198"/>
      <c r="Z24" s="198"/>
      <c r="AA24" s="198"/>
      <c r="AD24" s="198"/>
      <c r="AE24" s="198"/>
      <c r="AF24" s="198"/>
      <c r="AG24" s="198"/>
      <c r="AH24" s="198"/>
      <c r="AI24" s="198"/>
      <c r="AJ24" s="198"/>
      <c r="AK24" s="198"/>
      <c r="AL24" s="198"/>
      <c r="AM24" s="198"/>
      <c r="AN24" s="191"/>
      <c r="AO24" s="198"/>
      <c r="AQ24" s="191" t="str">
        <f t="shared" si="0"/>
        <v>HQ pat</v>
      </c>
    </row>
    <row r="25" spans="7:46" ht="16.5" customHeight="1" x14ac:dyDescent="0.25">
      <c r="L25" s="199">
        <v>23</v>
      </c>
      <c r="M25" s="198" t="s">
        <v>362</v>
      </c>
      <c r="N25" s="198" t="s">
        <v>358</v>
      </c>
      <c r="O25" s="230" t="s">
        <v>196</v>
      </c>
      <c r="P25" s="235" t="s">
        <v>541</v>
      </c>
      <c r="S25" s="191"/>
      <c r="T25" s="193"/>
      <c r="V25" s="194"/>
      <c r="W25" s="198"/>
      <c r="X25" s="192"/>
      <c r="Y25" s="198"/>
      <c r="Z25" s="198"/>
      <c r="AA25" s="198"/>
      <c r="AD25" s="198"/>
      <c r="AE25" s="198"/>
      <c r="AF25" s="193"/>
      <c r="AG25" s="198"/>
      <c r="AH25" s="198"/>
      <c r="AI25" s="198"/>
      <c r="AJ25" s="198"/>
      <c r="AK25" s="198"/>
      <c r="AL25" s="198"/>
      <c r="AM25" s="198"/>
      <c r="AN25" s="191"/>
      <c r="AO25" s="198"/>
      <c r="AQ25" s="191" t="str">
        <f t="shared" si="0"/>
        <v>HQ pat</v>
      </c>
      <c r="AR25" s="193" t="str">
        <f t="shared" si="1"/>
        <v>LQ neu</v>
      </c>
      <c r="AS25" s="194" t="s">
        <v>840</v>
      </c>
      <c r="AT25" s="192" t="s">
        <v>858</v>
      </c>
    </row>
    <row r="26" spans="7:46" ht="16.5" customHeight="1" x14ac:dyDescent="0.25">
      <c r="L26" s="199">
        <v>26</v>
      </c>
      <c r="M26" s="198" t="s">
        <v>359</v>
      </c>
      <c r="N26" s="198" t="s">
        <v>358</v>
      </c>
      <c r="O26" s="230" t="s">
        <v>196</v>
      </c>
      <c r="P26" s="235" t="s">
        <v>541</v>
      </c>
      <c r="S26" s="191"/>
      <c r="T26" s="190"/>
      <c r="V26" s="194"/>
      <c r="W26" s="198"/>
      <c r="X26" s="192"/>
      <c r="Y26" s="198"/>
      <c r="Z26" s="198"/>
      <c r="AA26" s="198"/>
      <c r="AD26" s="198"/>
      <c r="AE26" s="198"/>
      <c r="AF26" s="198"/>
      <c r="AG26" s="198"/>
      <c r="AH26" s="198"/>
      <c r="AI26" s="198"/>
      <c r="AJ26" s="198"/>
      <c r="AK26" s="198"/>
      <c r="AL26" s="190"/>
      <c r="AM26" s="198"/>
      <c r="AN26" s="191"/>
      <c r="AO26" s="198"/>
      <c r="AQ26" s="191" t="str">
        <f t="shared" si="0"/>
        <v>HQ pat</v>
      </c>
      <c r="AR26" s="190" t="str">
        <f t="shared" si="1"/>
        <v>LQ pat</v>
      </c>
      <c r="AS26" s="194" t="s">
        <v>840</v>
      </c>
      <c r="AT26" s="192" t="s">
        <v>858</v>
      </c>
    </row>
    <row r="27" spans="7:46" ht="16.5" customHeight="1" x14ac:dyDescent="0.25">
      <c r="L27" s="199">
        <v>25</v>
      </c>
      <c r="M27" s="198" t="s">
        <v>360</v>
      </c>
      <c r="N27" s="198" t="s">
        <v>358</v>
      </c>
      <c r="O27" s="230" t="s">
        <v>196</v>
      </c>
      <c r="P27" s="235" t="s">
        <v>541</v>
      </c>
      <c r="S27" s="191"/>
      <c r="T27" s="195"/>
      <c r="V27" s="194"/>
      <c r="W27" s="198"/>
      <c r="X27" s="192"/>
      <c r="Y27" s="198"/>
      <c r="Z27" s="198"/>
      <c r="AA27" s="198"/>
      <c r="AD27" s="198"/>
      <c r="AE27" s="198"/>
      <c r="AF27" s="198"/>
      <c r="AG27" s="198"/>
      <c r="AH27" s="198"/>
      <c r="AI27" s="198"/>
      <c r="AJ27" s="195"/>
      <c r="AK27" s="198"/>
      <c r="AL27" s="198"/>
      <c r="AM27" s="198"/>
      <c r="AN27" s="191"/>
      <c r="AO27" s="198"/>
      <c r="AQ27" s="191" t="str">
        <f t="shared" si="0"/>
        <v>HQ pat</v>
      </c>
      <c r="AR27" s="195" t="str">
        <f t="shared" si="1"/>
        <v>LQ VUS</v>
      </c>
      <c r="AS27" s="194" t="s">
        <v>840</v>
      </c>
      <c r="AT27" s="192" t="s">
        <v>858</v>
      </c>
    </row>
    <row r="28" spans="7:46" ht="16.5" customHeight="1" x14ac:dyDescent="0.25">
      <c r="I28" t="s">
        <v>906</v>
      </c>
      <c r="L28" s="199">
        <v>27</v>
      </c>
      <c r="M28" s="198" t="s">
        <v>359</v>
      </c>
      <c r="N28" s="198" t="s">
        <v>356</v>
      </c>
      <c r="O28" s="231" t="s">
        <v>24</v>
      </c>
      <c r="P28" s="236" t="s">
        <v>926</v>
      </c>
      <c r="S28" s="191"/>
      <c r="T28" s="191"/>
      <c r="V28" s="194"/>
      <c r="W28" s="198"/>
      <c r="X28" s="192"/>
      <c r="Y28" s="198"/>
      <c r="Z28" s="198"/>
      <c r="AA28" s="198"/>
      <c r="AD28" s="198"/>
      <c r="AE28" s="198"/>
      <c r="AF28" s="198"/>
      <c r="AG28" s="198"/>
      <c r="AH28" s="198"/>
      <c r="AI28" s="198"/>
      <c r="AJ28" s="198"/>
      <c r="AK28" s="198"/>
      <c r="AL28" s="198"/>
      <c r="AM28" s="198"/>
      <c r="AN28" s="191"/>
      <c r="AO28" s="191"/>
      <c r="AQ28" s="191" t="str">
        <f t="shared" si="0"/>
        <v>HQ pat</v>
      </c>
      <c r="AR28" s="191" t="str">
        <f t="shared" si="1"/>
        <v>HQ pat</v>
      </c>
      <c r="AS28" s="194" t="s">
        <v>840</v>
      </c>
      <c r="AT28" s="192" t="s">
        <v>858</v>
      </c>
    </row>
    <row r="34" spans="12:46" ht="16.5" customHeight="1" x14ac:dyDescent="0.25">
      <c r="L34" s="196" t="s">
        <v>180</v>
      </c>
      <c r="M34" s="197" t="s">
        <v>369</v>
      </c>
      <c r="N34" s="197" t="s">
        <v>370</v>
      </c>
      <c r="O34" s="197" t="s">
        <v>203</v>
      </c>
      <c r="P34" s="197" t="s">
        <v>864</v>
      </c>
      <c r="S34" s="70" t="s">
        <v>862</v>
      </c>
      <c r="T34" s="202" t="s">
        <v>863</v>
      </c>
      <c r="V34" s="302" t="s">
        <v>865</v>
      </c>
      <c r="W34" s="302"/>
      <c r="X34" s="302"/>
      <c r="Y34" s="302"/>
      <c r="Z34" s="302"/>
      <c r="AA34" s="302"/>
      <c r="AD34" s="194"/>
      <c r="AE34" s="194"/>
      <c r="AF34" s="193"/>
      <c r="AG34" s="193"/>
      <c r="AH34" s="192"/>
      <c r="AI34" s="192"/>
      <c r="AJ34" s="195"/>
      <c r="AK34" s="195"/>
      <c r="AL34" s="190"/>
      <c r="AM34" s="190"/>
      <c r="AN34" s="191"/>
      <c r="AO34" s="191"/>
    </row>
    <row r="35" spans="12:46" ht="16.5" customHeight="1" x14ac:dyDescent="0.25">
      <c r="L35" s="199">
        <v>1</v>
      </c>
      <c r="M35" s="198" t="s">
        <v>367</v>
      </c>
      <c r="N35" s="198" t="s">
        <v>354</v>
      </c>
      <c r="O35" s="200" t="s">
        <v>191</v>
      </c>
      <c r="P35" s="234" t="s">
        <v>861</v>
      </c>
      <c r="S35" s="194"/>
      <c r="T35" s="198"/>
      <c r="V35" s="198"/>
      <c r="W35" s="198"/>
      <c r="X35" s="198"/>
      <c r="Y35" s="198"/>
      <c r="Z35" s="198"/>
      <c r="AA35" s="198"/>
      <c r="AD35" s="194"/>
      <c r="AE35" s="198"/>
      <c r="AF35" s="198"/>
      <c r="AG35" s="198"/>
      <c r="AH35" s="198"/>
      <c r="AI35" s="198"/>
      <c r="AJ35" s="198"/>
      <c r="AK35" s="198"/>
      <c r="AL35" s="198"/>
      <c r="AM35" s="198"/>
      <c r="AN35" s="198"/>
      <c r="AO35" s="198"/>
      <c r="AQ35" s="194" t="str">
        <f t="shared" ref="AQ35:AQ40" si="2">(IF(LEFT(N35,1)="H","HQ","LQ"))&amp;(IF(LEFT(M35,1)="N"," neu",IF(LEFT(M35,1)="P"," pat"," VUS")))</f>
        <v>HQ neu</v>
      </c>
    </row>
    <row r="36" spans="12:46" ht="16.5" customHeight="1" x14ac:dyDescent="0.25">
      <c r="L36" s="199">
        <v>2</v>
      </c>
      <c r="M36" s="198" t="s">
        <v>367</v>
      </c>
      <c r="N36" s="198" t="s">
        <v>355</v>
      </c>
      <c r="O36" s="195" t="s">
        <v>193</v>
      </c>
      <c r="P36" s="226" t="s">
        <v>550</v>
      </c>
      <c r="S36" s="193"/>
      <c r="T36" s="198"/>
      <c r="V36" s="198"/>
      <c r="W36" s="198"/>
      <c r="X36" s="198"/>
      <c r="Y36" s="198"/>
      <c r="Z36" s="198"/>
      <c r="AA36" s="198"/>
      <c r="AD36" s="198"/>
      <c r="AE36" s="198"/>
      <c r="AF36" s="193"/>
      <c r="AG36" s="198"/>
      <c r="AH36" s="198"/>
      <c r="AI36" s="198"/>
      <c r="AJ36" s="198"/>
      <c r="AK36" s="198"/>
      <c r="AL36" s="198"/>
      <c r="AM36" s="198"/>
      <c r="AN36" s="198"/>
      <c r="AO36" s="198"/>
      <c r="AQ36" s="193" t="str">
        <f t="shared" si="2"/>
        <v>LQ neu</v>
      </c>
    </row>
    <row r="37" spans="12:46" ht="16.5" customHeight="1" x14ac:dyDescent="0.25">
      <c r="L37" s="199">
        <v>3</v>
      </c>
      <c r="M37" s="198" t="s">
        <v>366</v>
      </c>
      <c r="N37" s="198" t="s">
        <v>354</v>
      </c>
      <c r="O37" s="195" t="s">
        <v>193</v>
      </c>
      <c r="P37" s="225" t="s">
        <v>860</v>
      </c>
      <c r="S37" s="192"/>
      <c r="T37" s="198"/>
      <c r="V37" s="198"/>
      <c r="W37" s="198"/>
      <c r="X37" s="198"/>
      <c r="Y37" s="198"/>
      <c r="Z37" s="198"/>
      <c r="AA37" s="198"/>
      <c r="AD37" s="198"/>
      <c r="AE37" s="198"/>
      <c r="AF37" s="198"/>
      <c r="AG37" s="198"/>
      <c r="AH37" s="192"/>
      <c r="AI37" s="198"/>
      <c r="AJ37" s="198"/>
      <c r="AK37" s="198"/>
      <c r="AL37" s="198"/>
      <c r="AM37" s="198"/>
      <c r="AN37" s="198"/>
      <c r="AO37" s="198"/>
      <c r="AQ37" s="192" t="str">
        <f t="shared" si="2"/>
        <v>HQ VUS</v>
      </c>
    </row>
    <row r="38" spans="12:46" ht="16.5" customHeight="1" x14ac:dyDescent="0.25">
      <c r="L38" s="199">
        <v>4</v>
      </c>
      <c r="M38" s="198" t="s">
        <v>366</v>
      </c>
      <c r="N38" s="198" t="s">
        <v>355</v>
      </c>
      <c r="O38" s="195" t="s">
        <v>193</v>
      </c>
      <c r="P38" s="225" t="s">
        <v>860</v>
      </c>
      <c r="S38" s="195"/>
      <c r="T38" s="198"/>
      <c r="V38" s="198"/>
      <c r="W38" s="198"/>
      <c r="X38" s="198"/>
      <c r="Y38" s="198"/>
      <c r="Z38" s="198"/>
      <c r="AA38" s="198"/>
      <c r="AD38" s="198"/>
      <c r="AE38" s="198"/>
      <c r="AF38" s="198"/>
      <c r="AG38" s="198"/>
      <c r="AH38" s="198"/>
      <c r="AI38" s="198"/>
      <c r="AJ38" s="195"/>
      <c r="AK38" s="198"/>
      <c r="AL38" s="198"/>
      <c r="AM38" s="198"/>
      <c r="AN38" s="198"/>
      <c r="AO38" s="198"/>
      <c r="AQ38" s="195" t="str">
        <f t="shared" si="2"/>
        <v>LQ VUS</v>
      </c>
    </row>
    <row r="39" spans="12:46" ht="16.5" customHeight="1" x14ac:dyDescent="0.25">
      <c r="L39" s="199">
        <v>5</v>
      </c>
      <c r="M39" s="198" t="s">
        <v>365</v>
      </c>
      <c r="N39" s="198" t="s">
        <v>355</v>
      </c>
      <c r="O39" s="195" t="s">
        <v>193</v>
      </c>
      <c r="P39" s="223" t="s">
        <v>564</v>
      </c>
      <c r="S39" s="190"/>
      <c r="T39" s="198"/>
      <c r="V39" s="198"/>
      <c r="W39" s="198"/>
      <c r="X39" s="198"/>
      <c r="Y39" s="198"/>
      <c r="Z39" s="198"/>
      <c r="AA39" s="198"/>
      <c r="AD39" s="198"/>
      <c r="AE39" s="198"/>
      <c r="AF39" s="198"/>
      <c r="AG39" s="198"/>
      <c r="AH39" s="198"/>
      <c r="AI39" s="198"/>
      <c r="AJ39" s="198"/>
      <c r="AK39" s="198"/>
      <c r="AL39" s="190"/>
      <c r="AM39" s="198"/>
      <c r="AN39" s="198"/>
      <c r="AO39" s="198"/>
      <c r="AQ39" s="190" t="str">
        <f t="shared" si="2"/>
        <v>LQ pat</v>
      </c>
    </row>
    <row r="40" spans="12:46" ht="16.5" customHeight="1" x14ac:dyDescent="0.25">
      <c r="L40" s="199">
        <v>6</v>
      </c>
      <c r="M40" s="198" t="s">
        <v>365</v>
      </c>
      <c r="N40" s="198" t="s">
        <v>354</v>
      </c>
      <c r="O40" s="201" t="s">
        <v>196</v>
      </c>
      <c r="P40" s="235" t="s">
        <v>541</v>
      </c>
      <c r="S40" s="191"/>
      <c r="T40" s="198"/>
      <c r="V40" s="198"/>
      <c r="W40" s="198"/>
      <c r="X40" s="198"/>
      <c r="Y40" s="198"/>
      <c r="Z40" s="198"/>
      <c r="AA40" s="198"/>
      <c r="AD40" s="198"/>
      <c r="AE40" s="198"/>
      <c r="AF40" s="198"/>
      <c r="AG40" s="198"/>
      <c r="AH40" s="198"/>
      <c r="AI40" s="198"/>
      <c r="AJ40" s="198"/>
      <c r="AK40" s="198"/>
      <c r="AL40" s="198"/>
      <c r="AM40" s="198"/>
      <c r="AN40" s="191"/>
      <c r="AO40" s="198"/>
      <c r="AQ40" s="191" t="str">
        <f t="shared" si="2"/>
        <v>HQ pat</v>
      </c>
    </row>
    <row r="41" spans="12:46" ht="16.5" customHeight="1" x14ac:dyDescent="0.25">
      <c r="S41"/>
      <c r="T41"/>
      <c r="V41" s="33"/>
      <c r="W41" s="33"/>
      <c r="X41" s="33"/>
      <c r="Y41" s="33"/>
      <c r="Z41" s="33"/>
      <c r="AA41" s="33"/>
    </row>
    <row r="42" spans="12:46" ht="16.5" customHeight="1" x14ac:dyDescent="0.25">
      <c r="L42" s="199">
        <v>7</v>
      </c>
      <c r="M42" s="198" t="s">
        <v>361</v>
      </c>
      <c r="N42" s="198" t="s">
        <v>356</v>
      </c>
      <c r="O42" s="194" t="s">
        <v>27</v>
      </c>
      <c r="P42" s="233" t="s">
        <v>927</v>
      </c>
      <c r="S42" s="194"/>
      <c r="T42" s="194"/>
      <c r="V42" s="198"/>
      <c r="W42" s="198"/>
      <c r="X42" s="192"/>
      <c r="Y42" s="198"/>
      <c r="Z42" s="198"/>
      <c r="AA42" s="191"/>
      <c r="AD42" s="194"/>
      <c r="AE42" s="194"/>
      <c r="AF42" s="198"/>
      <c r="AG42" s="198"/>
      <c r="AH42" s="198"/>
      <c r="AI42" s="198"/>
      <c r="AJ42" s="198"/>
      <c r="AK42" s="198"/>
      <c r="AL42" s="198"/>
      <c r="AM42" s="198"/>
      <c r="AN42" s="198"/>
      <c r="AO42" s="198"/>
      <c r="AQ42" s="194" t="str">
        <f>(IF(LEFT(N42,1)="H","HQ","LQ"))&amp;(IF(LEFT(M42,1)="N"," neu",IF(LEFT(M42,1)="P"," pat"," VUS")))</f>
        <v>HQ neu</v>
      </c>
      <c r="AR42" s="194" t="str">
        <f>(IF(RIGHT(N42,1)="H","HQ","LQ"))&amp;(IF(RIGHT(M42,1)="N"," neu",IF(RIGHT(M42,1)="P"," pat"," VUS")))</f>
        <v>HQ neu</v>
      </c>
      <c r="AS42" s="192" t="s">
        <v>858</v>
      </c>
      <c r="AT42" s="191" t="s">
        <v>839</v>
      </c>
    </row>
    <row r="43" spans="12:46" ht="16.5" customHeight="1" x14ac:dyDescent="0.25">
      <c r="L43" s="199">
        <v>8</v>
      </c>
      <c r="M43" s="198" t="s">
        <v>361</v>
      </c>
      <c r="N43" s="198" t="s">
        <v>358</v>
      </c>
      <c r="O43" s="200" t="s">
        <v>191</v>
      </c>
      <c r="P43" s="234" t="s">
        <v>861</v>
      </c>
      <c r="S43" s="194"/>
      <c r="T43" s="193"/>
      <c r="V43" s="198"/>
      <c r="W43" s="198"/>
      <c r="X43" s="192"/>
      <c r="Y43" s="198"/>
      <c r="Z43" s="198"/>
      <c r="AA43" s="191"/>
      <c r="AD43" s="194"/>
      <c r="AE43" s="198"/>
      <c r="AF43" s="193"/>
      <c r="AG43" s="198"/>
      <c r="AH43" s="198"/>
      <c r="AI43" s="198"/>
      <c r="AJ43" s="198"/>
      <c r="AK43" s="198"/>
      <c r="AL43" s="198"/>
      <c r="AM43" s="198"/>
      <c r="AN43" s="198"/>
      <c r="AO43" s="198"/>
      <c r="AQ43" s="194" t="str">
        <f t="shared" ref="AQ43:AQ47" si="3">(IF(LEFT(N43,1)="H","HQ","LQ"))&amp;(IF(LEFT(M43,1)="N"," neu",IF(LEFT(M43,1)="P"," pat"," VUS")))</f>
        <v>HQ neu</v>
      </c>
      <c r="AR43" s="193" t="str">
        <f t="shared" ref="AR43:AR47" si="4">(IF(RIGHT(N43,1)="H","HQ","LQ"))&amp;(IF(RIGHT(M43,1)="N"," neu",IF(RIGHT(M43,1)="P"," pat"," VUS")))</f>
        <v>LQ neu</v>
      </c>
      <c r="AS43" s="192" t="s">
        <v>858</v>
      </c>
      <c r="AT43" s="191" t="s">
        <v>839</v>
      </c>
    </row>
    <row r="44" spans="12:46" ht="16.5" customHeight="1" x14ac:dyDescent="0.25">
      <c r="L44" s="199">
        <v>9</v>
      </c>
      <c r="M44" s="198" t="s">
        <v>363</v>
      </c>
      <c r="N44" s="198" t="s">
        <v>356</v>
      </c>
      <c r="O44" s="195" t="s">
        <v>193</v>
      </c>
      <c r="P44" s="225" t="s">
        <v>860</v>
      </c>
      <c r="S44" s="194"/>
      <c r="T44" s="192"/>
      <c r="V44" s="198"/>
      <c r="W44" s="198"/>
      <c r="X44" s="198"/>
      <c r="Y44" s="198"/>
      <c r="Z44" s="198"/>
      <c r="AA44" s="198"/>
      <c r="AD44" s="194"/>
      <c r="AE44" s="198"/>
      <c r="AF44" s="198"/>
      <c r="AG44" s="198"/>
      <c r="AH44" s="192"/>
      <c r="AI44" s="198"/>
      <c r="AJ44" s="198"/>
      <c r="AK44" s="198"/>
      <c r="AL44" s="198"/>
      <c r="AM44" s="198"/>
      <c r="AN44" s="198"/>
      <c r="AO44" s="198"/>
      <c r="AQ44" s="194" t="str">
        <f t="shared" si="3"/>
        <v>HQ neu</v>
      </c>
      <c r="AR44" s="192" t="str">
        <f t="shared" si="4"/>
        <v>HQ VUS</v>
      </c>
    </row>
    <row r="45" spans="12:46" ht="16.5" customHeight="1" x14ac:dyDescent="0.25">
      <c r="L45" s="199">
        <v>10</v>
      </c>
      <c r="M45" s="198" t="s">
        <v>363</v>
      </c>
      <c r="N45" s="198" t="s">
        <v>358</v>
      </c>
      <c r="O45" s="200" t="s">
        <v>191</v>
      </c>
      <c r="P45" s="234" t="s">
        <v>861</v>
      </c>
      <c r="S45" s="194"/>
      <c r="T45" s="195"/>
      <c r="V45" s="198"/>
      <c r="W45" s="198"/>
      <c r="X45" s="192"/>
      <c r="Y45" s="198"/>
      <c r="Z45" s="198"/>
      <c r="AA45" s="191"/>
      <c r="AD45" s="194"/>
      <c r="AE45" s="198"/>
      <c r="AF45" s="198"/>
      <c r="AG45" s="198"/>
      <c r="AH45" s="198"/>
      <c r="AI45" s="198"/>
      <c r="AJ45" s="195"/>
      <c r="AK45" s="198"/>
      <c r="AL45" s="198"/>
      <c r="AM45" s="198"/>
      <c r="AN45" s="198"/>
      <c r="AO45" s="198"/>
      <c r="AQ45" s="194" t="str">
        <f t="shared" si="3"/>
        <v>HQ neu</v>
      </c>
      <c r="AR45" s="195" t="str">
        <f t="shared" si="4"/>
        <v>LQ VUS</v>
      </c>
      <c r="AS45" s="192" t="s">
        <v>858</v>
      </c>
      <c r="AT45" s="191" t="s">
        <v>839</v>
      </c>
    </row>
    <row r="46" spans="12:46" ht="16.5" customHeight="1" x14ac:dyDescent="0.25">
      <c r="L46" s="199">
        <v>11</v>
      </c>
      <c r="M46" s="198" t="s">
        <v>362</v>
      </c>
      <c r="N46" s="198" t="s">
        <v>364</v>
      </c>
      <c r="O46" s="200" t="s">
        <v>191</v>
      </c>
      <c r="P46" s="234" t="s">
        <v>861</v>
      </c>
      <c r="S46" s="194"/>
      <c r="T46" s="190"/>
      <c r="V46" s="198"/>
      <c r="W46" s="198"/>
      <c r="X46" s="192"/>
      <c r="Y46" s="198"/>
      <c r="Z46" s="198"/>
      <c r="AA46" s="191"/>
      <c r="AD46" s="194"/>
      <c r="AE46" s="198"/>
      <c r="AF46" s="198"/>
      <c r="AG46" s="198"/>
      <c r="AH46" s="198"/>
      <c r="AI46" s="198"/>
      <c r="AJ46" s="198"/>
      <c r="AK46" s="198"/>
      <c r="AL46" s="190"/>
      <c r="AM46" s="198"/>
      <c r="AN46" s="198"/>
      <c r="AO46" s="198"/>
      <c r="AQ46" s="194" t="str">
        <f t="shared" si="3"/>
        <v>LQ pat</v>
      </c>
      <c r="AR46" s="190" t="str">
        <f t="shared" si="4"/>
        <v>HQ neu</v>
      </c>
      <c r="AS46" s="192" t="s">
        <v>858</v>
      </c>
      <c r="AT46" s="191" t="s">
        <v>839</v>
      </c>
    </row>
    <row r="47" spans="12:46" ht="16.5" customHeight="1" x14ac:dyDescent="0.25">
      <c r="L47" s="199">
        <v>12</v>
      </c>
      <c r="M47" s="198" t="s">
        <v>362</v>
      </c>
      <c r="N47" s="198" t="s">
        <v>356</v>
      </c>
      <c r="O47" s="195" t="s">
        <v>193</v>
      </c>
      <c r="P47" s="225" t="s">
        <v>860</v>
      </c>
      <c r="S47" s="194"/>
      <c r="T47" s="191"/>
      <c r="V47" s="198"/>
      <c r="W47" s="198"/>
      <c r="X47" s="198"/>
      <c r="Y47" s="198"/>
      <c r="Z47" s="198"/>
      <c r="AA47" s="198"/>
      <c r="AD47" s="194"/>
      <c r="AE47" s="198"/>
      <c r="AF47" s="198"/>
      <c r="AG47" s="198"/>
      <c r="AH47" s="198"/>
      <c r="AI47" s="198"/>
      <c r="AJ47" s="198"/>
      <c r="AK47" s="198"/>
      <c r="AL47" s="198"/>
      <c r="AM47" s="198"/>
      <c r="AN47" s="191"/>
      <c r="AO47" s="198"/>
      <c r="AQ47" s="194" t="str">
        <f t="shared" si="3"/>
        <v>HQ pat</v>
      </c>
      <c r="AR47" s="191" t="str">
        <f t="shared" si="4"/>
        <v>HQ neu</v>
      </c>
    </row>
    <row r="48" spans="12:46" ht="16.5" customHeight="1" x14ac:dyDescent="0.25">
      <c r="S48"/>
      <c r="T48"/>
      <c r="V48" s="33"/>
      <c r="W48" s="33"/>
      <c r="X48" s="33"/>
      <c r="Y48" s="33"/>
      <c r="Z48" s="33"/>
      <c r="AA48" s="33"/>
    </row>
    <row r="49" spans="12:46" ht="16.5" customHeight="1" x14ac:dyDescent="0.25">
      <c r="L49" s="199">
        <v>8</v>
      </c>
      <c r="M49" s="198" t="s">
        <v>361</v>
      </c>
      <c r="N49" s="198" t="s">
        <v>358</v>
      </c>
      <c r="O49" s="200" t="s">
        <v>191</v>
      </c>
      <c r="P49" s="234" t="s">
        <v>861</v>
      </c>
      <c r="S49" s="194"/>
      <c r="T49" s="193"/>
      <c r="V49" s="198"/>
      <c r="W49" s="198"/>
      <c r="X49" s="192"/>
      <c r="Y49" s="198"/>
      <c r="Z49" s="198"/>
      <c r="AA49" s="191"/>
      <c r="AD49" s="194"/>
      <c r="AE49" s="198"/>
      <c r="AF49" s="193"/>
      <c r="AG49" s="198"/>
      <c r="AH49" s="198"/>
      <c r="AI49" s="198"/>
      <c r="AJ49" s="198"/>
      <c r="AK49" s="198"/>
      <c r="AL49" s="198"/>
      <c r="AM49" s="198"/>
      <c r="AN49" s="198"/>
      <c r="AO49" s="198"/>
      <c r="AQ49" s="194" t="str">
        <f t="shared" ref="AQ49:AQ54" si="5">(IF(LEFT(N49,1)="H","HQ","LQ"))&amp;(IF(LEFT(M49,1)="N"," neu",IF(LEFT(M49,1)="P"," pat"," VUS")))</f>
        <v>HQ neu</v>
      </c>
      <c r="AR49" s="193" t="str">
        <f t="shared" ref="AR49:AR54" si="6">(IF(RIGHT(N49,1)="H","HQ","LQ"))&amp;(IF(RIGHT(M49,1)="N"," neu",IF(RIGHT(M49,1)="P"," pat"," VUS")))</f>
        <v>LQ neu</v>
      </c>
      <c r="AS49" s="192" t="s">
        <v>858</v>
      </c>
      <c r="AT49" s="191" t="s">
        <v>839</v>
      </c>
    </row>
    <row r="50" spans="12:46" ht="16.5" customHeight="1" x14ac:dyDescent="0.25">
      <c r="L50" s="199">
        <v>13</v>
      </c>
      <c r="M50" s="198" t="s">
        <v>361</v>
      </c>
      <c r="N50" s="198" t="s">
        <v>357</v>
      </c>
      <c r="O50" s="195" t="s">
        <v>193</v>
      </c>
      <c r="P50" s="226" t="s">
        <v>550</v>
      </c>
      <c r="S50" s="193"/>
      <c r="T50" s="193"/>
      <c r="V50" s="198"/>
      <c r="W50" s="198"/>
      <c r="X50" s="198"/>
      <c r="Y50" s="198"/>
      <c r="Z50" s="198"/>
      <c r="AA50" s="198"/>
      <c r="AD50" s="198"/>
      <c r="AE50" s="198"/>
      <c r="AF50" s="193"/>
      <c r="AG50" s="193"/>
      <c r="AH50" s="198"/>
      <c r="AI50" s="198"/>
      <c r="AJ50" s="198"/>
      <c r="AK50" s="198"/>
      <c r="AL50" s="198"/>
      <c r="AM50" s="198"/>
      <c r="AN50" s="198"/>
      <c r="AO50" s="198"/>
      <c r="AQ50" s="193" t="str">
        <f t="shared" si="5"/>
        <v>LQ neu</v>
      </c>
      <c r="AR50" s="193" t="str">
        <f t="shared" si="6"/>
        <v>LQ neu</v>
      </c>
    </row>
    <row r="51" spans="12:46" ht="16.5" customHeight="1" x14ac:dyDescent="0.25">
      <c r="L51" s="199">
        <v>14</v>
      </c>
      <c r="M51" s="198" t="s">
        <v>363</v>
      </c>
      <c r="N51" s="198" t="s">
        <v>364</v>
      </c>
      <c r="O51" s="195" t="s">
        <v>193</v>
      </c>
      <c r="P51" s="225" t="s">
        <v>860</v>
      </c>
      <c r="S51" s="193"/>
      <c r="T51" s="192"/>
      <c r="V51" s="198"/>
      <c r="W51" s="198"/>
      <c r="X51" s="198"/>
      <c r="Y51" s="198"/>
      <c r="Z51" s="198"/>
      <c r="AA51" s="198"/>
      <c r="AD51" s="198"/>
      <c r="AE51" s="198"/>
      <c r="AF51" s="193"/>
      <c r="AG51" s="198"/>
      <c r="AH51" s="192"/>
      <c r="AI51" s="198"/>
      <c r="AJ51" s="198"/>
      <c r="AK51" s="198"/>
      <c r="AL51" s="198"/>
      <c r="AM51" s="198"/>
      <c r="AN51" s="198"/>
      <c r="AO51" s="198"/>
      <c r="AQ51" s="193" t="str">
        <f t="shared" si="5"/>
        <v>LQ neu</v>
      </c>
      <c r="AR51" s="192" t="str">
        <f t="shared" si="6"/>
        <v>HQ VUS</v>
      </c>
    </row>
    <row r="52" spans="12:46" ht="16.5" customHeight="1" x14ac:dyDescent="0.25">
      <c r="L52" s="199">
        <v>15</v>
      </c>
      <c r="M52" s="198" t="s">
        <v>363</v>
      </c>
      <c r="N52" s="198" t="s">
        <v>357</v>
      </c>
      <c r="O52" s="195" t="s">
        <v>193</v>
      </c>
      <c r="P52" s="226" t="s">
        <v>550</v>
      </c>
      <c r="S52" s="193"/>
      <c r="T52" s="195"/>
      <c r="V52" s="198"/>
      <c r="W52" s="198"/>
      <c r="X52" s="198"/>
      <c r="Y52" s="198"/>
      <c r="Z52" s="198"/>
      <c r="AA52" s="198"/>
      <c r="AD52" s="198"/>
      <c r="AE52" s="198"/>
      <c r="AF52" s="193"/>
      <c r="AG52" s="198"/>
      <c r="AH52" s="198"/>
      <c r="AI52" s="198"/>
      <c r="AJ52" s="195"/>
      <c r="AK52" s="198"/>
      <c r="AL52" s="198"/>
      <c r="AM52" s="198"/>
      <c r="AN52" s="198"/>
      <c r="AO52" s="198"/>
      <c r="AQ52" s="193" t="str">
        <f t="shared" si="5"/>
        <v>LQ neu</v>
      </c>
      <c r="AR52" s="195" t="str">
        <f t="shared" si="6"/>
        <v>LQ VUS</v>
      </c>
    </row>
    <row r="53" spans="12:46" ht="16.5" customHeight="1" x14ac:dyDescent="0.25">
      <c r="L53" s="199">
        <v>19</v>
      </c>
      <c r="M53" s="198" t="s">
        <v>362</v>
      </c>
      <c r="N53" s="198" t="s">
        <v>357</v>
      </c>
      <c r="O53" s="195" t="s">
        <v>193</v>
      </c>
      <c r="P53" s="225" t="s">
        <v>860</v>
      </c>
      <c r="S53" s="190"/>
      <c r="T53" s="193"/>
      <c r="V53" s="198"/>
      <c r="W53" s="198"/>
      <c r="X53" s="198"/>
      <c r="Y53" s="198"/>
      <c r="Z53" s="198"/>
      <c r="AA53" s="198"/>
      <c r="AD53" s="198"/>
      <c r="AE53" s="198"/>
      <c r="AF53" s="193"/>
      <c r="AG53" s="198"/>
      <c r="AH53" s="198"/>
      <c r="AI53" s="198"/>
      <c r="AJ53" s="198"/>
      <c r="AK53" s="198"/>
      <c r="AL53" s="190"/>
      <c r="AM53" s="198"/>
      <c r="AN53" s="198"/>
      <c r="AO53" s="198"/>
      <c r="AQ53" s="190" t="str">
        <f t="shared" si="5"/>
        <v>LQ pat</v>
      </c>
      <c r="AR53" s="193" t="str">
        <f t="shared" si="6"/>
        <v>LQ neu</v>
      </c>
    </row>
    <row r="54" spans="12:46" ht="16.5" customHeight="1" x14ac:dyDescent="0.25">
      <c r="L54" s="199">
        <v>23</v>
      </c>
      <c r="M54" s="198" t="s">
        <v>362</v>
      </c>
      <c r="N54" s="198" t="s">
        <v>358</v>
      </c>
      <c r="O54" s="201" t="s">
        <v>196</v>
      </c>
      <c r="P54" s="235" t="s">
        <v>541</v>
      </c>
      <c r="S54" s="191"/>
      <c r="T54" s="193"/>
      <c r="V54" s="194"/>
      <c r="W54" s="198"/>
      <c r="X54" s="192"/>
      <c r="Y54" s="198"/>
      <c r="Z54" s="198"/>
      <c r="AA54" s="198"/>
      <c r="AD54" s="198"/>
      <c r="AE54" s="198"/>
      <c r="AF54" s="193"/>
      <c r="AG54" s="198"/>
      <c r="AH54" s="198"/>
      <c r="AI54" s="198"/>
      <c r="AJ54" s="198"/>
      <c r="AK54" s="198"/>
      <c r="AL54" s="198"/>
      <c r="AM54" s="198"/>
      <c r="AN54" s="191"/>
      <c r="AO54" s="198"/>
      <c r="AQ54" s="191" t="str">
        <f t="shared" si="5"/>
        <v>HQ pat</v>
      </c>
      <c r="AR54" s="193" t="str">
        <f t="shared" si="6"/>
        <v>LQ neu</v>
      </c>
      <c r="AS54" s="194" t="s">
        <v>840</v>
      </c>
      <c r="AT54" s="192" t="s">
        <v>858</v>
      </c>
    </row>
    <row r="55" spans="12:46" ht="16.5" customHeight="1" x14ac:dyDescent="0.25">
      <c r="S55"/>
      <c r="T55"/>
      <c r="V55" s="33"/>
      <c r="W55" s="33"/>
      <c r="X55" s="33"/>
      <c r="Y55" s="33"/>
      <c r="Z55" s="33"/>
      <c r="AA55" s="33"/>
    </row>
    <row r="56" spans="12:46" ht="16.5" customHeight="1" x14ac:dyDescent="0.25">
      <c r="L56" s="199">
        <v>9</v>
      </c>
      <c r="M56" s="198" t="s">
        <v>363</v>
      </c>
      <c r="N56" s="198" t="s">
        <v>356</v>
      </c>
      <c r="O56" s="195" t="s">
        <v>193</v>
      </c>
      <c r="P56" s="225" t="s">
        <v>860</v>
      </c>
      <c r="S56" s="194"/>
      <c r="T56" s="192"/>
      <c r="V56" s="198"/>
      <c r="W56" s="198"/>
      <c r="X56" s="198"/>
      <c r="Y56" s="198"/>
      <c r="Z56" s="198"/>
      <c r="AA56" s="198"/>
      <c r="AD56" s="194"/>
      <c r="AE56" s="198"/>
      <c r="AF56" s="198"/>
      <c r="AG56" s="198"/>
      <c r="AH56" s="192"/>
      <c r="AI56" s="198"/>
      <c r="AJ56" s="198"/>
      <c r="AK56" s="198"/>
      <c r="AL56" s="198"/>
      <c r="AM56" s="198"/>
      <c r="AN56" s="198"/>
      <c r="AO56" s="198"/>
      <c r="AQ56" s="194" t="str">
        <f t="shared" ref="AQ56:AQ61" si="7">(IF(LEFT(N56,1)="H","HQ","LQ"))&amp;(IF(LEFT(M56,1)="N"," neu",IF(LEFT(M56,1)="P"," pat"," VUS")))</f>
        <v>HQ neu</v>
      </c>
      <c r="AR56" s="192" t="str">
        <f t="shared" ref="AR56:AR61" si="8">(IF(RIGHT(N56,1)="H","HQ","LQ"))&amp;(IF(RIGHT(M56,1)="N"," neu",IF(RIGHT(M56,1)="P"," pat"," VUS")))</f>
        <v>HQ VUS</v>
      </c>
    </row>
    <row r="57" spans="12:46" ht="16.5" customHeight="1" x14ac:dyDescent="0.25">
      <c r="L57" s="199">
        <v>14</v>
      </c>
      <c r="M57" s="198" t="s">
        <v>363</v>
      </c>
      <c r="N57" s="198" t="s">
        <v>364</v>
      </c>
      <c r="O57" s="195" t="s">
        <v>193</v>
      </c>
      <c r="P57" s="225" t="s">
        <v>860</v>
      </c>
      <c r="S57" s="193"/>
      <c r="T57" s="192"/>
      <c r="V57" s="198"/>
      <c r="W57" s="198"/>
      <c r="X57" s="198"/>
      <c r="Y57" s="198"/>
      <c r="Z57" s="198"/>
      <c r="AA57" s="198"/>
      <c r="AD57" s="198"/>
      <c r="AE57" s="198"/>
      <c r="AF57" s="193"/>
      <c r="AG57" s="198"/>
      <c r="AH57" s="192"/>
      <c r="AI57" s="198"/>
      <c r="AJ57" s="198"/>
      <c r="AK57" s="198"/>
      <c r="AL57" s="198"/>
      <c r="AM57" s="198"/>
      <c r="AN57" s="198"/>
      <c r="AO57" s="198"/>
      <c r="AQ57" s="193" t="str">
        <f t="shared" si="7"/>
        <v>LQ neu</v>
      </c>
      <c r="AR57" s="192" t="str">
        <f t="shared" si="8"/>
        <v>HQ VUS</v>
      </c>
    </row>
    <row r="58" spans="12:46" ht="16.5" customHeight="1" x14ac:dyDescent="0.25">
      <c r="L58" s="199">
        <v>16</v>
      </c>
      <c r="M58" s="198" t="s">
        <v>368</v>
      </c>
      <c r="N58" s="198" t="s">
        <v>356</v>
      </c>
      <c r="O58" s="195" t="s">
        <v>193</v>
      </c>
      <c r="P58" s="225" t="s">
        <v>860</v>
      </c>
      <c r="S58" s="192"/>
      <c r="T58" s="192"/>
      <c r="V58" s="198"/>
      <c r="W58" s="198"/>
      <c r="X58" s="198"/>
      <c r="Y58" s="198"/>
      <c r="Z58" s="198"/>
      <c r="AA58" s="198"/>
      <c r="AD58" s="198"/>
      <c r="AE58" s="198"/>
      <c r="AF58" s="198"/>
      <c r="AG58" s="198"/>
      <c r="AH58" s="192"/>
      <c r="AI58" s="192"/>
      <c r="AJ58" s="198"/>
      <c r="AK58" s="198"/>
      <c r="AL58" s="198"/>
      <c r="AM58" s="198"/>
      <c r="AN58" s="198"/>
      <c r="AO58" s="198"/>
      <c r="AQ58" s="192" t="str">
        <f t="shared" si="7"/>
        <v>HQ VUS</v>
      </c>
      <c r="AR58" s="192" t="str">
        <f t="shared" si="8"/>
        <v>HQ VUS</v>
      </c>
    </row>
    <row r="59" spans="12:46" ht="16.5" customHeight="1" x14ac:dyDescent="0.25">
      <c r="L59" s="199">
        <v>17</v>
      </c>
      <c r="M59" s="198" t="s">
        <v>368</v>
      </c>
      <c r="N59" s="198" t="s">
        <v>358</v>
      </c>
      <c r="O59" s="195" t="s">
        <v>193</v>
      </c>
      <c r="P59" s="225" t="s">
        <v>860</v>
      </c>
      <c r="S59" s="192"/>
      <c r="T59" s="195"/>
      <c r="V59" s="198"/>
      <c r="W59" s="198"/>
      <c r="X59" s="198"/>
      <c r="Y59" s="198"/>
      <c r="Z59" s="198"/>
      <c r="AA59" s="198"/>
      <c r="AD59" s="198"/>
      <c r="AE59" s="198"/>
      <c r="AF59" s="198"/>
      <c r="AG59" s="198"/>
      <c r="AH59" s="192"/>
      <c r="AI59" s="198"/>
      <c r="AJ59" s="195"/>
      <c r="AK59" s="198"/>
      <c r="AL59" s="198"/>
      <c r="AM59" s="198"/>
      <c r="AN59" s="198"/>
      <c r="AO59" s="198"/>
      <c r="AQ59" s="192" t="str">
        <f t="shared" si="7"/>
        <v>HQ VUS</v>
      </c>
      <c r="AR59" s="195" t="str">
        <f t="shared" si="8"/>
        <v>LQ VUS</v>
      </c>
    </row>
    <row r="60" spans="12:46" ht="16.5" customHeight="1" x14ac:dyDescent="0.25">
      <c r="L60" s="199">
        <v>20</v>
      </c>
      <c r="M60" s="198" t="s">
        <v>360</v>
      </c>
      <c r="N60" s="198" t="s">
        <v>364</v>
      </c>
      <c r="O60" s="195" t="s">
        <v>193</v>
      </c>
      <c r="P60" s="225" t="s">
        <v>860</v>
      </c>
      <c r="S60" s="190"/>
      <c r="T60" s="192"/>
      <c r="V60" s="198"/>
      <c r="W60" s="198"/>
      <c r="X60" s="198"/>
      <c r="Y60" s="198"/>
      <c r="Z60" s="198"/>
      <c r="AA60" s="198"/>
      <c r="AD60" s="198"/>
      <c r="AE60" s="198"/>
      <c r="AF60" s="198"/>
      <c r="AG60" s="198"/>
      <c r="AH60" s="192"/>
      <c r="AI60" s="198"/>
      <c r="AJ60" s="198"/>
      <c r="AK60" s="198"/>
      <c r="AL60" s="190"/>
      <c r="AM60" s="198"/>
      <c r="AN60" s="198"/>
      <c r="AO60" s="198"/>
      <c r="AQ60" s="190" t="str">
        <f t="shared" si="7"/>
        <v>LQ pat</v>
      </c>
      <c r="AR60" s="192" t="str">
        <f t="shared" si="8"/>
        <v>HQ VUS</v>
      </c>
    </row>
    <row r="61" spans="12:46" ht="16.5" customHeight="1" x14ac:dyDescent="0.25">
      <c r="L61" s="199">
        <v>24</v>
      </c>
      <c r="M61" s="198" t="s">
        <v>360</v>
      </c>
      <c r="N61" s="198" t="s">
        <v>356</v>
      </c>
      <c r="O61" s="195" t="s">
        <v>193</v>
      </c>
      <c r="P61" s="225" t="s">
        <v>860</v>
      </c>
      <c r="S61" s="191"/>
      <c r="T61" s="192"/>
      <c r="V61" s="198"/>
      <c r="W61" s="198"/>
      <c r="X61" s="198"/>
      <c r="Y61" s="198"/>
      <c r="Z61" s="198"/>
      <c r="AA61" s="198"/>
      <c r="AD61" s="198"/>
      <c r="AE61" s="198"/>
      <c r="AF61" s="198"/>
      <c r="AG61" s="198"/>
      <c r="AH61" s="192"/>
      <c r="AI61" s="198"/>
      <c r="AJ61" s="198"/>
      <c r="AK61" s="198"/>
      <c r="AL61" s="198"/>
      <c r="AM61" s="198"/>
      <c r="AN61" s="191"/>
      <c r="AO61" s="198"/>
      <c r="AQ61" s="191" t="str">
        <f t="shared" si="7"/>
        <v>HQ pat</v>
      </c>
      <c r="AR61" s="192" t="str">
        <f t="shared" si="8"/>
        <v>HQ VUS</v>
      </c>
    </row>
    <row r="62" spans="12:46" ht="16.5" customHeight="1" x14ac:dyDescent="0.25">
      <c r="S62"/>
      <c r="T62"/>
      <c r="V62" s="33"/>
      <c r="W62" s="33"/>
      <c r="X62" s="33"/>
      <c r="Y62" s="33"/>
      <c r="Z62" s="33"/>
      <c r="AA62" s="33"/>
    </row>
    <row r="63" spans="12:46" ht="16.5" customHeight="1" x14ac:dyDescent="0.25">
      <c r="L63" s="199">
        <v>10</v>
      </c>
      <c r="M63" s="198" t="s">
        <v>363</v>
      </c>
      <c r="N63" s="198" t="s">
        <v>358</v>
      </c>
      <c r="O63" s="200" t="s">
        <v>191</v>
      </c>
      <c r="P63" s="234" t="s">
        <v>861</v>
      </c>
      <c r="S63" s="194"/>
      <c r="T63" s="195"/>
      <c r="V63" s="198"/>
      <c r="W63" s="198"/>
      <c r="X63" s="192"/>
      <c r="Y63" s="198"/>
      <c r="Z63" s="198"/>
      <c r="AA63" s="191"/>
      <c r="AD63" s="194"/>
      <c r="AE63" s="198"/>
      <c r="AF63" s="198"/>
      <c r="AG63" s="198"/>
      <c r="AH63" s="198"/>
      <c r="AI63" s="198"/>
      <c r="AJ63" s="195"/>
      <c r="AK63" s="198"/>
      <c r="AL63" s="198"/>
      <c r="AM63" s="198"/>
      <c r="AN63" s="198"/>
      <c r="AO63" s="198"/>
      <c r="AQ63" s="194" t="str">
        <f t="shared" ref="AQ63:AQ68" si="9">(IF(LEFT(N63,1)="H","HQ","LQ"))&amp;(IF(LEFT(M63,1)="N"," neu",IF(LEFT(M63,1)="P"," pat"," VUS")))</f>
        <v>HQ neu</v>
      </c>
      <c r="AR63" s="195" t="str">
        <f t="shared" ref="AR63:AR68" si="10">(IF(RIGHT(N63,1)="H","HQ","LQ"))&amp;(IF(RIGHT(M63,1)="N"," neu",IF(RIGHT(M63,1)="P"," pat"," VUS")))</f>
        <v>LQ VUS</v>
      </c>
      <c r="AS63" s="192" t="s">
        <v>858</v>
      </c>
      <c r="AT63" s="191" t="s">
        <v>839</v>
      </c>
    </row>
    <row r="64" spans="12:46" ht="16.5" customHeight="1" x14ac:dyDescent="0.25">
      <c r="L64" s="199">
        <v>15</v>
      </c>
      <c r="M64" s="198" t="s">
        <v>363</v>
      </c>
      <c r="N64" s="198" t="s">
        <v>357</v>
      </c>
      <c r="O64" s="195" t="s">
        <v>193</v>
      </c>
      <c r="P64" s="226" t="s">
        <v>550</v>
      </c>
      <c r="S64" s="193"/>
      <c r="T64" s="195"/>
      <c r="V64" s="198"/>
      <c r="W64" s="198"/>
      <c r="X64" s="198"/>
      <c r="Y64" s="198"/>
      <c r="Z64" s="198"/>
      <c r="AA64" s="198"/>
      <c r="AD64" s="198"/>
      <c r="AE64" s="198"/>
      <c r="AF64" s="193"/>
      <c r="AG64" s="198"/>
      <c r="AH64" s="198"/>
      <c r="AI64" s="198"/>
      <c r="AJ64" s="195"/>
      <c r="AK64" s="198"/>
      <c r="AL64" s="198"/>
      <c r="AM64" s="198"/>
      <c r="AN64" s="198"/>
      <c r="AO64" s="198"/>
      <c r="AQ64" s="193" t="str">
        <f t="shared" si="9"/>
        <v>LQ neu</v>
      </c>
      <c r="AR64" s="195" t="str">
        <f t="shared" si="10"/>
        <v>LQ VUS</v>
      </c>
    </row>
    <row r="65" spans="12:46" ht="16.5" customHeight="1" x14ac:dyDescent="0.25">
      <c r="L65" s="199">
        <v>17</v>
      </c>
      <c r="M65" s="198" t="s">
        <v>368</v>
      </c>
      <c r="N65" s="198" t="s">
        <v>358</v>
      </c>
      <c r="O65" s="195" t="s">
        <v>193</v>
      </c>
      <c r="P65" s="225" t="s">
        <v>860</v>
      </c>
      <c r="S65" s="192"/>
      <c r="T65" s="195"/>
      <c r="V65" s="198"/>
      <c r="W65" s="198"/>
      <c r="X65" s="198"/>
      <c r="Y65" s="198"/>
      <c r="Z65" s="198"/>
      <c r="AA65" s="198"/>
      <c r="AD65" s="198"/>
      <c r="AE65" s="198"/>
      <c r="AF65" s="198"/>
      <c r="AG65" s="198"/>
      <c r="AH65" s="192"/>
      <c r="AI65" s="198"/>
      <c r="AJ65" s="195"/>
      <c r="AK65" s="198"/>
      <c r="AL65" s="198"/>
      <c r="AM65" s="198"/>
      <c r="AN65" s="198"/>
      <c r="AO65" s="198"/>
      <c r="AQ65" s="192" t="str">
        <f t="shared" si="9"/>
        <v>HQ VUS</v>
      </c>
      <c r="AR65" s="195" t="str">
        <f t="shared" si="10"/>
        <v>LQ VUS</v>
      </c>
    </row>
    <row r="66" spans="12:46" ht="16.5" customHeight="1" x14ac:dyDescent="0.25">
      <c r="L66" s="199">
        <v>18</v>
      </c>
      <c r="M66" s="198" t="s">
        <v>368</v>
      </c>
      <c r="N66" s="198" t="s">
        <v>357</v>
      </c>
      <c r="O66" s="195" t="s">
        <v>193</v>
      </c>
      <c r="P66" s="225" t="s">
        <v>860</v>
      </c>
      <c r="S66" s="195"/>
      <c r="T66" s="195"/>
      <c r="V66" s="198"/>
      <c r="W66" s="198"/>
      <c r="X66" s="198"/>
      <c r="Y66" s="198"/>
      <c r="Z66" s="198"/>
      <c r="AA66" s="198"/>
      <c r="AD66" s="198"/>
      <c r="AE66" s="198"/>
      <c r="AF66" s="198"/>
      <c r="AG66" s="198"/>
      <c r="AH66" s="198"/>
      <c r="AI66" s="198"/>
      <c r="AJ66" s="195"/>
      <c r="AK66" s="195"/>
      <c r="AL66" s="198"/>
      <c r="AM66" s="198"/>
      <c r="AN66" s="198"/>
      <c r="AO66" s="198"/>
      <c r="AQ66" s="195" t="str">
        <f t="shared" si="9"/>
        <v>LQ VUS</v>
      </c>
      <c r="AR66" s="195" t="str">
        <f t="shared" si="10"/>
        <v>LQ VUS</v>
      </c>
    </row>
    <row r="67" spans="12:46" ht="16.5" customHeight="1" x14ac:dyDescent="0.25">
      <c r="L67" s="199">
        <v>21</v>
      </c>
      <c r="M67" s="198" t="s">
        <v>360</v>
      </c>
      <c r="N67" s="198" t="s">
        <v>357</v>
      </c>
      <c r="O67" s="195" t="s">
        <v>193</v>
      </c>
      <c r="P67" s="223" t="s">
        <v>564</v>
      </c>
      <c r="S67" s="190"/>
      <c r="T67" s="195"/>
      <c r="V67" s="198"/>
      <c r="W67" s="198"/>
      <c r="X67" s="198"/>
      <c r="Y67" s="198"/>
      <c r="Z67" s="198"/>
      <c r="AA67" s="198"/>
      <c r="AD67" s="198"/>
      <c r="AE67" s="198"/>
      <c r="AF67" s="198"/>
      <c r="AG67" s="198"/>
      <c r="AH67" s="198"/>
      <c r="AI67" s="198"/>
      <c r="AJ67" s="195"/>
      <c r="AK67" s="198"/>
      <c r="AL67" s="190"/>
      <c r="AM67" s="198"/>
      <c r="AN67" s="198"/>
      <c r="AO67" s="198"/>
      <c r="AQ67" s="190" t="str">
        <f t="shared" si="9"/>
        <v>LQ pat</v>
      </c>
      <c r="AR67" s="195" t="str">
        <f t="shared" si="10"/>
        <v>LQ VUS</v>
      </c>
    </row>
    <row r="68" spans="12:46" ht="16.5" customHeight="1" x14ac:dyDescent="0.25">
      <c r="L68" s="199">
        <v>25</v>
      </c>
      <c r="M68" s="198" t="s">
        <v>360</v>
      </c>
      <c r="N68" s="198" t="s">
        <v>358</v>
      </c>
      <c r="O68" s="201" t="s">
        <v>196</v>
      </c>
      <c r="P68" s="235" t="s">
        <v>541</v>
      </c>
      <c r="S68" s="191"/>
      <c r="T68" s="195"/>
      <c r="V68" s="194"/>
      <c r="W68" s="198"/>
      <c r="X68" s="192"/>
      <c r="Y68" s="198"/>
      <c r="Z68" s="198"/>
      <c r="AA68" s="198"/>
      <c r="AD68" s="198"/>
      <c r="AE68" s="198"/>
      <c r="AF68" s="198"/>
      <c r="AG68" s="198"/>
      <c r="AH68" s="198"/>
      <c r="AI68" s="198"/>
      <c r="AJ68" s="195"/>
      <c r="AK68" s="198"/>
      <c r="AL68" s="198"/>
      <c r="AM68" s="198"/>
      <c r="AN68" s="191"/>
      <c r="AO68" s="198"/>
      <c r="AQ68" s="191" t="str">
        <f t="shared" si="9"/>
        <v>HQ pat</v>
      </c>
      <c r="AR68" s="195" t="str">
        <f t="shared" si="10"/>
        <v>LQ VUS</v>
      </c>
      <c r="AS68" s="194" t="s">
        <v>840</v>
      </c>
      <c r="AT68" s="192" t="s">
        <v>858</v>
      </c>
    </row>
    <row r="69" spans="12:46" ht="16.5" customHeight="1" x14ac:dyDescent="0.25">
      <c r="S69"/>
      <c r="T69"/>
      <c r="V69" s="33"/>
      <c r="W69" s="33"/>
      <c r="X69" s="33"/>
      <c r="Y69" s="33"/>
      <c r="Z69" s="33"/>
      <c r="AA69" s="33"/>
    </row>
    <row r="70" spans="12:46" ht="16.5" customHeight="1" x14ac:dyDescent="0.25">
      <c r="L70" s="199">
        <v>11</v>
      </c>
      <c r="M70" s="198" t="s">
        <v>362</v>
      </c>
      <c r="N70" s="198" t="s">
        <v>364</v>
      </c>
      <c r="O70" s="200" t="s">
        <v>191</v>
      </c>
      <c r="P70" s="234" t="s">
        <v>861</v>
      </c>
      <c r="S70" s="194"/>
      <c r="T70" s="190"/>
      <c r="V70" s="198"/>
      <c r="W70" s="198"/>
      <c r="X70" s="192"/>
      <c r="Y70" s="198"/>
      <c r="Z70" s="198"/>
      <c r="AA70" s="191"/>
      <c r="AD70" s="194"/>
      <c r="AE70" s="198"/>
      <c r="AF70" s="198"/>
      <c r="AG70" s="198"/>
      <c r="AH70" s="198"/>
      <c r="AI70" s="198"/>
      <c r="AJ70" s="198"/>
      <c r="AK70" s="198"/>
      <c r="AL70" s="190"/>
      <c r="AM70" s="198"/>
      <c r="AN70" s="198"/>
      <c r="AO70" s="198"/>
      <c r="AQ70" s="194" t="str">
        <f t="shared" ref="AQ70:AQ75" si="11">(IF(LEFT(N70,1)="H","HQ","LQ"))&amp;(IF(LEFT(M70,1)="N"," neu",IF(LEFT(M70,1)="P"," pat"," VUS")))</f>
        <v>LQ pat</v>
      </c>
      <c r="AR70" s="190" t="str">
        <f t="shared" ref="AR70:AR75" si="12">(IF(RIGHT(N70,1)="H","HQ","LQ"))&amp;(IF(RIGHT(M70,1)="N"," neu",IF(RIGHT(M70,1)="P"," pat"," VUS")))</f>
        <v>HQ neu</v>
      </c>
      <c r="AS70" s="192" t="s">
        <v>858</v>
      </c>
      <c r="AT70" s="191" t="s">
        <v>839</v>
      </c>
    </row>
    <row r="71" spans="12:46" ht="16.5" customHeight="1" x14ac:dyDescent="0.25">
      <c r="L71" s="199">
        <v>19</v>
      </c>
      <c r="M71" s="198" t="s">
        <v>362</v>
      </c>
      <c r="N71" s="198" t="s">
        <v>357</v>
      </c>
      <c r="O71" s="195" t="s">
        <v>193</v>
      </c>
      <c r="P71" s="225" t="s">
        <v>860</v>
      </c>
      <c r="S71" s="190"/>
      <c r="T71" s="193"/>
      <c r="V71" s="198"/>
      <c r="W71" s="198"/>
      <c r="X71" s="198"/>
      <c r="Y71" s="198"/>
      <c r="Z71" s="198"/>
      <c r="AA71" s="198"/>
      <c r="AD71" s="198"/>
      <c r="AE71" s="198"/>
      <c r="AF71" s="193"/>
      <c r="AG71" s="198"/>
      <c r="AH71" s="198"/>
      <c r="AI71" s="198"/>
      <c r="AJ71" s="198"/>
      <c r="AK71" s="198"/>
      <c r="AL71" s="190"/>
      <c r="AM71" s="198"/>
      <c r="AN71" s="198"/>
      <c r="AO71" s="198"/>
      <c r="AQ71" s="190" t="str">
        <f t="shared" si="11"/>
        <v>LQ pat</v>
      </c>
      <c r="AR71" s="193" t="str">
        <f t="shared" si="12"/>
        <v>LQ neu</v>
      </c>
    </row>
    <row r="72" spans="12:46" ht="16.5" customHeight="1" x14ac:dyDescent="0.25">
      <c r="L72" s="199">
        <v>20</v>
      </c>
      <c r="M72" s="198" t="s">
        <v>360</v>
      </c>
      <c r="N72" s="198" t="s">
        <v>364</v>
      </c>
      <c r="O72" s="195" t="s">
        <v>193</v>
      </c>
      <c r="P72" s="225" t="s">
        <v>860</v>
      </c>
      <c r="S72" s="190"/>
      <c r="T72" s="192"/>
      <c r="V72" s="198"/>
      <c r="W72" s="198"/>
      <c r="X72" s="198"/>
      <c r="Y72" s="198"/>
      <c r="Z72" s="198"/>
      <c r="AA72" s="198"/>
      <c r="AD72" s="198"/>
      <c r="AE72" s="198"/>
      <c r="AF72" s="198"/>
      <c r="AG72" s="198"/>
      <c r="AH72" s="192"/>
      <c r="AI72" s="198"/>
      <c r="AJ72" s="198"/>
      <c r="AK72" s="198"/>
      <c r="AL72" s="190"/>
      <c r="AM72" s="198"/>
      <c r="AN72" s="198"/>
      <c r="AO72" s="198"/>
      <c r="AQ72" s="190" t="str">
        <f t="shared" si="11"/>
        <v>LQ pat</v>
      </c>
      <c r="AR72" s="192" t="str">
        <f t="shared" si="12"/>
        <v>HQ VUS</v>
      </c>
    </row>
    <row r="73" spans="12:46" ht="16.5" customHeight="1" x14ac:dyDescent="0.25">
      <c r="L73" s="199">
        <v>21</v>
      </c>
      <c r="M73" s="198" t="s">
        <v>360</v>
      </c>
      <c r="N73" s="198" t="s">
        <v>357</v>
      </c>
      <c r="O73" s="195" t="s">
        <v>193</v>
      </c>
      <c r="P73" s="223" t="s">
        <v>564</v>
      </c>
      <c r="S73" s="190"/>
      <c r="T73" s="195"/>
      <c r="V73" s="198"/>
      <c r="W73" s="198"/>
      <c r="X73" s="198"/>
      <c r="Y73" s="198"/>
      <c r="Z73" s="198"/>
      <c r="AA73" s="198"/>
      <c r="AD73" s="198"/>
      <c r="AE73" s="198"/>
      <c r="AF73" s="198"/>
      <c r="AG73" s="198"/>
      <c r="AH73" s="198"/>
      <c r="AI73" s="198"/>
      <c r="AJ73" s="195"/>
      <c r="AK73" s="198"/>
      <c r="AL73" s="190"/>
      <c r="AM73" s="198"/>
      <c r="AN73" s="198"/>
      <c r="AO73" s="198"/>
      <c r="AQ73" s="190" t="str">
        <f t="shared" si="11"/>
        <v>LQ pat</v>
      </c>
      <c r="AR73" s="195" t="str">
        <f t="shared" si="12"/>
        <v>LQ VUS</v>
      </c>
    </row>
    <row r="74" spans="12:46" ht="16.5" customHeight="1" x14ac:dyDescent="0.25">
      <c r="L74" s="199">
        <v>22</v>
      </c>
      <c r="M74" s="198" t="s">
        <v>359</v>
      </c>
      <c r="N74" s="198" t="s">
        <v>357</v>
      </c>
      <c r="O74" s="195" t="s">
        <v>193</v>
      </c>
      <c r="P74" s="223" t="s">
        <v>564</v>
      </c>
      <c r="S74" s="190"/>
      <c r="T74" s="190"/>
      <c r="V74" s="198"/>
      <c r="W74" s="198"/>
      <c r="X74" s="198"/>
      <c r="Y74" s="198"/>
      <c r="Z74" s="198"/>
      <c r="AA74" s="198"/>
      <c r="AD74" s="198"/>
      <c r="AE74" s="198"/>
      <c r="AF74" s="198"/>
      <c r="AG74" s="198"/>
      <c r="AH74" s="198"/>
      <c r="AI74" s="198"/>
      <c r="AJ74" s="198"/>
      <c r="AK74" s="198"/>
      <c r="AL74" s="190"/>
      <c r="AM74" s="190"/>
      <c r="AN74" s="198"/>
      <c r="AO74" s="198"/>
      <c r="AQ74" s="190" t="str">
        <f t="shared" si="11"/>
        <v>LQ pat</v>
      </c>
      <c r="AR74" s="190" t="str">
        <f t="shared" si="12"/>
        <v>LQ pat</v>
      </c>
    </row>
    <row r="75" spans="12:46" ht="16.5" customHeight="1" x14ac:dyDescent="0.25">
      <c r="L75" s="199">
        <v>26</v>
      </c>
      <c r="M75" s="198" t="s">
        <v>359</v>
      </c>
      <c r="N75" s="198" t="s">
        <v>358</v>
      </c>
      <c r="O75" s="201" t="s">
        <v>196</v>
      </c>
      <c r="P75" s="235" t="s">
        <v>541</v>
      </c>
      <c r="S75" s="191"/>
      <c r="T75" s="190"/>
      <c r="V75" s="194"/>
      <c r="W75" s="198"/>
      <c r="X75" s="192"/>
      <c r="Y75" s="198"/>
      <c r="Z75" s="198"/>
      <c r="AA75" s="198"/>
      <c r="AD75" s="198"/>
      <c r="AE75" s="198"/>
      <c r="AF75" s="198"/>
      <c r="AG75" s="198"/>
      <c r="AH75" s="198"/>
      <c r="AI75" s="198"/>
      <c r="AJ75" s="198"/>
      <c r="AK75" s="198"/>
      <c r="AL75" s="190"/>
      <c r="AM75" s="198"/>
      <c r="AN75" s="191"/>
      <c r="AO75" s="198"/>
      <c r="AQ75" s="191" t="str">
        <f t="shared" si="11"/>
        <v>HQ pat</v>
      </c>
      <c r="AR75" s="190" t="str">
        <f t="shared" si="12"/>
        <v>LQ pat</v>
      </c>
      <c r="AS75" s="194" t="s">
        <v>840</v>
      </c>
      <c r="AT75" s="192" t="s">
        <v>858</v>
      </c>
    </row>
    <row r="76" spans="12:46" ht="16.5" customHeight="1" x14ac:dyDescent="0.25">
      <c r="S76"/>
      <c r="T76"/>
      <c r="V76" s="33"/>
      <c r="W76" s="33"/>
      <c r="X76" s="33"/>
      <c r="Y76" s="33"/>
      <c r="Z76" s="33"/>
      <c r="AA76" s="33"/>
    </row>
    <row r="77" spans="12:46" ht="16.5" customHeight="1" x14ac:dyDescent="0.25">
      <c r="L77" s="199">
        <v>12</v>
      </c>
      <c r="M77" s="198" t="s">
        <v>362</v>
      </c>
      <c r="N77" s="198" t="s">
        <v>356</v>
      </c>
      <c r="O77" s="195" t="s">
        <v>193</v>
      </c>
      <c r="P77" s="225" t="s">
        <v>860</v>
      </c>
      <c r="S77" s="194"/>
      <c r="T77" s="191"/>
      <c r="V77" s="198"/>
      <c r="W77" s="198"/>
      <c r="X77" s="198"/>
      <c r="Y77" s="198"/>
      <c r="Z77" s="198"/>
      <c r="AA77" s="198"/>
      <c r="AD77" s="194"/>
      <c r="AE77" s="198"/>
      <c r="AF77" s="198"/>
      <c r="AG77" s="198"/>
      <c r="AH77" s="198"/>
      <c r="AI77" s="198"/>
      <c r="AJ77" s="198"/>
      <c r="AK77" s="198"/>
      <c r="AL77" s="198"/>
      <c r="AM77" s="198"/>
      <c r="AN77" s="191"/>
      <c r="AO77" s="198"/>
      <c r="AQ77" s="194" t="str">
        <f t="shared" ref="AQ77:AQ82" si="13">(IF(LEFT(N77,1)="H","HQ","LQ"))&amp;(IF(LEFT(M77,1)="N"," neu",IF(LEFT(M77,1)="P"," pat"," VUS")))</f>
        <v>HQ pat</v>
      </c>
      <c r="AR77" s="191" t="str">
        <f t="shared" ref="AR77:AR82" si="14">(IF(RIGHT(N77,1)="H","HQ","LQ"))&amp;(IF(RIGHT(M77,1)="N"," neu",IF(RIGHT(M77,1)="P"," pat"," VUS")))</f>
        <v>HQ neu</v>
      </c>
    </row>
    <row r="78" spans="12:46" ht="16.5" customHeight="1" x14ac:dyDescent="0.25">
      <c r="L78" s="199">
        <v>23</v>
      </c>
      <c r="M78" s="198" t="s">
        <v>362</v>
      </c>
      <c r="N78" s="198" t="s">
        <v>358</v>
      </c>
      <c r="O78" s="201" t="s">
        <v>196</v>
      </c>
      <c r="P78" s="235" t="s">
        <v>541</v>
      </c>
      <c r="S78" s="191"/>
      <c r="T78" s="193"/>
      <c r="V78" s="194"/>
      <c r="W78" s="198"/>
      <c r="X78" s="192"/>
      <c r="Y78" s="198"/>
      <c r="Z78" s="198"/>
      <c r="AA78" s="198"/>
      <c r="AD78" s="198"/>
      <c r="AE78" s="198"/>
      <c r="AF78" s="193"/>
      <c r="AG78" s="198"/>
      <c r="AH78" s="198"/>
      <c r="AI78" s="198"/>
      <c r="AJ78" s="198"/>
      <c r="AK78" s="198"/>
      <c r="AL78" s="198"/>
      <c r="AM78" s="198"/>
      <c r="AN78" s="191"/>
      <c r="AO78" s="198"/>
      <c r="AQ78" s="191" t="str">
        <f t="shared" si="13"/>
        <v>HQ pat</v>
      </c>
      <c r="AR78" s="193" t="str">
        <f t="shared" si="14"/>
        <v>LQ neu</v>
      </c>
      <c r="AS78" s="194" t="s">
        <v>840</v>
      </c>
      <c r="AT78" s="192" t="s">
        <v>858</v>
      </c>
    </row>
    <row r="79" spans="12:46" ht="16.5" customHeight="1" x14ac:dyDescent="0.25">
      <c r="L79" s="199">
        <v>24</v>
      </c>
      <c r="M79" s="198" t="s">
        <v>360</v>
      </c>
      <c r="N79" s="198" t="s">
        <v>356</v>
      </c>
      <c r="O79" s="195" t="s">
        <v>193</v>
      </c>
      <c r="P79" s="225" t="s">
        <v>860</v>
      </c>
      <c r="S79" s="191"/>
      <c r="T79" s="192"/>
      <c r="V79" s="198"/>
      <c r="W79" s="198"/>
      <c r="X79" s="198"/>
      <c r="Y79" s="198"/>
      <c r="Z79" s="198"/>
      <c r="AA79" s="198"/>
      <c r="AD79" s="198"/>
      <c r="AE79" s="198"/>
      <c r="AF79" s="198"/>
      <c r="AG79" s="198"/>
      <c r="AH79" s="192"/>
      <c r="AI79" s="198"/>
      <c r="AJ79" s="198"/>
      <c r="AK79" s="198"/>
      <c r="AL79" s="198"/>
      <c r="AM79" s="198"/>
      <c r="AN79" s="191"/>
      <c r="AO79" s="198"/>
      <c r="AQ79" s="191" t="str">
        <f t="shared" si="13"/>
        <v>HQ pat</v>
      </c>
      <c r="AR79" s="192" t="str">
        <f t="shared" si="14"/>
        <v>HQ VUS</v>
      </c>
    </row>
    <row r="80" spans="12:46" ht="16.5" customHeight="1" x14ac:dyDescent="0.25">
      <c r="L80" s="199">
        <v>25</v>
      </c>
      <c r="M80" s="198" t="s">
        <v>360</v>
      </c>
      <c r="N80" s="198" t="s">
        <v>358</v>
      </c>
      <c r="O80" s="201" t="s">
        <v>196</v>
      </c>
      <c r="P80" s="235" t="s">
        <v>541</v>
      </c>
      <c r="S80" s="191"/>
      <c r="T80" s="195"/>
      <c r="V80" s="194"/>
      <c r="W80" s="198"/>
      <c r="X80" s="192"/>
      <c r="Y80" s="198"/>
      <c r="Z80" s="198"/>
      <c r="AA80" s="198"/>
      <c r="AD80" s="198"/>
      <c r="AE80" s="198"/>
      <c r="AF80" s="198"/>
      <c r="AG80" s="198"/>
      <c r="AH80" s="198"/>
      <c r="AI80" s="198"/>
      <c r="AJ80" s="195"/>
      <c r="AK80" s="198"/>
      <c r="AL80" s="198"/>
      <c r="AM80" s="198"/>
      <c r="AN80" s="191"/>
      <c r="AO80" s="198"/>
      <c r="AQ80" s="191" t="str">
        <f t="shared" si="13"/>
        <v>HQ pat</v>
      </c>
      <c r="AR80" s="195" t="str">
        <f t="shared" si="14"/>
        <v>LQ VUS</v>
      </c>
      <c r="AS80" s="194" t="s">
        <v>840</v>
      </c>
      <c r="AT80" s="192" t="s">
        <v>858</v>
      </c>
    </row>
    <row r="81" spans="12:46" ht="16.5" customHeight="1" x14ac:dyDescent="0.25">
      <c r="L81" s="199">
        <v>26</v>
      </c>
      <c r="M81" s="198" t="s">
        <v>359</v>
      </c>
      <c r="N81" s="198" t="s">
        <v>358</v>
      </c>
      <c r="O81" s="201" t="s">
        <v>196</v>
      </c>
      <c r="P81" s="235" t="s">
        <v>541</v>
      </c>
      <c r="S81" s="191"/>
      <c r="T81" s="190"/>
      <c r="V81" s="194"/>
      <c r="W81" s="198"/>
      <c r="X81" s="192"/>
      <c r="Y81" s="198"/>
      <c r="Z81" s="198"/>
      <c r="AA81" s="198"/>
      <c r="AD81" s="198"/>
      <c r="AE81" s="198"/>
      <c r="AF81" s="198"/>
      <c r="AG81" s="198"/>
      <c r="AH81" s="198"/>
      <c r="AI81" s="198"/>
      <c r="AJ81" s="198"/>
      <c r="AK81" s="198"/>
      <c r="AL81" s="190"/>
      <c r="AM81" s="198"/>
      <c r="AN81" s="191"/>
      <c r="AO81" s="198"/>
      <c r="AQ81" s="191" t="str">
        <f t="shared" si="13"/>
        <v>HQ pat</v>
      </c>
      <c r="AR81" s="190" t="str">
        <f t="shared" si="14"/>
        <v>LQ pat</v>
      </c>
      <c r="AS81" s="194" t="s">
        <v>840</v>
      </c>
      <c r="AT81" s="192" t="s">
        <v>858</v>
      </c>
    </row>
    <row r="82" spans="12:46" ht="16.5" customHeight="1" x14ac:dyDescent="0.25">
      <c r="L82" s="199">
        <v>27</v>
      </c>
      <c r="M82" s="198" t="s">
        <v>359</v>
      </c>
      <c r="N82" s="198" t="s">
        <v>356</v>
      </c>
      <c r="O82" s="191" t="s">
        <v>24</v>
      </c>
      <c r="P82" s="236" t="s">
        <v>926</v>
      </c>
      <c r="S82" s="191"/>
      <c r="T82" s="191"/>
      <c r="V82" s="194"/>
      <c r="W82" s="198"/>
      <c r="X82" s="192"/>
      <c r="Y82" s="198"/>
      <c r="Z82" s="198"/>
      <c r="AA82" s="198"/>
      <c r="AD82" s="198"/>
      <c r="AE82" s="198"/>
      <c r="AF82" s="198"/>
      <c r="AG82" s="198"/>
      <c r="AH82" s="198"/>
      <c r="AI82" s="198"/>
      <c r="AJ82" s="198"/>
      <c r="AK82" s="198"/>
      <c r="AL82" s="198"/>
      <c r="AM82" s="198"/>
      <c r="AN82" s="191"/>
      <c r="AO82" s="191"/>
      <c r="AQ82" s="191" t="str">
        <f t="shared" si="13"/>
        <v>HQ pat</v>
      </c>
      <c r="AR82" s="191" t="str">
        <f t="shared" si="14"/>
        <v>HQ pat</v>
      </c>
      <c r="AS82" s="194" t="s">
        <v>840</v>
      </c>
      <c r="AT82" s="192" t="s">
        <v>858</v>
      </c>
    </row>
  </sheetData>
  <sortState ref="L2:AR28">
    <sortCondition ref="O2:O28"/>
    <sortCondition ref="M2:M28"/>
  </sortState>
  <mergeCells count="5">
    <mergeCell ref="C1:E2"/>
    <mergeCell ref="A4:A5"/>
    <mergeCell ref="A6:A7"/>
    <mergeCell ref="V1:AA1"/>
    <mergeCell ref="V34:AA34"/>
  </mergeCell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tabSelected="1" zoomScale="85" zoomScaleNormal="85" workbookViewId="0">
      <selection activeCell="A27" sqref="A27"/>
    </sheetView>
  </sheetViews>
  <sheetFormatPr defaultRowHeight="15" x14ac:dyDescent="0.25"/>
  <cols>
    <col min="1" max="1" width="9" style="91" bestFit="1" customWidth="1"/>
    <col min="2" max="2" width="12.140625" bestFit="1" customWidth="1"/>
    <col min="3" max="3" width="11" style="91" bestFit="1" customWidth="1"/>
    <col min="4" max="4" width="9.85546875" bestFit="1" customWidth="1"/>
    <col min="5" max="5" width="15.85546875" bestFit="1" customWidth="1"/>
    <col min="6" max="6" width="15.42578125" customWidth="1"/>
    <col min="7" max="7" width="13.42578125" customWidth="1"/>
    <col min="8" max="8" width="18.7109375" customWidth="1"/>
    <col min="9" max="9" width="24" customWidth="1"/>
    <col min="10" max="10" width="19.140625" customWidth="1"/>
    <col min="11" max="11" width="80.140625" customWidth="1"/>
    <col min="12" max="12" width="14.28515625" customWidth="1"/>
    <col min="13" max="13" width="11.85546875" bestFit="1" customWidth="1"/>
    <col min="14" max="14" width="19.5703125" bestFit="1" customWidth="1"/>
    <col min="15" max="15" width="16.7109375" bestFit="1" customWidth="1"/>
    <col min="16" max="16" width="20" bestFit="1" customWidth="1"/>
  </cols>
  <sheetData>
    <row r="1" spans="1:16" x14ac:dyDescent="0.25">
      <c r="A1" s="217"/>
      <c r="B1" s="217"/>
      <c r="C1" s="217"/>
      <c r="D1" s="253" t="s">
        <v>951</v>
      </c>
      <c r="E1" s="253" t="s">
        <v>138</v>
      </c>
      <c r="F1" s="317" t="s">
        <v>890</v>
      </c>
      <c r="G1" s="319"/>
      <c r="H1" s="319"/>
      <c r="I1" s="320"/>
      <c r="J1" s="253" t="s">
        <v>894</v>
      </c>
      <c r="K1" s="315" t="s">
        <v>163</v>
      </c>
      <c r="L1" s="316"/>
      <c r="M1" s="316"/>
      <c r="N1" s="316"/>
      <c r="O1" s="316"/>
      <c r="P1" s="317"/>
    </row>
    <row r="2" spans="1:16" ht="15" customHeight="1" thickBot="1" x14ac:dyDescent="0.3">
      <c r="A2" s="245" t="s">
        <v>203</v>
      </c>
      <c r="B2" s="245" t="s">
        <v>864</v>
      </c>
      <c r="C2" s="245" t="s">
        <v>930</v>
      </c>
      <c r="D2" s="284"/>
      <c r="E2" s="284"/>
      <c r="F2" s="285" t="s">
        <v>199</v>
      </c>
      <c r="G2" s="286" t="s">
        <v>891</v>
      </c>
      <c r="H2" s="287" t="s">
        <v>454</v>
      </c>
      <c r="I2" s="288" t="s">
        <v>123</v>
      </c>
      <c r="J2" s="284"/>
      <c r="K2" s="289" t="s">
        <v>919</v>
      </c>
      <c r="L2" s="277" t="s">
        <v>952</v>
      </c>
      <c r="M2" s="286" t="s">
        <v>25</v>
      </c>
      <c r="N2" s="286" t="s">
        <v>892</v>
      </c>
      <c r="O2" s="287" t="s">
        <v>30</v>
      </c>
      <c r="P2" s="286" t="s">
        <v>893</v>
      </c>
    </row>
    <row r="3" spans="1:16" ht="44.25" customHeight="1" x14ac:dyDescent="0.25">
      <c r="A3" s="244" t="s">
        <v>24</v>
      </c>
      <c r="B3" s="243" t="s">
        <v>926</v>
      </c>
      <c r="C3" s="242" t="s">
        <v>862</v>
      </c>
      <c r="D3" s="254" t="s">
        <v>900</v>
      </c>
      <c r="E3" s="261"/>
      <c r="F3" s="258" t="s">
        <v>916</v>
      </c>
      <c r="G3" s="241"/>
      <c r="H3" s="241"/>
      <c r="I3" s="265"/>
      <c r="J3" s="276" t="s">
        <v>904</v>
      </c>
      <c r="K3" s="283"/>
      <c r="L3" s="214"/>
      <c r="M3" s="241"/>
      <c r="N3" s="241"/>
      <c r="O3" s="241"/>
      <c r="P3" s="241"/>
    </row>
    <row r="4" spans="1:16" ht="44.25" customHeight="1" x14ac:dyDescent="0.25">
      <c r="A4" s="238" t="s">
        <v>196</v>
      </c>
      <c r="B4" s="221" t="s">
        <v>541</v>
      </c>
      <c r="C4" s="220" t="s">
        <v>863</v>
      </c>
      <c r="D4" s="256" t="s">
        <v>901</v>
      </c>
      <c r="E4" s="262"/>
      <c r="F4" s="269"/>
      <c r="G4" s="219"/>
      <c r="H4" s="219"/>
      <c r="I4" s="268"/>
      <c r="J4" s="272" t="s">
        <v>924</v>
      </c>
      <c r="K4" s="278" t="s">
        <v>897</v>
      </c>
      <c r="L4" s="215">
        <v>1</v>
      </c>
      <c r="M4" s="219"/>
      <c r="N4" s="219"/>
      <c r="O4" s="219"/>
      <c r="P4" s="219"/>
    </row>
    <row r="5" spans="1:16" ht="44.25" customHeight="1" x14ac:dyDescent="0.25">
      <c r="A5" s="244" t="s">
        <v>193</v>
      </c>
      <c r="B5" s="247" t="s">
        <v>564</v>
      </c>
      <c r="C5" s="246" t="s">
        <v>920</v>
      </c>
      <c r="D5" s="255"/>
      <c r="E5" s="261"/>
      <c r="F5" s="259"/>
      <c r="G5" s="248" t="s">
        <v>896</v>
      </c>
      <c r="H5" s="248" t="s">
        <v>915</v>
      </c>
      <c r="I5" s="266" t="s">
        <v>265</v>
      </c>
      <c r="J5" s="270" t="s">
        <v>925</v>
      </c>
      <c r="K5" s="279" t="s">
        <v>898</v>
      </c>
      <c r="L5" s="213">
        <v>2</v>
      </c>
      <c r="M5" s="248" t="s">
        <v>909</v>
      </c>
      <c r="N5" s="248" t="s">
        <v>911</v>
      </c>
      <c r="O5" s="248" t="s">
        <v>921</v>
      </c>
      <c r="P5" s="248" t="s">
        <v>908</v>
      </c>
    </row>
    <row r="6" spans="1:16" ht="44.25" customHeight="1" x14ac:dyDescent="0.25">
      <c r="A6" s="238" t="s">
        <v>193</v>
      </c>
      <c r="B6" s="225" t="s">
        <v>860</v>
      </c>
      <c r="C6" s="224" t="s">
        <v>920</v>
      </c>
      <c r="D6" s="256" t="s">
        <v>901</v>
      </c>
      <c r="E6" s="262"/>
      <c r="F6" s="260" t="s">
        <v>917</v>
      </c>
      <c r="G6" s="239" t="s">
        <v>895</v>
      </c>
      <c r="H6" s="219"/>
      <c r="I6" s="267"/>
      <c r="J6" s="271" t="s">
        <v>883</v>
      </c>
      <c r="K6" s="280"/>
      <c r="L6" s="275"/>
      <c r="M6" s="219"/>
      <c r="N6" s="239" t="s">
        <v>912</v>
      </c>
      <c r="O6" s="219"/>
      <c r="P6" s="219"/>
    </row>
    <row r="7" spans="1:16" ht="44.25" customHeight="1" x14ac:dyDescent="0.25">
      <c r="A7" s="238" t="s">
        <v>193</v>
      </c>
      <c r="B7" s="226" t="s">
        <v>550</v>
      </c>
      <c r="C7" s="222" t="s">
        <v>920</v>
      </c>
      <c r="D7" s="256"/>
      <c r="E7" s="256"/>
      <c r="F7" s="269"/>
      <c r="G7" s="219"/>
      <c r="H7" s="240" t="s">
        <v>914</v>
      </c>
      <c r="I7" s="273" t="s">
        <v>259</v>
      </c>
      <c r="J7" s="274" t="s">
        <v>923</v>
      </c>
      <c r="K7" s="281" t="s">
        <v>899</v>
      </c>
      <c r="L7" s="215">
        <v>3</v>
      </c>
      <c r="M7" s="240" t="s">
        <v>910</v>
      </c>
      <c r="N7" s="240" t="s">
        <v>913</v>
      </c>
      <c r="O7" s="240" t="s">
        <v>31</v>
      </c>
      <c r="P7" s="240" t="s">
        <v>907</v>
      </c>
    </row>
    <row r="8" spans="1:16" ht="44.25" customHeight="1" x14ac:dyDescent="0.25">
      <c r="A8" s="244" t="s">
        <v>191</v>
      </c>
      <c r="B8" s="250" t="s">
        <v>861</v>
      </c>
      <c r="C8" s="249" t="s">
        <v>863</v>
      </c>
      <c r="D8" s="255" t="s">
        <v>901</v>
      </c>
      <c r="E8" s="263" t="s">
        <v>902</v>
      </c>
      <c r="F8" s="259"/>
      <c r="G8" s="241"/>
      <c r="H8" s="251"/>
      <c r="I8" s="265"/>
      <c r="J8" s="263" t="s">
        <v>922</v>
      </c>
      <c r="K8" s="282"/>
      <c r="L8" s="214"/>
      <c r="M8" s="241"/>
      <c r="N8" s="241"/>
      <c r="O8" s="241"/>
      <c r="P8" s="241"/>
    </row>
    <row r="9" spans="1:16" ht="44.25" customHeight="1" x14ac:dyDescent="0.25">
      <c r="A9" s="238" t="s">
        <v>27</v>
      </c>
      <c r="B9" s="227" t="s">
        <v>927</v>
      </c>
      <c r="C9" s="218" t="s">
        <v>862</v>
      </c>
      <c r="D9" s="257" t="s">
        <v>900</v>
      </c>
      <c r="E9" s="264" t="s">
        <v>903</v>
      </c>
      <c r="F9" s="252" t="s">
        <v>918</v>
      </c>
      <c r="G9" s="219"/>
      <c r="H9" s="219"/>
      <c r="I9" s="268"/>
      <c r="J9" s="264" t="s">
        <v>905</v>
      </c>
      <c r="K9" s="280"/>
      <c r="L9" s="216"/>
      <c r="M9" s="219"/>
      <c r="N9" s="219"/>
      <c r="O9" s="219"/>
      <c r="P9" s="219"/>
    </row>
    <row r="11" spans="1:16" x14ac:dyDescent="0.25">
      <c r="C11" t="s">
        <v>950</v>
      </c>
      <c r="L11" s="91" t="s">
        <v>953</v>
      </c>
    </row>
    <row r="12" spans="1:16" x14ac:dyDescent="0.25">
      <c r="C12"/>
      <c r="D12" t="s">
        <v>949</v>
      </c>
    </row>
    <row r="14" spans="1:16" x14ac:dyDescent="0.25">
      <c r="C14"/>
    </row>
    <row r="15" spans="1:16" x14ac:dyDescent="0.25">
      <c r="A15" s="91" t="s">
        <v>948</v>
      </c>
      <c r="C15"/>
    </row>
    <row r="16" spans="1:16" x14ac:dyDescent="0.25">
      <c r="A16" s="290" t="s">
        <v>880</v>
      </c>
      <c r="B16" s="318" t="s">
        <v>183</v>
      </c>
      <c r="C16" s="318"/>
      <c r="D16" s="318"/>
      <c r="E16" s="318"/>
      <c r="F16" s="318" t="s">
        <v>314</v>
      </c>
      <c r="G16" s="318"/>
      <c r="H16" s="318"/>
      <c r="I16" s="318"/>
    </row>
    <row r="17" spans="1:9" x14ac:dyDescent="0.25">
      <c r="A17" s="291" t="s">
        <v>931</v>
      </c>
      <c r="B17" s="314" t="s">
        <v>945</v>
      </c>
      <c r="C17" s="314"/>
      <c r="D17" s="314"/>
      <c r="E17" s="314"/>
      <c r="F17" s="314" t="s">
        <v>938</v>
      </c>
      <c r="G17" s="314"/>
      <c r="H17" s="314"/>
      <c r="I17" s="314"/>
    </row>
    <row r="18" spans="1:9" x14ac:dyDescent="0.25">
      <c r="A18" s="291" t="s">
        <v>932</v>
      </c>
      <c r="B18" s="314" t="s">
        <v>936</v>
      </c>
      <c r="C18" s="314"/>
      <c r="D18" s="314"/>
      <c r="E18" s="314"/>
      <c r="F18" s="314" t="s">
        <v>937</v>
      </c>
      <c r="G18" s="314"/>
      <c r="H18" s="314"/>
      <c r="I18" s="314"/>
    </row>
    <row r="19" spans="1:9" x14ac:dyDescent="0.25">
      <c r="A19" s="291" t="s">
        <v>933</v>
      </c>
      <c r="B19" s="314" t="s">
        <v>935</v>
      </c>
      <c r="C19" s="314"/>
      <c r="D19" s="314"/>
      <c r="E19" s="314"/>
      <c r="F19" s="314" t="s">
        <v>946</v>
      </c>
      <c r="G19" s="314"/>
      <c r="H19" s="314"/>
      <c r="I19" s="314"/>
    </row>
    <row r="20" spans="1:9" x14ac:dyDescent="0.25">
      <c r="A20" s="291" t="s">
        <v>934</v>
      </c>
      <c r="B20" s="314" t="s">
        <v>935</v>
      </c>
      <c r="C20" s="314"/>
      <c r="D20" s="314"/>
      <c r="E20" s="314"/>
      <c r="F20" s="314" t="s">
        <v>947</v>
      </c>
      <c r="G20" s="314"/>
      <c r="H20" s="314"/>
      <c r="I20" s="314"/>
    </row>
    <row r="22" spans="1:9" x14ac:dyDescent="0.25">
      <c r="A22" t="s">
        <v>939</v>
      </c>
    </row>
    <row r="23" spans="1:9" x14ac:dyDescent="0.25">
      <c r="A23" s="321" t="s">
        <v>956</v>
      </c>
    </row>
    <row r="24" spans="1:9" x14ac:dyDescent="0.25">
      <c r="A24" s="91" t="s">
        <v>954</v>
      </c>
    </row>
    <row r="25" spans="1:9" x14ac:dyDescent="0.25">
      <c r="A25" s="91" t="s">
        <v>955</v>
      </c>
    </row>
  </sheetData>
  <mergeCells count="12">
    <mergeCell ref="K1:P1"/>
    <mergeCell ref="B16:E16"/>
    <mergeCell ref="F16:I16"/>
    <mergeCell ref="F1:I1"/>
    <mergeCell ref="B20:E20"/>
    <mergeCell ref="B19:E19"/>
    <mergeCell ref="B18:E18"/>
    <mergeCell ref="B17:E17"/>
    <mergeCell ref="F20:I20"/>
    <mergeCell ref="F19:I19"/>
    <mergeCell ref="F18:I18"/>
    <mergeCell ref="F17:I17"/>
  </mergeCells>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G10" sqref="G10"/>
    </sheetView>
  </sheetViews>
  <sheetFormatPr defaultRowHeight="15" x14ac:dyDescent="0.25"/>
  <cols>
    <col min="2" max="2" width="11.5703125" customWidth="1"/>
  </cols>
  <sheetData>
    <row r="1" spans="1:3" ht="15.75" thickBot="1" x14ac:dyDescent="0.3">
      <c r="A1" s="245" t="s">
        <v>203</v>
      </c>
      <c r="B1" s="245" t="s">
        <v>864</v>
      </c>
      <c r="C1" s="245" t="s">
        <v>324</v>
      </c>
    </row>
    <row r="2" spans="1:3" x14ac:dyDescent="0.25">
      <c r="A2" s="244" t="s">
        <v>24</v>
      </c>
      <c r="B2" s="243" t="s">
        <v>926</v>
      </c>
      <c r="C2" s="242" t="s">
        <v>862</v>
      </c>
    </row>
    <row r="3" spans="1:3" x14ac:dyDescent="0.25">
      <c r="A3" s="238" t="s">
        <v>196</v>
      </c>
      <c r="B3" s="221" t="s">
        <v>541</v>
      </c>
      <c r="C3" s="220" t="s">
        <v>863</v>
      </c>
    </row>
    <row r="4" spans="1:3" x14ac:dyDescent="0.25">
      <c r="A4" s="244" t="s">
        <v>193</v>
      </c>
      <c r="B4" s="247" t="s">
        <v>564</v>
      </c>
      <c r="C4" s="246" t="s">
        <v>920</v>
      </c>
    </row>
    <row r="5" spans="1:3" x14ac:dyDescent="0.25">
      <c r="A5" s="238" t="s">
        <v>193</v>
      </c>
      <c r="B5" s="225" t="s">
        <v>860</v>
      </c>
      <c r="C5" s="224" t="s">
        <v>920</v>
      </c>
    </row>
    <row r="6" spans="1:3" x14ac:dyDescent="0.25">
      <c r="A6" s="238" t="s">
        <v>193</v>
      </c>
      <c r="B6" s="226" t="s">
        <v>550</v>
      </c>
      <c r="C6" s="222" t="s">
        <v>920</v>
      </c>
    </row>
    <row r="7" spans="1:3" x14ac:dyDescent="0.25">
      <c r="A7" s="244" t="s">
        <v>191</v>
      </c>
      <c r="B7" s="250" t="s">
        <v>861</v>
      </c>
      <c r="C7" s="249" t="s">
        <v>863</v>
      </c>
    </row>
    <row r="8" spans="1:3" x14ac:dyDescent="0.25">
      <c r="A8" s="238" t="s">
        <v>27</v>
      </c>
      <c r="B8" s="227" t="s">
        <v>927</v>
      </c>
      <c r="C8" s="218"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Fields_old</vt:lpstr>
      <vt:lpstr>Rules_old</vt:lpstr>
      <vt:lpstr>Fields</vt:lpstr>
      <vt:lpstr>Effect and colour</vt:lpstr>
      <vt:lpstr>Literature evaluation</vt:lpstr>
      <vt:lpstr>Lliterature labels and colours</vt:lpstr>
      <vt:lpstr>Colours and class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Christoph Eike</dc:creator>
  <cp:lastModifiedBy>Morten Christoph Eike</cp:lastModifiedBy>
  <dcterms:created xsi:type="dcterms:W3CDTF">2013-05-06T13:25:10Z</dcterms:created>
  <dcterms:modified xsi:type="dcterms:W3CDTF">2015-01-29T13:54:37Z</dcterms:modified>
</cp:coreProperties>
</file>