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aada\OneDrive\Documents\Capstone\"/>
    </mc:Choice>
  </mc:AlternateContent>
  <xr:revisionPtr revIDLastSave="0" documentId="8_{00856683-B5EF-4D06-B517-400FB50C894A}" xr6:coauthVersionLast="47" xr6:coauthVersionMax="47" xr10:uidLastSave="{00000000-0000-0000-0000-000000000000}"/>
  <bookViews>
    <workbookView xWindow="-108" yWindow="-108" windowWidth="23256" windowHeight="12576" xr2:uid="{E7B6C935-5A5C-408E-A785-9F9C99EE32A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D10" i="1"/>
  <c r="C10" i="1"/>
  <c r="D9" i="1"/>
  <c r="D8" i="1"/>
  <c r="E8" i="1" s="1"/>
  <c r="D7" i="1"/>
  <c r="E7" i="1" s="1"/>
  <c r="D6" i="1"/>
  <c r="E6" i="1" s="1"/>
  <c r="D5" i="1"/>
  <c r="C5" i="1"/>
  <c r="D4" i="1"/>
  <c r="D3" i="1"/>
  <c r="D2" i="1"/>
  <c r="E2" i="1"/>
  <c r="E3" i="1"/>
  <c r="E4" i="1"/>
  <c r="E5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<sst xmlns="http://schemas.openxmlformats.org/spreadsheetml/2006/main" count="5" uniqueCount="5">
  <si>
    <t>Sensor</t>
  </si>
  <si>
    <t>Voltage</t>
  </si>
  <si>
    <t>Flow (Arduino, L/min)</t>
  </si>
  <si>
    <t>Flow (actual, L/s)</t>
  </si>
  <si>
    <t>Flow (actual, L/min)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</si>
</sst>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3" fillId="0" borderId="0" xfId="0" applyFont="1"/>
    <xf numFmtId="164" fontId="1" fillId="2" borderId="1" xfId="1" applyNumberFormat="1" applyAlignment="1">
      <alignment horizontal="center"/>
    </xf>
    <xf numFmtId="164" fontId="2" fillId="3" borderId="1" xfId="2" applyNumberFormat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Sensor 2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Flow (actual, L/min)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168666439242264E-2"/>
                  <c:y val="-2.173718963995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xVal>
            <c:numRef>
              <c:f>Sheet1!$C$2:$C$6</c:f>
              <c:numCache>
                <c:formatCode>0.000</c:formatCode>
                <c:ptCount val="5"/>
                <c:pt idx="0">
                  <c:v>0.36</c:v>
                </c:pt>
                <c:pt idx="1">
                  <c:v>1.29</c:v>
                </c:pt>
                <c:pt idx="2">
                  <c:v>2.09</c:v>
                </c:pt>
                <c:pt idx="3">
                  <c:v>2.74</c:v>
                </c:pt>
                <c:pt idx="4">
                  <c:v>3.22</c:v>
                </c:pt>
              </c:numCache>
            </c:numRef>
          </c:xVal>
          <c:yVal>
            <c:numRef>
              <c:f>Sheet1!$E$2:$E$6</c:f>
              <c:numCache>
                <c:formatCode>0.000</c:formatCode>
                <c:ptCount val="5"/>
                <c:pt idx="0">
                  <c:v>1.0843373493975903</c:v>
                </c:pt>
                <c:pt idx="1">
                  <c:v>1.7647058823529411</c:v>
                </c:pt>
                <c:pt idx="2">
                  <c:v>2.5</c:v>
                </c:pt>
                <c:pt idx="3">
                  <c:v>2.903225806451613</c:v>
                </c:pt>
                <c:pt idx="4">
                  <c:v>3.3582089552238807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3-46A0-83AA-F6B26AF93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197920"/>
        <c:axId val="1063200800"/>
      </c:scatterChart>
      <c:valAx>
        <c:axId val="10631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(Arduino, L/min)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63200800"/>
        <c:crosses val="autoZero"/>
        <c:crossBetween val="midCat"/>
      </c:valAx>
      <c:valAx>
        <c:axId val="10632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(actual, 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631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Sensor 1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Flow (actual, L/min)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70578545295505"/>
                  <c:y val="0.17797439895565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xVal>
            <c:numRef>
              <c:f>Sheet1!$C$7:$C$11</c:f>
              <c:numCache>
                <c:formatCode>0.000</c:formatCode>
                <c:ptCount val="5"/>
                <c:pt idx="0">
                  <c:v>0.56999999999999995</c:v>
                </c:pt>
                <c:pt idx="1">
                  <c:v>1.29</c:v>
                </c:pt>
                <c:pt idx="2">
                  <c:v>2.2200000000000002</c:v>
                </c:pt>
                <c:pt idx="3">
                  <c:v>2.86</c:v>
                </c:pt>
                <c:pt idx="4">
                  <c:v>3.31</c:v>
                </c:pt>
              </c:numCache>
            </c:numRef>
          </c:xVal>
          <c:yVal>
            <c:numRef>
              <c:f>Sheet1!$E$7:$E$11</c:f>
              <c:numCache>
                <c:formatCode>0.000</c:formatCode>
                <c:ptCount val="5"/>
                <c:pt idx="0">
                  <c:v>1.0843373493975903</c:v>
                </c:pt>
                <c:pt idx="1">
                  <c:v>1.6666666666666665</c:v>
                </c:pt>
                <c:pt idx="2">
                  <c:v>2.3684210526315788</c:v>
                </c:pt>
                <c:pt idx="3">
                  <c:v>2.9239766081871341</c:v>
                </c:pt>
                <c:pt idx="4">
                  <c:v>3.333333333333333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2-41E9-95A6-E1807F760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197920"/>
        <c:axId val="1063200800"/>
      </c:scatterChart>
      <c:valAx>
        <c:axId val="10631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(Arduino, L/min)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63200800"/>
        <c:crosses val="autoZero"/>
        <c:crossBetween val="midCat"/>
      </c:valAx>
      <c:valAx>
        <c:axId val="10632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(actual, 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631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Sheet1!$E$7:$E$11</c:f>
              <c:numCache>
                <c:formatCode>0.000</c:formatCode>
                <c:ptCount val="5"/>
                <c:pt idx="0">
                  <c:v>1.0843373493975903</c:v>
                </c:pt>
                <c:pt idx="1">
                  <c:v>1.6666666666666665</c:v>
                </c:pt>
                <c:pt idx="2">
                  <c:v>2.3684210526315788</c:v>
                </c:pt>
                <c:pt idx="3">
                  <c:v>2.9239766081871341</c:v>
                </c:pt>
                <c:pt idx="4">
                  <c:v>3.333333333333333</c:v>
                </c:pt>
              </c:numCache>
            </c:numRef>
          </c:xVal>
          <c:yVal>
            <c:numRef>
              <c:f>Sheet1!$C$7:$C$11</c:f>
              <c:numCache>
                <c:formatCode>0.000</c:formatCode>
                <c:ptCount val="5"/>
                <c:pt idx="0">
                  <c:v>0.56999999999999995</c:v>
                </c:pt>
                <c:pt idx="1">
                  <c:v>1.29</c:v>
                </c:pt>
                <c:pt idx="2">
                  <c:v>2.2200000000000002</c:v>
                </c:pt>
                <c:pt idx="3">
                  <c:v>2.86</c:v>
                </c:pt>
                <c:pt idx="4">
                  <c:v>3.31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0-4C5A-9F1E-C457CB9B1A68}"/>
            </c:ext>
          </c:extLst>
        </c:ser>
        <c:ser>
          <c:idx val="1"/>
          <c:order val="1"/>
          <c:tx>
            <c:v>F2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Sheet1!$E$2:$E$7</c:f>
              <c:numCache>
                <c:formatCode>0.000</c:formatCode>
                <c:ptCount val="6"/>
                <c:pt idx="0">
                  <c:v>1.0843373493975903</c:v>
                </c:pt>
                <c:pt idx="1">
                  <c:v>1.7647058823529411</c:v>
                </c:pt>
                <c:pt idx="2">
                  <c:v>2.5</c:v>
                </c:pt>
                <c:pt idx="3">
                  <c:v>2.903225806451613</c:v>
                </c:pt>
                <c:pt idx="4">
                  <c:v>3.3582089552238807</c:v>
                </c:pt>
                <c:pt idx="5">
                  <c:v>1.0843373493975903</c:v>
                </c:pt>
              </c:numCache>
            </c:numRef>
          </c:xVal>
          <c:yVal>
            <c:numRef>
              <c:f>Sheet1!$C$2:$C$6</c:f>
              <c:numCache>
                <c:formatCode>0.000</c:formatCode>
                <c:ptCount val="5"/>
                <c:pt idx="0">
                  <c:v>0.36</c:v>
                </c:pt>
                <c:pt idx="1">
                  <c:v>1.29</c:v>
                </c:pt>
                <c:pt idx="2">
                  <c:v>2.09</c:v>
                </c:pt>
                <c:pt idx="3">
                  <c:v>2.74</c:v>
                </c:pt>
                <c:pt idx="4">
                  <c:v>3.22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60-4C5A-9F1E-C457CB9B1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020551"/>
        <c:axId val="1151022599"/>
      </c:scatterChart>
      <c:valAx>
        <c:axId val="1151020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22599"/>
        <c:crosses val="autoZero"/>
        <c:crossBetween val="midCat"/>
      </c:valAx>
      <c:valAx>
        <c:axId val="1151022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20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7556</xdr:colOff>
      <xdr:row>17</xdr:row>
      <xdr:rowOff>14804</xdr:rowOff>
    </xdr:from>
    <xdr:to>
      <xdr:col>10</xdr:col>
      <xdr:colOff>285098</xdr:colOff>
      <xdr:row>31</xdr:row>
      <xdr:rowOff>153027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089DB-DF28-0248-EFD8-E60A004B2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56029</xdr:rowOff>
    </xdr:from>
    <xdr:to>
      <xdr:col>3</xdr:col>
      <xdr:colOff>1005925</xdr:colOff>
      <xdr:row>32</xdr:row>
      <xdr:rowOff>14958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837A0B-99AB-4519-8414-695F004D8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104775</xdr:colOff>
      <xdr:row>1</xdr:row>
      <xdr:rowOff>123825</xdr:rowOff>
    </xdr:from>
    <xdr:to>
      <xdr:col>15</xdr:col>
      <xdr:colOff>409575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EB7B1C-82E5-1E08-B194-4133E826FCA3}"/>
            </a:ext>
            <a:ext uri="{147F2762-F138-4A5C-976F-8EAC2B608ADB}">
              <a16:predDERef xmlns:a16="http://schemas.microsoft.com/office/drawing/2014/main" pred="{F1837A0B-99AB-4519-8414-695F004D8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CE01B-97A4-4080-BC44-C40C8AC8F704}">
  <dimension ref="A1:E14"/>
  <sheetViews>
    <sheetView tabSelected="1" zoomScale="101" workbookViewId="0">
      <selection activeCell="L6" sqref="L6"/>
    </sheetView>
  </sheetViews>
  <sheetFormatPr defaultRowHeight="14.4" x14ac:dyDescent="0.3"/>
  <cols>
    <col min="1" max="2" width="14.6640625" customWidth="1"/>
    <col min="3" max="3" width="22.6640625" customWidth="1"/>
    <col min="4" max="4" width="18.6640625" customWidth="1"/>
    <col min="5" max="5" width="18.5546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4">
        <v>2</v>
      </c>
      <c r="B2" s="4">
        <v>3</v>
      </c>
      <c r="C2" s="2">
        <v>0.36</v>
      </c>
      <c r="D2" s="2">
        <f>(1.5/(60+23))</f>
        <v>1.8072289156626505E-2</v>
      </c>
      <c r="E2" s="3">
        <f>D2*60</f>
        <v>1.0843373493975903</v>
      </c>
    </row>
    <row r="3" spans="1:5" x14ac:dyDescent="0.3">
      <c r="A3" s="4">
        <v>2</v>
      </c>
      <c r="B3" s="4">
        <v>4</v>
      </c>
      <c r="C3" s="2">
        <v>1.29</v>
      </c>
      <c r="D3" s="2">
        <f>1.5/(51)</f>
        <v>2.9411764705882353E-2</v>
      </c>
      <c r="E3" s="3">
        <f t="shared" ref="E3:E14" si="0">D3*60</f>
        <v>1.7647058823529411</v>
      </c>
    </row>
    <row r="4" spans="1:5" x14ac:dyDescent="0.3">
      <c r="A4" s="4">
        <v>2</v>
      </c>
      <c r="B4" s="4">
        <v>5</v>
      </c>
      <c r="C4" s="2">
        <v>2.09</v>
      </c>
      <c r="D4" s="2">
        <f>1.5/36</f>
        <v>4.1666666666666664E-2</v>
      </c>
      <c r="E4" s="3">
        <f t="shared" si="0"/>
        <v>2.5</v>
      </c>
    </row>
    <row r="5" spans="1:5" x14ac:dyDescent="0.3">
      <c r="A5" s="4">
        <v>2</v>
      </c>
      <c r="B5" s="4">
        <v>6</v>
      </c>
      <c r="C5" s="2">
        <f>2.74</f>
        <v>2.74</v>
      </c>
      <c r="D5" s="2">
        <f>1.5/31</f>
        <v>4.8387096774193547E-2</v>
      </c>
      <c r="E5" s="3">
        <f t="shared" si="0"/>
        <v>2.903225806451613</v>
      </c>
    </row>
    <row r="6" spans="1:5" x14ac:dyDescent="0.3">
      <c r="A6" s="4">
        <v>2</v>
      </c>
      <c r="B6" s="4">
        <v>7</v>
      </c>
      <c r="C6" s="2">
        <v>3.22</v>
      </c>
      <c r="D6" s="2">
        <f>1.5/(26.8)</f>
        <v>5.5970149253731345E-2</v>
      </c>
      <c r="E6" s="3">
        <f t="shared" si="0"/>
        <v>3.3582089552238807</v>
      </c>
    </row>
    <row r="7" spans="1:5" x14ac:dyDescent="0.3">
      <c r="A7" s="4">
        <v>1</v>
      </c>
      <c r="B7" s="4">
        <v>3</v>
      </c>
      <c r="C7" s="2">
        <v>0.56999999999999995</v>
      </c>
      <c r="D7" s="2">
        <f>1.5/(60+23)</f>
        <v>1.8072289156626505E-2</v>
      </c>
      <c r="E7" s="3">
        <f t="shared" si="0"/>
        <v>1.0843373493975903</v>
      </c>
    </row>
    <row r="8" spans="1:5" x14ac:dyDescent="0.3">
      <c r="A8" s="4">
        <v>1</v>
      </c>
      <c r="B8" s="4">
        <v>4</v>
      </c>
      <c r="C8" s="2">
        <v>1.29</v>
      </c>
      <c r="D8" s="2">
        <f>1.5/54</f>
        <v>2.7777777777777776E-2</v>
      </c>
      <c r="E8" s="3">
        <f t="shared" si="0"/>
        <v>1.6666666666666665</v>
      </c>
    </row>
    <row r="9" spans="1:5" x14ac:dyDescent="0.3">
      <c r="A9" s="4">
        <v>1</v>
      </c>
      <c r="B9" s="4">
        <v>5</v>
      </c>
      <c r="C9" s="2">
        <v>2.2200000000000002</v>
      </c>
      <c r="D9" s="2">
        <f>1.5/38</f>
        <v>3.9473684210526314E-2</v>
      </c>
      <c r="E9" s="3">
        <f t="shared" si="0"/>
        <v>2.3684210526315788</v>
      </c>
    </row>
    <row r="10" spans="1:5" x14ac:dyDescent="0.3">
      <c r="A10" s="4">
        <v>1</v>
      </c>
      <c r="B10" s="4">
        <v>6</v>
      </c>
      <c r="C10" s="2">
        <f>2.86</f>
        <v>2.86</v>
      </c>
      <c r="D10" s="2">
        <f>1.5/(30.78)</f>
        <v>4.8732943469785572E-2</v>
      </c>
      <c r="E10" s="3">
        <f t="shared" si="0"/>
        <v>2.9239766081871341</v>
      </c>
    </row>
    <row r="11" spans="1:5" x14ac:dyDescent="0.3">
      <c r="A11" s="4">
        <v>1</v>
      </c>
      <c r="B11" s="4">
        <v>7</v>
      </c>
      <c r="C11" s="2">
        <f>3.31</f>
        <v>3.31</v>
      </c>
      <c r="D11" s="2">
        <f>1.5/27</f>
        <v>5.5555555555555552E-2</v>
      </c>
      <c r="E11" s="3">
        <f t="shared" si="0"/>
        <v>3.333333333333333</v>
      </c>
    </row>
    <row r="12" spans="1:5" x14ac:dyDescent="0.3">
      <c r="A12" s="4"/>
      <c r="B12" s="4"/>
      <c r="C12" s="2"/>
      <c r="D12" s="2"/>
      <c r="E12" s="3">
        <f t="shared" si="0"/>
        <v>0</v>
      </c>
    </row>
    <row r="13" spans="1:5" x14ac:dyDescent="0.3">
      <c r="A13" s="4"/>
      <c r="B13" s="4"/>
      <c r="C13" s="2"/>
      <c r="D13" s="2"/>
      <c r="E13" s="3">
        <f t="shared" si="0"/>
        <v>0</v>
      </c>
    </row>
    <row r="14" spans="1:5" x14ac:dyDescent="0.3">
      <c r="A14" s="4"/>
      <c r="B14" s="4"/>
      <c r="C14" s="2"/>
      <c r="D14" s="2"/>
      <c r="E14" s="3">
        <f t="shared" si="0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9e0f530-f394-4669-814a-712a3dfd85f8" xsi:nil="true"/>
    <lcf76f155ced4ddcb4097134ff3c332f xmlns="fc364331-337d-4673-b2f9-5d6f37334e3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BC5EC5693C0540B4E1724B67D14894" ma:contentTypeVersion="13" ma:contentTypeDescription="Create a new document." ma:contentTypeScope="" ma:versionID="6594a7e97d2a68049eac43560e357496">
  <xsd:schema xmlns:xsd="http://www.w3.org/2001/XMLSchema" xmlns:xs="http://www.w3.org/2001/XMLSchema" xmlns:p="http://schemas.microsoft.com/office/2006/metadata/properties" xmlns:ns2="fc364331-337d-4673-b2f9-5d6f37334e37" xmlns:ns3="19e0f530-f394-4669-814a-712a3dfd85f8" targetNamespace="http://schemas.microsoft.com/office/2006/metadata/properties" ma:root="true" ma:fieldsID="957c1c20a37ab4ddc669770d0d9fc226" ns2:_="" ns3:_="">
    <xsd:import namespace="fc364331-337d-4673-b2f9-5d6f37334e37"/>
    <xsd:import namespace="19e0f530-f394-4669-814a-712a3dfd85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364331-337d-4673-b2f9-5d6f37334e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073764d-e844-48d8-8cbc-d63b9d9528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0f530-f394-4669-814a-712a3dfd85f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7fe7013-b160-4407-87c2-272cb28e169f}" ma:internalName="TaxCatchAll" ma:showField="CatchAllData" ma:web="19e0f530-f394-4669-814a-712a3dfd85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1196DE-33CC-4DBD-AD11-A08492319129}">
  <ds:schemaRefs>
    <ds:schemaRef ds:uri="http://purl.org/dc/dcmitype/"/>
    <ds:schemaRef ds:uri="fc364331-337d-4673-b2f9-5d6f37334e37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19e0f530-f394-4669-814a-712a3dfd85f8"/>
    <ds:schemaRef ds:uri="http://www.w3.org/XML/1998/namespace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96F4218-EE9F-4BF6-8976-561274C4C4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63CC63-D734-432C-864E-39AAEBF9A0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364331-337d-4673-b2f9-5d6f37334e37"/>
    <ds:schemaRef ds:uri="19e0f530-f394-4669-814a-712a3dfd85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Syed Saad Ali</dc:creator>
  <cp:keywords/>
  <dc:description/>
  <cp:lastModifiedBy>Syed Saad Ali</cp:lastModifiedBy>
  <cp:revision/>
  <dcterms:created xsi:type="dcterms:W3CDTF">2025-03-07T18:09:19Z</dcterms:created>
  <dcterms:modified xsi:type="dcterms:W3CDTF">2025-04-01T15:39:38Z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0x01010017BC5EC5693C0540B4E1724B67D14894</vt:lpwstr>
  </property>
  <property fmtid="{D5CDD505-2E9C-101B-9397-08002B2CF9AE}" pid="3" name="MediaServiceImageTags">
    <vt:lpwstr/>
  </property>
</Properties>
</file>