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b5632b4c528d56/Desktop/Principles of Software Development/"/>
    </mc:Choice>
  </mc:AlternateContent>
  <xr:revisionPtr revIDLastSave="54" documentId="8_{98A1A9D4-F27F-4475-9EA2-FDC3D4B7768D}" xr6:coauthVersionLast="47" xr6:coauthVersionMax="47" xr10:uidLastSave="{1122FE1B-25F5-435D-ABC2-1FD206AFF0BE}"/>
  <bookViews>
    <workbookView xWindow="-103" yWindow="-103" windowWidth="24892" windowHeight="14914" xr2:uid="{076327CA-5489-4351-A7E3-8E416DA09CB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L49" i="1"/>
  <c r="L37" i="1"/>
  <c r="L25" i="1"/>
  <c r="L13" i="1"/>
  <c r="E51" i="1"/>
  <c r="E52" i="1"/>
  <c r="E53" i="1"/>
  <c r="E54" i="1"/>
  <c r="E55" i="1"/>
  <c r="E56" i="1"/>
  <c r="E57" i="1"/>
  <c r="E58" i="1"/>
  <c r="E59" i="1"/>
  <c r="E60" i="1"/>
  <c r="E61" i="1"/>
  <c r="E50" i="1"/>
  <c r="E39" i="1"/>
  <c r="E40" i="1"/>
  <c r="E41" i="1"/>
  <c r="E42" i="1"/>
  <c r="E43" i="1"/>
  <c r="E44" i="1"/>
  <c r="E45" i="1"/>
  <c r="E46" i="1"/>
  <c r="E47" i="1"/>
  <c r="E48" i="1"/>
  <c r="E49" i="1"/>
  <c r="E38" i="1"/>
  <c r="E27" i="1"/>
  <c r="E28" i="1"/>
  <c r="E29" i="1"/>
  <c r="E30" i="1"/>
  <c r="E31" i="1"/>
  <c r="E32" i="1"/>
  <c r="E33" i="1"/>
  <c r="E34" i="1"/>
  <c r="E35" i="1"/>
  <c r="E36" i="1"/>
  <c r="E37" i="1"/>
  <c r="E26" i="1"/>
  <c r="E15" i="1"/>
  <c r="E16" i="1"/>
  <c r="E17" i="1"/>
  <c r="E18" i="1"/>
  <c r="E19" i="1"/>
  <c r="E20" i="1"/>
  <c r="E21" i="1"/>
  <c r="E22" i="1"/>
  <c r="E23" i="1"/>
  <c r="E24" i="1"/>
  <c r="E25" i="1"/>
  <c r="E14" i="1"/>
  <c r="J25" i="1" s="1"/>
  <c r="E3" i="1"/>
  <c r="E4" i="1"/>
  <c r="E5" i="1"/>
  <c r="E6" i="1"/>
  <c r="E7" i="1"/>
  <c r="E8" i="1"/>
  <c r="E9" i="1"/>
  <c r="E10" i="1"/>
  <c r="E11" i="1"/>
  <c r="E12" i="1"/>
  <c r="E13" i="1"/>
  <c r="E2" i="1"/>
  <c r="D30" i="1"/>
  <c r="D55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2" i="1"/>
  <c r="D2" i="1" s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8" i="1"/>
  <c r="F57" i="1" l="1"/>
  <c r="J37" i="1"/>
  <c r="K13" i="1"/>
  <c r="F59" i="1"/>
  <c r="K61" i="1"/>
  <c r="J49" i="1"/>
  <c r="K49" i="1"/>
  <c r="K25" i="1"/>
  <c r="J61" i="1"/>
  <c r="F58" i="1"/>
  <c r="J13" i="1"/>
  <c r="F26" i="1"/>
  <c r="K37" i="1"/>
  <c r="F32" i="1"/>
  <c r="F24" i="1"/>
  <c r="F31" i="1"/>
  <c r="F12" i="1"/>
  <c r="F23" i="1"/>
  <c r="F3" i="1"/>
  <c r="F14" i="1"/>
  <c r="F42" i="1"/>
  <c r="F11" i="1"/>
  <c r="F25" i="1"/>
  <c r="F53" i="1"/>
  <c r="F51" i="1"/>
  <c r="F40" i="1"/>
  <c r="F60" i="1"/>
  <c r="F39" i="1"/>
  <c r="F52" i="1"/>
  <c r="F2" i="1"/>
  <c r="F17" i="1"/>
  <c r="F16" i="1"/>
  <c r="F30" i="1"/>
  <c r="F29" i="1"/>
  <c r="F28" i="1"/>
  <c r="F27" i="1"/>
  <c r="F15" i="1"/>
  <c r="F44" i="1"/>
  <c r="F4" i="1"/>
  <c r="F41" i="1"/>
  <c r="F33" i="1"/>
  <c r="F50" i="1"/>
  <c r="F21" i="1"/>
  <c r="F61" i="1"/>
  <c r="F19" i="1"/>
  <c r="F10" i="1"/>
  <c r="F38" i="1"/>
  <c r="F9" i="1"/>
  <c r="F49" i="1"/>
  <c r="F20" i="1"/>
  <c r="F8" i="1"/>
  <c r="F48" i="1"/>
  <c r="F56" i="1"/>
  <c r="F22" i="1"/>
  <c r="F13" i="1"/>
  <c r="F18" i="1"/>
  <c r="F7" i="1"/>
  <c r="F47" i="1"/>
  <c r="F55" i="1"/>
  <c r="F6" i="1"/>
  <c r="F34" i="1"/>
  <c r="F46" i="1"/>
  <c r="F54" i="1"/>
  <c r="F5" i="1"/>
  <c r="F37" i="1"/>
  <c r="F45" i="1"/>
  <c r="F36" i="1"/>
  <c r="F35" i="1"/>
  <c r="F43" i="1"/>
  <c r="I37" i="1" l="1"/>
  <c r="I49" i="1"/>
  <c r="I61" i="1"/>
  <c r="I25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I13" i="1"/>
</calcChain>
</file>

<file path=xl/sharedStrings.xml><?xml version="1.0" encoding="utf-8"?>
<sst xmlns="http://schemas.openxmlformats.org/spreadsheetml/2006/main" count="19" uniqueCount="16">
  <si>
    <t>N of month</t>
  </si>
  <si>
    <t>N of users</t>
  </si>
  <si>
    <t xml:space="preserve">N sessions per month per user </t>
  </si>
  <si>
    <t>Time spent per session (min)</t>
  </si>
  <si>
    <t>Ads impressions per minute</t>
  </si>
  <si>
    <t>Introduzione Sponsorships</t>
  </si>
  <si>
    <t>Sales</t>
  </si>
  <si>
    <t>RPM</t>
  </si>
  <si>
    <t>Costi</t>
  </si>
  <si>
    <t>Revenues</t>
  </si>
  <si>
    <t>Ads impressions</t>
  </si>
  <si>
    <t>Costi per utente</t>
  </si>
  <si>
    <t>(preso come caso studio Supercook)</t>
  </si>
  <si>
    <t>Costo sviluppo app prima del lancio</t>
  </si>
  <si>
    <t>Bilancio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</si>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</sst>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Bilancio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Foglio1!$G$2:$G$61</c:f>
              <c:numCache>
                <c:formatCode>_-[$$-409]* #,##0.00_ ;_-[$$-409]* \-#,##0.00\ ;_-[$$-409]* "-"??_ ;_-@_ </c:formatCode>
                <c:ptCount val="60"/>
                <c:pt idx="0">
                  <c:v>-52000</c:v>
                </c:pt>
                <c:pt idx="1">
                  <c:v>-53400</c:v>
                </c:pt>
                <c:pt idx="2">
                  <c:v>-54200</c:v>
                </c:pt>
                <c:pt idx="3">
                  <c:v>-54400</c:v>
                </c:pt>
                <c:pt idx="4">
                  <c:v>-54000</c:v>
                </c:pt>
                <c:pt idx="5">
                  <c:v>-53000</c:v>
                </c:pt>
                <c:pt idx="6">
                  <c:v>-51400</c:v>
                </c:pt>
                <c:pt idx="7">
                  <c:v>-49200</c:v>
                </c:pt>
                <c:pt idx="8">
                  <c:v>-46400</c:v>
                </c:pt>
                <c:pt idx="9">
                  <c:v>-43000</c:v>
                </c:pt>
                <c:pt idx="10">
                  <c:v>-39000</c:v>
                </c:pt>
                <c:pt idx="11">
                  <c:v>-34400</c:v>
                </c:pt>
                <c:pt idx="12">
                  <c:v>-30400</c:v>
                </c:pt>
                <c:pt idx="13">
                  <c:v>-25200</c:v>
                </c:pt>
                <c:pt idx="14">
                  <c:v>-18800</c:v>
                </c:pt>
                <c:pt idx="15">
                  <c:v>-11200</c:v>
                </c:pt>
                <c:pt idx="16">
                  <c:v>-2400</c:v>
                </c:pt>
                <c:pt idx="17">
                  <c:v>7600</c:v>
                </c:pt>
                <c:pt idx="18">
                  <c:v>18800</c:v>
                </c:pt>
                <c:pt idx="19">
                  <c:v>31200</c:v>
                </c:pt>
                <c:pt idx="20">
                  <c:v>44800</c:v>
                </c:pt>
                <c:pt idx="21">
                  <c:v>59600</c:v>
                </c:pt>
                <c:pt idx="22">
                  <c:v>75600</c:v>
                </c:pt>
                <c:pt idx="23">
                  <c:v>92800</c:v>
                </c:pt>
                <c:pt idx="24">
                  <c:v>104800</c:v>
                </c:pt>
                <c:pt idx="25">
                  <c:v>119200</c:v>
                </c:pt>
                <c:pt idx="26">
                  <c:v>146600</c:v>
                </c:pt>
                <c:pt idx="27">
                  <c:v>177200</c:v>
                </c:pt>
                <c:pt idx="28">
                  <c:v>211000</c:v>
                </c:pt>
                <c:pt idx="29">
                  <c:v>248000</c:v>
                </c:pt>
                <c:pt idx="30">
                  <c:v>288200</c:v>
                </c:pt>
                <c:pt idx="31">
                  <c:v>331600</c:v>
                </c:pt>
                <c:pt idx="32">
                  <c:v>378200</c:v>
                </c:pt>
                <c:pt idx="33">
                  <c:v>428000</c:v>
                </c:pt>
                <c:pt idx="34">
                  <c:v>481000</c:v>
                </c:pt>
                <c:pt idx="35">
                  <c:v>537200</c:v>
                </c:pt>
                <c:pt idx="36">
                  <c:v>584800</c:v>
                </c:pt>
                <c:pt idx="37">
                  <c:v>638800</c:v>
                </c:pt>
                <c:pt idx="38">
                  <c:v>699200</c:v>
                </c:pt>
                <c:pt idx="39">
                  <c:v>766000</c:v>
                </c:pt>
                <c:pt idx="40">
                  <c:v>839200</c:v>
                </c:pt>
                <c:pt idx="41">
                  <c:v>918800</c:v>
                </c:pt>
                <c:pt idx="42">
                  <c:v>1004800</c:v>
                </c:pt>
                <c:pt idx="43">
                  <c:v>1097200</c:v>
                </c:pt>
                <c:pt idx="44">
                  <c:v>1196000</c:v>
                </c:pt>
                <c:pt idx="45">
                  <c:v>1301200</c:v>
                </c:pt>
                <c:pt idx="46">
                  <c:v>1412800</c:v>
                </c:pt>
                <c:pt idx="47">
                  <c:v>1530800</c:v>
                </c:pt>
                <c:pt idx="48">
                  <c:v>1636800</c:v>
                </c:pt>
                <c:pt idx="49">
                  <c:v>1750800</c:v>
                </c:pt>
                <c:pt idx="50">
                  <c:v>1872800</c:v>
                </c:pt>
                <c:pt idx="51">
                  <c:v>2002800</c:v>
                </c:pt>
                <c:pt idx="52">
                  <c:v>2140800</c:v>
                </c:pt>
                <c:pt idx="53">
                  <c:v>2286800</c:v>
                </c:pt>
                <c:pt idx="54">
                  <c:v>2440800</c:v>
                </c:pt>
                <c:pt idx="55">
                  <c:v>2602800</c:v>
                </c:pt>
                <c:pt idx="56">
                  <c:v>2772800</c:v>
                </c:pt>
                <c:pt idx="57">
                  <c:v>2950800</c:v>
                </c:pt>
                <c:pt idx="58">
                  <c:v>3136800</c:v>
                </c:pt>
                <c:pt idx="59">
                  <c:v>3330800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8-40C4-BD8A-A5B8C07A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132799"/>
        <c:axId val="931133759"/>
      </c:barChart>
      <c:catAx>
        <c:axId val="9311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133759"/>
        <c:crosses val="autoZero"/>
        <c:auto val="1"/>
        <c:lblAlgn val="ctr"/>
        <c:lblOffset val="100"/>
        <c:noMultiLvlLbl val="0"/>
      </c:catAx>
      <c:valAx>
        <c:axId val="9311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1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N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Foglio1!$B$2:$B$61</c:f>
              <c:numCache>
                <c:formatCode>General</c:formatCode>
                <c:ptCount val="60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  <c:pt idx="11">
                  <c:v>32000</c:v>
                </c:pt>
                <c:pt idx="12">
                  <c:v>40000</c:v>
                </c:pt>
                <c:pt idx="13">
                  <c:v>44000</c:v>
                </c:pt>
                <c:pt idx="14">
                  <c:v>48000</c:v>
                </c:pt>
                <c:pt idx="15">
                  <c:v>52000</c:v>
                </c:pt>
                <c:pt idx="16">
                  <c:v>56000</c:v>
                </c:pt>
                <c:pt idx="17">
                  <c:v>60000</c:v>
                </c:pt>
                <c:pt idx="18">
                  <c:v>64000</c:v>
                </c:pt>
                <c:pt idx="19">
                  <c:v>68000</c:v>
                </c:pt>
                <c:pt idx="20">
                  <c:v>72000</c:v>
                </c:pt>
                <c:pt idx="21">
                  <c:v>76000</c:v>
                </c:pt>
                <c:pt idx="22">
                  <c:v>80000</c:v>
                </c:pt>
                <c:pt idx="23">
                  <c:v>84000</c:v>
                </c:pt>
                <c:pt idx="24">
                  <c:v>90000</c:v>
                </c:pt>
                <c:pt idx="25">
                  <c:v>98000</c:v>
                </c:pt>
                <c:pt idx="26">
                  <c:v>106000</c:v>
                </c:pt>
                <c:pt idx="27">
                  <c:v>114000</c:v>
                </c:pt>
                <c:pt idx="28">
                  <c:v>122000</c:v>
                </c:pt>
                <c:pt idx="29">
                  <c:v>130000</c:v>
                </c:pt>
                <c:pt idx="30">
                  <c:v>138000</c:v>
                </c:pt>
                <c:pt idx="31">
                  <c:v>146000</c:v>
                </c:pt>
                <c:pt idx="32">
                  <c:v>154000</c:v>
                </c:pt>
                <c:pt idx="33">
                  <c:v>162000</c:v>
                </c:pt>
                <c:pt idx="34">
                  <c:v>170000</c:v>
                </c:pt>
                <c:pt idx="35">
                  <c:v>178000</c:v>
                </c:pt>
                <c:pt idx="36">
                  <c:v>194000</c:v>
                </c:pt>
                <c:pt idx="37">
                  <c:v>210000</c:v>
                </c:pt>
                <c:pt idx="38">
                  <c:v>226000</c:v>
                </c:pt>
                <c:pt idx="39">
                  <c:v>242000</c:v>
                </c:pt>
                <c:pt idx="40">
                  <c:v>258000</c:v>
                </c:pt>
                <c:pt idx="41">
                  <c:v>274000</c:v>
                </c:pt>
                <c:pt idx="42">
                  <c:v>290000</c:v>
                </c:pt>
                <c:pt idx="43">
                  <c:v>306000</c:v>
                </c:pt>
                <c:pt idx="44">
                  <c:v>322000</c:v>
                </c:pt>
                <c:pt idx="45">
                  <c:v>338000</c:v>
                </c:pt>
                <c:pt idx="46">
                  <c:v>354000</c:v>
                </c:pt>
                <c:pt idx="47">
                  <c:v>370000</c:v>
                </c:pt>
                <c:pt idx="48">
                  <c:v>390000</c:v>
                </c:pt>
                <c:pt idx="49">
                  <c:v>410000</c:v>
                </c:pt>
                <c:pt idx="50">
                  <c:v>430000</c:v>
                </c:pt>
                <c:pt idx="51">
                  <c:v>450000</c:v>
                </c:pt>
                <c:pt idx="52">
                  <c:v>470000</c:v>
                </c:pt>
                <c:pt idx="53">
                  <c:v>490000</c:v>
                </c:pt>
                <c:pt idx="54">
                  <c:v>510000</c:v>
                </c:pt>
                <c:pt idx="55">
                  <c:v>530000</c:v>
                </c:pt>
                <c:pt idx="56">
                  <c:v>550000</c:v>
                </c:pt>
                <c:pt idx="57">
                  <c:v>570000</c:v>
                </c:pt>
                <c:pt idx="58">
                  <c:v>590000</c:v>
                </c:pt>
                <c:pt idx="59">
                  <c:v>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2-443C-9829-1523638C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233503"/>
        <c:axId val="371234943"/>
      </c:barChart>
      <c:catAx>
        <c:axId val="3712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234943"/>
        <c:crosses val="autoZero"/>
        <c:auto val="1"/>
        <c:lblAlgn val="ctr"/>
        <c:lblOffset val="100"/>
        <c:noMultiLvlLbl val="0"/>
      </c:catAx>
      <c:valAx>
        <c:axId val="3712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23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8163</xdr:colOff>
      <xdr:row>19</xdr:row>
      <xdr:rowOff>179614</xdr:rowOff>
    </xdr:from>
    <xdr:to>
      <xdr:col>19</xdr:col>
      <xdr:colOff>525235</xdr:colOff>
      <xdr:row>34</xdr:row>
      <xdr:rowOff>146957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EC3939-C7E8-3B27-5DAA-2C3082191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8163</xdr:colOff>
      <xdr:row>37</xdr:row>
      <xdr:rowOff>10885</xdr:rowOff>
    </xdr:from>
    <xdr:to>
      <xdr:col>19</xdr:col>
      <xdr:colOff>525235</xdr:colOff>
      <xdr:row>51</xdr:row>
      <xdr:rowOff>163285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3BA441-6F96-E8DE-B221-8272330D3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5B51-B328-485D-B918-085351CC240C}">
  <dimension ref="A1:T61"/>
  <sheetViews>
    <sheetView tabSelected="1" workbookViewId="0">
      <selection activeCell="E52" sqref="E52"/>
    </sheetView>
  </sheetViews>
  <sheetFormatPr defaultRowHeight="14.6" x14ac:dyDescent="0.4"/>
  <cols>
    <col min="3" max="3" width="14.15234375" bestFit="1" customWidth="1"/>
    <col min="4" max="7" width="13.765625" customWidth="1"/>
    <col min="8" max="8" width="22.3046875" bestFit="1" customWidth="1"/>
    <col min="9" max="9" width="13.53515625" bestFit="1" customWidth="1"/>
    <col min="10" max="10" width="13.53515625" customWidth="1"/>
    <col min="11" max="11" width="13.53515625" bestFit="1" customWidth="1"/>
    <col min="12" max="13" width="13.53515625" customWidth="1"/>
    <col min="16" max="16" width="11.15234375" customWidth="1"/>
  </cols>
  <sheetData>
    <row r="1" spans="1:20" x14ac:dyDescent="0.4">
      <c r="A1" s="1" t="s">
        <v>0</v>
      </c>
      <c r="B1" s="1" t="s">
        <v>1</v>
      </c>
      <c r="C1" s="1" t="s">
        <v>10</v>
      </c>
      <c r="D1" s="1" t="s">
        <v>6</v>
      </c>
      <c r="E1" s="1" t="s">
        <v>8</v>
      </c>
      <c r="F1" s="1" t="s">
        <v>9</v>
      </c>
      <c r="G1" s="1" t="s">
        <v>14</v>
      </c>
      <c r="I1" s="1" t="s">
        <v>9</v>
      </c>
      <c r="J1" s="1" t="s">
        <v>8</v>
      </c>
      <c r="K1" s="1" t="s">
        <v>6</v>
      </c>
      <c r="L1" s="1" t="s">
        <v>15</v>
      </c>
      <c r="M1" s="1"/>
    </row>
    <row r="2" spans="1:20" x14ac:dyDescent="0.4">
      <c r="A2">
        <v>1</v>
      </c>
      <c r="B2">
        <v>10000</v>
      </c>
      <c r="C2">
        <f>$N$3*$N$6*$N$9*B2</f>
        <v>800000</v>
      </c>
      <c r="D2" s="2">
        <f>C2*$N$12/1000</f>
        <v>4000</v>
      </c>
      <c r="E2" s="2">
        <f>B2*$N$15+5000</f>
        <v>6000</v>
      </c>
      <c r="F2" s="2">
        <f>D2-E2</f>
        <v>-2000</v>
      </c>
      <c r="G2" s="2">
        <f>F2-$N$18</f>
        <v>-52000</v>
      </c>
      <c r="N2" s="3" t="s">
        <v>2</v>
      </c>
      <c r="O2" s="3"/>
      <c r="P2" s="3"/>
    </row>
    <row r="3" spans="1:20" x14ac:dyDescent="0.4">
      <c r="A3">
        <v>2</v>
      </c>
      <c r="B3">
        <v>12000</v>
      </c>
      <c r="C3">
        <f t="shared" ref="C3:C61" si="0">$N$3*$N$6*$N$9*B3</f>
        <v>960000</v>
      </c>
      <c r="D3" s="2">
        <f t="shared" ref="D3:D61" si="1">C3*$N$12/1000</f>
        <v>4800</v>
      </c>
      <c r="E3" s="2">
        <f t="shared" ref="E3:E13" si="2">B3*$N$15+5000</f>
        <v>6200</v>
      </c>
      <c r="F3" s="2">
        <f t="shared" ref="F3:F61" si="3">D3-E3</f>
        <v>-1400</v>
      </c>
      <c r="G3" s="2">
        <f>F3+G2</f>
        <v>-53400</v>
      </c>
      <c r="N3" s="3">
        <v>8</v>
      </c>
      <c r="O3" s="3"/>
      <c r="P3" s="3"/>
    </row>
    <row r="4" spans="1:20" x14ac:dyDescent="0.4">
      <c r="A4">
        <v>3</v>
      </c>
      <c r="B4">
        <v>14000</v>
      </c>
      <c r="C4">
        <f t="shared" si="0"/>
        <v>1120000</v>
      </c>
      <c r="D4" s="2">
        <f t="shared" si="1"/>
        <v>5600</v>
      </c>
      <c r="E4" s="2">
        <f t="shared" si="2"/>
        <v>6400</v>
      </c>
      <c r="F4" s="2">
        <f t="shared" si="3"/>
        <v>-800</v>
      </c>
      <c r="G4" s="2">
        <f t="shared" ref="G4:G27" si="4">F4+G3</f>
        <v>-54200</v>
      </c>
    </row>
    <row r="5" spans="1:20" x14ac:dyDescent="0.4">
      <c r="A5">
        <v>4</v>
      </c>
      <c r="B5">
        <v>16000</v>
      </c>
      <c r="C5">
        <f t="shared" si="0"/>
        <v>1280000</v>
      </c>
      <c r="D5" s="2">
        <f t="shared" si="1"/>
        <v>6400</v>
      </c>
      <c r="E5" s="2">
        <f t="shared" si="2"/>
        <v>6600</v>
      </c>
      <c r="F5" s="2">
        <f t="shared" si="3"/>
        <v>-200</v>
      </c>
      <c r="G5" s="2">
        <f t="shared" si="4"/>
        <v>-54400</v>
      </c>
      <c r="N5" s="3" t="s">
        <v>3</v>
      </c>
      <c r="O5" s="3"/>
      <c r="P5" s="3"/>
    </row>
    <row r="6" spans="1:20" x14ac:dyDescent="0.4">
      <c r="A6">
        <v>5</v>
      </c>
      <c r="B6">
        <v>18000</v>
      </c>
      <c r="C6">
        <f t="shared" si="0"/>
        <v>1440000</v>
      </c>
      <c r="D6" s="2">
        <f t="shared" si="1"/>
        <v>7200</v>
      </c>
      <c r="E6" s="2">
        <f t="shared" si="2"/>
        <v>6800</v>
      </c>
      <c r="F6" s="2">
        <f t="shared" si="3"/>
        <v>400</v>
      </c>
      <c r="G6" s="2">
        <f t="shared" si="4"/>
        <v>-54000</v>
      </c>
      <c r="N6" s="3">
        <v>5</v>
      </c>
      <c r="O6" s="3"/>
      <c r="P6" s="3"/>
    </row>
    <row r="7" spans="1:20" x14ac:dyDescent="0.4">
      <c r="A7">
        <v>6</v>
      </c>
      <c r="B7">
        <v>20000</v>
      </c>
      <c r="C7">
        <f t="shared" si="0"/>
        <v>1600000</v>
      </c>
      <c r="D7" s="2">
        <f t="shared" si="1"/>
        <v>8000</v>
      </c>
      <c r="E7" s="2">
        <f t="shared" si="2"/>
        <v>7000</v>
      </c>
      <c r="F7" s="2">
        <f t="shared" si="3"/>
        <v>1000</v>
      </c>
      <c r="G7" s="2">
        <f t="shared" si="4"/>
        <v>-53000</v>
      </c>
    </row>
    <row r="8" spans="1:20" x14ac:dyDescent="0.4">
      <c r="A8">
        <v>7</v>
      </c>
      <c r="B8">
        <v>22000</v>
      </c>
      <c r="C8">
        <f t="shared" si="0"/>
        <v>1760000</v>
      </c>
      <c r="D8" s="2">
        <f t="shared" si="1"/>
        <v>8800</v>
      </c>
      <c r="E8" s="2">
        <f t="shared" si="2"/>
        <v>7200</v>
      </c>
      <c r="F8" s="2">
        <f t="shared" si="3"/>
        <v>1600</v>
      </c>
      <c r="G8" s="2">
        <f t="shared" si="4"/>
        <v>-51400</v>
      </c>
      <c r="N8" s="3" t="s">
        <v>4</v>
      </c>
      <c r="O8" s="3"/>
      <c r="P8" s="3"/>
    </row>
    <row r="9" spans="1:20" x14ac:dyDescent="0.4">
      <c r="A9">
        <v>8</v>
      </c>
      <c r="B9">
        <v>24000</v>
      </c>
      <c r="C9">
        <f t="shared" si="0"/>
        <v>1920000</v>
      </c>
      <c r="D9" s="2">
        <f t="shared" si="1"/>
        <v>9600</v>
      </c>
      <c r="E9" s="2">
        <f t="shared" si="2"/>
        <v>7400</v>
      </c>
      <c r="F9" s="2">
        <f t="shared" si="3"/>
        <v>2200</v>
      </c>
      <c r="G9" s="2">
        <f t="shared" si="4"/>
        <v>-49200</v>
      </c>
      <c r="N9" s="3">
        <v>2</v>
      </c>
      <c r="O9" s="3"/>
      <c r="P9" s="3"/>
    </row>
    <row r="10" spans="1:20" x14ac:dyDescent="0.4">
      <c r="A10">
        <v>9</v>
      </c>
      <c r="B10">
        <v>26000</v>
      </c>
      <c r="C10">
        <f t="shared" si="0"/>
        <v>2080000</v>
      </c>
      <c r="D10" s="2">
        <f t="shared" si="1"/>
        <v>10400</v>
      </c>
      <c r="E10" s="2">
        <f t="shared" si="2"/>
        <v>7600</v>
      </c>
      <c r="F10" s="2">
        <f t="shared" si="3"/>
        <v>2800</v>
      </c>
      <c r="G10" s="2">
        <f t="shared" si="4"/>
        <v>-46400</v>
      </c>
    </row>
    <row r="11" spans="1:20" x14ac:dyDescent="0.4">
      <c r="A11">
        <v>10</v>
      </c>
      <c r="B11">
        <v>28000</v>
      </c>
      <c r="C11">
        <f t="shared" si="0"/>
        <v>2240000</v>
      </c>
      <c r="D11" s="2">
        <f t="shared" si="1"/>
        <v>11200</v>
      </c>
      <c r="E11" s="2">
        <f t="shared" si="2"/>
        <v>7800</v>
      </c>
      <c r="F11" s="2">
        <f t="shared" si="3"/>
        <v>3400</v>
      </c>
      <c r="G11" s="2">
        <f t="shared" si="4"/>
        <v>-43000</v>
      </c>
      <c r="N11" s="3" t="s">
        <v>7</v>
      </c>
      <c r="O11" s="3"/>
      <c r="P11" s="3"/>
    </row>
    <row r="12" spans="1:20" x14ac:dyDescent="0.4">
      <c r="A12">
        <v>11</v>
      </c>
      <c r="B12">
        <v>30000</v>
      </c>
      <c r="C12">
        <f t="shared" si="0"/>
        <v>2400000</v>
      </c>
      <c r="D12" s="2">
        <f t="shared" si="1"/>
        <v>12000</v>
      </c>
      <c r="E12" s="2">
        <f t="shared" si="2"/>
        <v>8000</v>
      </c>
      <c r="F12" s="2">
        <f t="shared" si="3"/>
        <v>4000</v>
      </c>
      <c r="G12" s="2">
        <f t="shared" si="4"/>
        <v>-39000</v>
      </c>
      <c r="N12" s="4">
        <v>5</v>
      </c>
      <c r="O12" s="4"/>
      <c r="P12" s="4"/>
    </row>
    <row r="13" spans="1:20" x14ac:dyDescent="0.4">
      <c r="A13">
        <v>12</v>
      </c>
      <c r="B13">
        <v>32000</v>
      </c>
      <c r="C13">
        <f t="shared" si="0"/>
        <v>2560000</v>
      </c>
      <c r="D13" s="2">
        <f t="shared" si="1"/>
        <v>12800</v>
      </c>
      <c r="E13" s="2">
        <f t="shared" si="2"/>
        <v>8200</v>
      </c>
      <c r="F13" s="2">
        <f t="shared" si="3"/>
        <v>4600</v>
      </c>
      <c r="G13" s="2">
        <f t="shared" si="4"/>
        <v>-34400</v>
      </c>
      <c r="I13" s="2">
        <f>SUM(F2:F13)</f>
        <v>15600</v>
      </c>
      <c r="J13" s="2">
        <f>SUM(E2:E13)</f>
        <v>85200</v>
      </c>
      <c r="K13" s="2">
        <f>SUM(D2:D13)</f>
        <v>100800</v>
      </c>
      <c r="L13" s="5">
        <f>I13/K13</f>
        <v>0.15476190476190477</v>
      </c>
      <c r="M13" s="2"/>
    </row>
    <row r="14" spans="1:20" x14ac:dyDescent="0.4">
      <c r="A14">
        <v>13</v>
      </c>
      <c r="B14">
        <v>40000</v>
      </c>
      <c r="C14">
        <f t="shared" si="0"/>
        <v>3200000</v>
      </c>
      <c r="D14" s="2">
        <f t="shared" si="1"/>
        <v>16000</v>
      </c>
      <c r="E14" s="2">
        <f>B14*$N$15+8000</f>
        <v>12000</v>
      </c>
      <c r="F14" s="2">
        <f t="shared" si="3"/>
        <v>4000</v>
      </c>
      <c r="G14" s="2">
        <f t="shared" si="4"/>
        <v>-30400</v>
      </c>
      <c r="N14" s="3" t="s">
        <v>11</v>
      </c>
      <c r="O14" s="3"/>
      <c r="P14" s="3"/>
    </row>
    <row r="15" spans="1:20" x14ac:dyDescent="0.4">
      <c r="A15">
        <v>14</v>
      </c>
      <c r="B15">
        <v>44000</v>
      </c>
      <c r="C15">
        <f t="shared" si="0"/>
        <v>3520000</v>
      </c>
      <c r="D15" s="2">
        <f t="shared" si="1"/>
        <v>17600</v>
      </c>
      <c r="E15" s="2">
        <f t="shared" ref="E15:E25" si="5">B15*$N$15+8000</f>
        <v>12400</v>
      </c>
      <c r="F15" s="2">
        <f t="shared" si="3"/>
        <v>5200</v>
      </c>
      <c r="G15" s="2">
        <f t="shared" si="4"/>
        <v>-25200</v>
      </c>
      <c r="N15" s="4">
        <v>0.1</v>
      </c>
      <c r="O15" s="4"/>
      <c r="P15" s="4"/>
      <c r="Q15" s="3" t="s">
        <v>12</v>
      </c>
      <c r="R15" s="3"/>
      <c r="S15" s="3"/>
      <c r="T15" s="3"/>
    </row>
    <row r="16" spans="1:20" x14ac:dyDescent="0.4">
      <c r="A16">
        <v>15</v>
      </c>
      <c r="B16">
        <v>48000</v>
      </c>
      <c r="C16">
        <f t="shared" si="0"/>
        <v>3840000</v>
      </c>
      <c r="D16" s="2">
        <f t="shared" si="1"/>
        <v>19200</v>
      </c>
      <c r="E16" s="2">
        <f t="shared" si="5"/>
        <v>12800</v>
      </c>
      <c r="F16" s="2">
        <f t="shared" si="3"/>
        <v>6400</v>
      </c>
      <c r="G16" s="2">
        <f t="shared" si="4"/>
        <v>-18800</v>
      </c>
    </row>
    <row r="17" spans="1:16" x14ac:dyDescent="0.4">
      <c r="A17">
        <v>16</v>
      </c>
      <c r="B17">
        <v>52000</v>
      </c>
      <c r="C17">
        <f t="shared" si="0"/>
        <v>4160000</v>
      </c>
      <c r="D17" s="2">
        <f t="shared" si="1"/>
        <v>20800</v>
      </c>
      <c r="E17" s="2">
        <f t="shared" si="5"/>
        <v>13200</v>
      </c>
      <c r="F17" s="2">
        <f t="shared" si="3"/>
        <v>7600</v>
      </c>
      <c r="G17" s="2">
        <f t="shared" si="4"/>
        <v>-11200</v>
      </c>
      <c r="N17" s="3" t="s">
        <v>13</v>
      </c>
      <c r="O17" s="3"/>
      <c r="P17" s="3"/>
    </row>
    <row r="18" spans="1:16" x14ac:dyDescent="0.4">
      <c r="A18">
        <v>17</v>
      </c>
      <c r="B18">
        <v>56000</v>
      </c>
      <c r="C18">
        <f t="shared" si="0"/>
        <v>4480000</v>
      </c>
      <c r="D18" s="2">
        <f t="shared" si="1"/>
        <v>22400</v>
      </c>
      <c r="E18" s="2">
        <f t="shared" si="5"/>
        <v>13600</v>
      </c>
      <c r="F18" s="2">
        <f t="shared" si="3"/>
        <v>8800</v>
      </c>
      <c r="G18" s="2">
        <f t="shared" si="4"/>
        <v>-2400</v>
      </c>
      <c r="N18" s="4">
        <v>50000</v>
      </c>
      <c r="O18" s="4"/>
      <c r="P18" s="4"/>
    </row>
    <row r="19" spans="1:16" x14ac:dyDescent="0.4">
      <c r="A19">
        <v>18</v>
      </c>
      <c r="B19">
        <v>60000</v>
      </c>
      <c r="C19">
        <f t="shared" si="0"/>
        <v>4800000</v>
      </c>
      <c r="D19" s="2">
        <f t="shared" si="1"/>
        <v>24000</v>
      </c>
      <c r="E19" s="2">
        <f t="shared" si="5"/>
        <v>14000</v>
      </c>
      <c r="F19" s="2">
        <f t="shared" si="3"/>
        <v>10000</v>
      </c>
      <c r="G19" s="2">
        <f t="shared" si="4"/>
        <v>7600</v>
      </c>
    </row>
    <row r="20" spans="1:16" x14ac:dyDescent="0.4">
      <c r="A20">
        <v>19</v>
      </c>
      <c r="B20">
        <v>64000</v>
      </c>
      <c r="C20">
        <f t="shared" si="0"/>
        <v>5120000</v>
      </c>
      <c r="D20" s="2">
        <f t="shared" si="1"/>
        <v>25600</v>
      </c>
      <c r="E20" s="2">
        <f t="shared" si="5"/>
        <v>14400</v>
      </c>
      <c r="F20" s="2">
        <f t="shared" si="3"/>
        <v>11200</v>
      </c>
      <c r="G20" s="2">
        <f t="shared" si="4"/>
        <v>18800</v>
      </c>
    </row>
    <row r="21" spans="1:16" x14ac:dyDescent="0.4">
      <c r="A21">
        <v>20</v>
      </c>
      <c r="B21">
        <v>68000</v>
      </c>
      <c r="C21">
        <f t="shared" si="0"/>
        <v>5440000</v>
      </c>
      <c r="D21" s="2">
        <f t="shared" si="1"/>
        <v>27200</v>
      </c>
      <c r="E21" s="2">
        <f t="shared" si="5"/>
        <v>14800</v>
      </c>
      <c r="F21" s="2">
        <f t="shared" si="3"/>
        <v>12400</v>
      </c>
      <c r="G21" s="2">
        <f t="shared" si="4"/>
        <v>31200</v>
      </c>
    </row>
    <row r="22" spans="1:16" x14ac:dyDescent="0.4">
      <c r="A22">
        <v>21</v>
      </c>
      <c r="B22">
        <v>72000</v>
      </c>
      <c r="C22">
        <f t="shared" si="0"/>
        <v>5760000</v>
      </c>
      <c r="D22" s="2">
        <f t="shared" si="1"/>
        <v>28800</v>
      </c>
      <c r="E22" s="2">
        <f t="shared" si="5"/>
        <v>15200</v>
      </c>
      <c r="F22" s="2">
        <f t="shared" si="3"/>
        <v>13600</v>
      </c>
      <c r="G22" s="2">
        <f t="shared" si="4"/>
        <v>44800</v>
      </c>
    </row>
    <row r="23" spans="1:16" x14ac:dyDescent="0.4">
      <c r="A23">
        <v>22</v>
      </c>
      <c r="B23">
        <v>76000</v>
      </c>
      <c r="C23">
        <f t="shared" si="0"/>
        <v>6080000</v>
      </c>
      <c r="D23" s="2">
        <f t="shared" si="1"/>
        <v>30400</v>
      </c>
      <c r="E23" s="2">
        <f t="shared" si="5"/>
        <v>15600</v>
      </c>
      <c r="F23" s="2">
        <f t="shared" si="3"/>
        <v>14800</v>
      </c>
      <c r="G23" s="2">
        <f t="shared" si="4"/>
        <v>59600</v>
      </c>
    </row>
    <row r="24" spans="1:16" x14ac:dyDescent="0.4">
      <c r="A24">
        <v>23</v>
      </c>
      <c r="B24">
        <v>80000</v>
      </c>
      <c r="C24">
        <f t="shared" si="0"/>
        <v>6400000</v>
      </c>
      <c r="D24" s="2">
        <f t="shared" si="1"/>
        <v>32000</v>
      </c>
      <c r="E24" s="2">
        <f t="shared" si="5"/>
        <v>16000</v>
      </c>
      <c r="F24" s="2">
        <f t="shared" si="3"/>
        <v>16000</v>
      </c>
      <c r="G24" s="2">
        <f t="shared" si="4"/>
        <v>75600</v>
      </c>
    </row>
    <row r="25" spans="1:16" x14ac:dyDescent="0.4">
      <c r="A25">
        <v>24</v>
      </c>
      <c r="B25">
        <v>84000</v>
      </c>
      <c r="C25">
        <f t="shared" si="0"/>
        <v>6720000</v>
      </c>
      <c r="D25" s="2">
        <f t="shared" si="1"/>
        <v>33600</v>
      </c>
      <c r="E25" s="2">
        <f t="shared" si="5"/>
        <v>16400</v>
      </c>
      <c r="F25" s="2">
        <f t="shared" si="3"/>
        <v>17200</v>
      </c>
      <c r="G25" s="2">
        <f t="shared" si="4"/>
        <v>92800</v>
      </c>
      <c r="I25" s="2">
        <f>SUM(F14:F25)</f>
        <v>127200</v>
      </c>
      <c r="J25" s="2">
        <f>SUM(E14:E25)</f>
        <v>170400</v>
      </c>
      <c r="K25" s="2">
        <f>SUM(D14:D25)</f>
        <v>297600</v>
      </c>
      <c r="L25" s="5">
        <f>I25/K25</f>
        <v>0.42741935483870969</v>
      </c>
      <c r="M25" s="2"/>
    </row>
    <row r="26" spans="1:16" x14ac:dyDescent="0.4">
      <c r="A26">
        <v>25</v>
      </c>
      <c r="B26">
        <v>90000</v>
      </c>
      <c r="C26">
        <f t="shared" si="0"/>
        <v>7200000</v>
      </c>
      <c r="D26" s="2">
        <f t="shared" si="1"/>
        <v>36000</v>
      </c>
      <c r="E26" s="2">
        <f>B26*$N$15+15000</f>
        <v>24000</v>
      </c>
      <c r="F26" s="2">
        <f t="shared" si="3"/>
        <v>12000</v>
      </c>
      <c r="G26" s="2">
        <f t="shared" si="4"/>
        <v>104800</v>
      </c>
    </row>
    <row r="27" spans="1:16" x14ac:dyDescent="0.4">
      <c r="A27">
        <v>26</v>
      </c>
      <c r="B27">
        <v>98000</v>
      </c>
      <c r="C27">
        <f t="shared" si="0"/>
        <v>7840000</v>
      </c>
      <c r="D27" s="2">
        <f t="shared" si="1"/>
        <v>39200</v>
      </c>
      <c r="E27" s="2">
        <f t="shared" ref="E27:E37" si="6">B27*$N$15+15000</f>
        <v>24800</v>
      </c>
      <c r="F27" s="2">
        <f t="shared" si="3"/>
        <v>14400</v>
      </c>
      <c r="G27" s="2">
        <f t="shared" si="4"/>
        <v>119200</v>
      </c>
      <c r="H27" t="s">
        <v>5</v>
      </c>
    </row>
    <row r="28" spans="1:16" x14ac:dyDescent="0.4">
      <c r="A28">
        <v>27</v>
      </c>
      <c r="B28">
        <v>106000</v>
      </c>
      <c r="C28">
        <f t="shared" si="0"/>
        <v>8480000</v>
      </c>
      <c r="D28" s="2">
        <f t="shared" si="1"/>
        <v>42400</v>
      </c>
      <c r="E28" s="2">
        <f t="shared" si="6"/>
        <v>25600</v>
      </c>
      <c r="F28" s="2">
        <f t="shared" si="3"/>
        <v>16800</v>
      </c>
      <c r="G28" s="2">
        <f>F28+G27+H28</f>
        <v>146600</v>
      </c>
      <c r="H28">
        <f>0.1*B28</f>
        <v>10600</v>
      </c>
    </row>
    <row r="29" spans="1:16" x14ac:dyDescent="0.4">
      <c r="A29">
        <v>28</v>
      </c>
      <c r="B29">
        <v>114000</v>
      </c>
      <c r="C29">
        <f t="shared" si="0"/>
        <v>9120000</v>
      </c>
      <c r="D29" s="2">
        <f t="shared" si="1"/>
        <v>45600</v>
      </c>
      <c r="E29" s="2">
        <f t="shared" si="6"/>
        <v>26400</v>
      </c>
      <c r="F29" s="2">
        <f t="shared" si="3"/>
        <v>19200</v>
      </c>
      <c r="G29" s="2">
        <f t="shared" ref="G29:G61" si="7">F29+G28+H29</f>
        <v>177200</v>
      </c>
      <c r="H29">
        <f t="shared" ref="H29:H61" si="8">0.1*B29</f>
        <v>11400</v>
      </c>
    </row>
    <row r="30" spans="1:16" x14ac:dyDescent="0.4">
      <c r="A30">
        <v>29</v>
      </c>
      <c r="B30">
        <v>122000</v>
      </c>
      <c r="C30">
        <f t="shared" si="0"/>
        <v>9760000</v>
      </c>
      <c r="D30" s="2">
        <f t="shared" si="1"/>
        <v>48800</v>
      </c>
      <c r="E30" s="2">
        <f t="shared" si="6"/>
        <v>27200</v>
      </c>
      <c r="F30" s="2">
        <f t="shared" si="3"/>
        <v>21600</v>
      </c>
      <c r="G30" s="2">
        <f t="shared" si="7"/>
        <v>211000</v>
      </c>
      <c r="H30">
        <f t="shared" si="8"/>
        <v>12200</v>
      </c>
    </row>
    <row r="31" spans="1:16" x14ac:dyDescent="0.4">
      <c r="A31">
        <v>30</v>
      </c>
      <c r="B31">
        <v>130000</v>
      </c>
      <c r="C31">
        <f t="shared" si="0"/>
        <v>10400000</v>
      </c>
      <c r="D31" s="2">
        <f t="shared" si="1"/>
        <v>52000</v>
      </c>
      <c r="E31" s="2">
        <f t="shared" si="6"/>
        <v>28000</v>
      </c>
      <c r="F31" s="2">
        <f t="shared" si="3"/>
        <v>24000</v>
      </c>
      <c r="G31" s="2">
        <f t="shared" si="7"/>
        <v>248000</v>
      </c>
      <c r="H31">
        <f t="shared" si="8"/>
        <v>13000</v>
      </c>
    </row>
    <row r="32" spans="1:16" x14ac:dyDescent="0.4">
      <c r="A32">
        <v>31</v>
      </c>
      <c r="B32">
        <v>138000</v>
      </c>
      <c r="C32">
        <f t="shared" si="0"/>
        <v>11040000</v>
      </c>
      <c r="D32" s="2">
        <f t="shared" si="1"/>
        <v>55200</v>
      </c>
      <c r="E32" s="2">
        <f t="shared" si="6"/>
        <v>28800</v>
      </c>
      <c r="F32" s="2">
        <f t="shared" si="3"/>
        <v>26400</v>
      </c>
      <c r="G32" s="2">
        <f t="shared" si="7"/>
        <v>288200</v>
      </c>
      <c r="H32">
        <f t="shared" si="8"/>
        <v>13800</v>
      </c>
    </row>
    <row r="33" spans="1:13" x14ac:dyDescent="0.4">
      <c r="A33">
        <v>32</v>
      </c>
      <c r="B33">
        <v>146000</v>
      </c>
      <c r="C33">
        <f t="shared" si="0"/>
        <v>11680000</v>
      </c>
      <c r="D33" s="2">
        <f t="shared" si="1"/>
        <v>58400</v>
      </c>
      <c r="E33" s="2">
        <f t="shared" si="6"/>
        <v>29600</v>
      </c>
      <c r="F33" s="2">
        <f t="shared" si="3"/>
        <v>28800</v>
      </c>
      <c r="G33" s="2">
        <f t="shared" si="7"/>
        <v>331600</v>
      </c>
      <c r="H33">
        <f t="shared" si="8"/>
        <v>14600</v>
      </c>
    </row>
    <row r="34" spans="1:13" x14ac:dyDescent="0.4">
      <c r="A34">
        <v>33</v>
      </c>
      <c r="B34">
        <v>154000</v>
      </c>
      <c r="C34">
        <f t="shared" si="0"/>
        <v>12320000</v>
      </c>
      <c r="D34" s="2">
        <f t="shared" si="1"/>
        <v>61600</v>
      </c>
      <c r="E34" s="2">
        <f t="shared" si="6"/>
        <v>30400</v>
      </c>
      <c r="F34" s="2">
        <f t="shared" si="3"/>
        <v>31200</v>
      </c>
      <c r="G34" s="2">
        <f t="shared" si="7"/>
        <v>378200</v>
      </c>
      <c r="H34">
        <f t="shared" si="8"/>
        <v>15400</v>
      </c>
    </row>
    <row r="35" spans="1:13" x14ac:dyDescent="0.4">
      <c r="A35">
        <v>34</v>
      </c>
      <c r="B35">
        <v>162000</v>
      </c>
      <c r="C35">
        <f t="shared" si="0"/>
        <v>12960000</v>
      </c>
      <c r="D35" s="2">
        <f t="shared" si="1"/>
        <v>64800</v>
      </c>
      <c r="E35" s="2">
        <f t="shared" si="6"/>
        <v>31200</v>
      </c>
      <c r="F35" s="2">
        <f t="shared" si="3"/>
        <v>33600</v>
      </c>
      <c r="G35" s="2">
        <f t="shared" si="7"/>
        <v>428000</v>
      </c>
      <c r="H35">
        <f t="shared" si="8"/>
        <v>16200</v>
      </c>
    </row>
    <row r="36" spans="1:13" x14ac:dyDescent="0.4">
      <c r="A36">
        <v>35</v>
      </c>
      <c r="B36">
        <v>170000</v>
      </c>
      <c r="C36">
        <f t="shared" si="0"/>
        <v>13600000</v>
      </c>
      <c r="D36" s="2">
        <f t="shared" si="1"/>
        <v>68000</v>
      </c>
      <c r="E36" s="2">
        <f t="shared" si="6"/>
        <v>32000</v>
      </c>
      <c r="F36" s="2">
        <f t="shared" si="3"/>
        <v>36000</v>
      </c>
      <c r="G36" s="2">
        <f t="shared" si="7"/>
        <v>481000</v>
      </c>
      <c r="H36">
        <f t="shared" si="8"/>
        <v>17000</v>
      </c>
    </row>
    <row r="37" spans="1:13" x14ac:dyDescent="0.4">
      <c r="A37">
        <v>36</v>
      </c>
      <c r="B37">
        <v>178000</v>
      </c>
      <c r="C37">
        <f t="shared" si="0"/>
        <v>14240000</v>
      </c>
      <c r="D37" s="2">
        <f t="shared" si="1"/>
        <v>71200</v>
      </c>
      <c r="E37" s="2">
        <f t="shared" si="6"/>
        <v>32800</v>
      </c>
      <c r="F37" s="2">
        <f t="shared" si="3"/>
        <v>38400</v>
      </c>
      <c r="G37" s="2">
        <f t="shared" si="7"/>
        <v>537200</v>
      </c>
      <c r="H37">
        <f t="shared" si="8"/>
        <v>17800</v>
      </c>
      <c r="I37" s="2">
        <f>SUM(F26:F37)</f>
        <v>302400</v>
      </c>
      <c r="J37" s="2">
        <f>SUM(E26:E37)</f>
        <v>340800</v>
      </c>
      <c r="K37" s="2">
        <f>SUM(D26:D37)</f>
        <v>643200</v>
      </c>
      <c r="L37" s="5">
        <f>I37/K37</f>
        <v>0.47014925373134331</v>
      </c>
      <c r="M37" s="2"/>
    </row>
    <row r="38" spans="1:13" x14ac:dyDescent="0.4">
      <c r="A38">
        <v>37</v>
      </c>
      <c r="B38">
        <v>194000</v>
      </c>
      <c r="C38">
        <f t="shared" si="0"/>
        <v>15520000</v>
      </c>
      <c r="D38" s="2">
        <f t="shared" si="1"/>
        <v>77600</v>
      </c>
      <c r="E38" s="2">
        <f>B38*$N$15+30000</f>
        <v>49400</v>
      </c>
      <c r="F38" s="2">
        <f t="shared" si="3"/>
        <v>28200</v>
      </c>
      <c r="G38" s="2">
        <f t="shared" si="7"/>
        <v>584800</v>
      </c>
      <c r="H38">
        <f t="shared" si="8"/>
        <v>19400</v>
      </c>
    </row>
    <row r="39" spans="1:13" x14ac:dyDescent="0.4">
      <c r="A39">
        <v>38</v>
      </c>
      <c r="B39">
        <v>210000</v>
      </c>
      <c r="C39">
        <f t="shared" si="0"/>
        <v>16800000</v>
      </c>
      <c r="D39" s="2">
        <f t="shared" si="1"/>
        <v>84000</v>
      </c>
      <c r="E39" s="2">
        <f t="shared" ref="E39:E49" si="9">B39*$N$15+30000</f>
        <v>51000</v>
      </c>
      <c r="F39" s="2">
        <f t="shared" si="3"/>
        <v>33000</v>
      </c>
      <c r="G39" s="2">
        <f t="shared" si="7"/>
        <v>638800</v>
      </c>
      <c r="H39">
        <f t="shared" si="8"/>
        <v>21000</v>
      </c>
    </row>
    <row r="40" spans="1:13" x14ac:dyDescent="0.4">
      <c r="A40">
        <v>39</v>
      </c>
      <c r="B40">
        <v>226000</v>
      </c>
      <c r="C40">
        <f t="shared" si="0"/>
        <v>18080000</v>
      </c>
      <c r="D40" s="2">
        <f t="shared" si="1"/>
        <v>90400</v>
      </c>
      <c r="E40" s="2">
        <f t="shared" si="9"/>
        <v>52600</v>
      </c>
      <c r="F40" s="2">
        <f t="shared" si="3"/>
        <v>37800</v>
      </c>
      <c r="G40" s="2">
        <f t="shared" si="7"/>
        <v>699200</v>
      </c>
      <c r="H40">
        <f t="shared" si="8"/>
        <v>22600</v>
      </c>
    </row>
    <row r="41" spans="1:13" x14ac:dyDescent="0.4">
      <c r="A41">
        <v>40</v>
      </c>
      <c r="B41">
        <v>242000</v>
      </c>
      <c r="C41">
        <f t="shared" si="0"/>
        <v>19360000</v>
      </c>
      <c r="D41" s="2">
        <f t="shared" si="1"/>
        <v>96800</v>
      </c>
      <c r="E41" s="2">
        <f t="shared" si="9"/>
        <v>54200</v>
      </c>
      <c r="F41" s="2">
        <f t="shared" si="3"/>
        <v>42600</v>
      </c>
      <c r="G41" s="2">
        <f t="shared" si="7"/>
        <v>766000</v>
      </c>
      <c r="H41">
        <f t="shared" si="8"/>
        <v>24200</v>
      </c>
    </row>
    <row r="42" spans="1:13" x14ac:dyDescent="0.4">
      <c r="A42">
        <v>41</v>
      </c>
      <c r="B42">
        <v>258000</v>
      </c>
      <c r="C42">
        <f t="shared" si="0"/>
        <v>20640000</v>
      </c>
      <c r="D42" s="2">
        <f t="shared" si="1"/>
        <v>103200</v>
      </c>
      <c r="E42" s="2">
        <f t="shared" si="9"/>
        <v>55800</v>
      </c>
      <c r="F42" s="2">
        <f t="shared" si="3"/>
        <v>47400</v>
      </c>
      <c r="G42" s="2">
        <f t="shared" si="7"/>
        <v>839200</v>
      </c>
      <c r="H42">
        <f t="shared" si="8"/>
        <v>25800</v>
      </c>
    </row>
    <row r="43" spans="1:13" x14ac:dyDescent="0.4">
      <c r="A43">
        <v>42</v>
      </c>
      <c r="B43">
        <v>274000</v>
      </c>
      <c r="C43">
        <f t="shared" si="0"/>
        <v>21920000</v>
      </c>
      <c r="D43" s="2">
        <f t="shared" si="1"/>
        <v>109600</v>
      </c>
      <c r="E43" s="2">
        <f t="shared" si="9"/>
        <v>57400</v>
      </c>
      <c r="F43" s="2">
        <f t="shared" si="3"/>
        <v>52200</v>
      </c>
      <c r="G43" s="2">
        <f t="shared" si="7"/>
        <v>918800</v>
      </c>
      <c r="H43">
        <f t="shared" si="8"/>
        <v>27400</v>
      </c>
    </row>
    <row r="44" spans="1:13" x14ac:dyDescent="0.4">
      <c r="A44">
        <v>43</v>
      </c>
      <c r="B44">
        <v>290000</v>
      </c>
      <c r="C44">
        <f t="shared" si="0"/>
        <v>23200000</v>
      </c>
      <c r="D44" s="2">
        <f t="shared" si="1"/>
        <v>116000</v>
      </c>
      <c r="E44" s="2">
        <f t="shared" si="9"/>
        <v>59000</v>
      </c>
      <c r="F44" s="2">
        <f t="shared" si="3"/>
        <v>57000</v>
      </c>
      <c r="G44" s="2">
        <f t="shared" si="7"/>
        <v>1004800</v>
      </c>
      <c r="H44">
        <f t="shared" si="8"/>
        <v>29000</v>
      </c>
    </row>
    <row r="45" spans="1:13" x14ac:dyDescent="0.4">
      <c r="A45">
        <v>44</v>
      </c>
      <c r="B45">
        <v>306000</v>
      </c>
      <c r="C45">
        <f t="shared" si="0"/>
        <v>24480000</v>
      </c>
      <c r="D45" s="2">
        <f t="shared" si="1"/>
        <v>122400</v>
      </c>
      <c r="E45" s="2">
        <f t="shared" si="9"/>
        <v>60600</v>
      </c>
      <c r="F45" s="2">
        <f t="shared" si="3"/>
        <v>61800</v>
      </c>
      <c r="G45" s="2">
        <f t="shared" si="7"/>
        <v>1097200</v>
      </c>
      <c r="H45">
        <f t="shared" si="8"/>
        <v>30600</v>
      </c>
    </row>
    <row r="46" spans="1:13" x14ac:dyDescent="0.4">
      <c r="A46">
        <v>45</v>
      </c>
      <c r="B46">
        <v>322000</v>
      </c>
      <c r="C46">
        <f t="shared" si="0"/>
        <v>25760000</v>
      </c>
      <c r="D46" s="2">
        <f t="shared" si="1"/>
        <v>128800</v>
      </c>
      <c r="E46" s="2">
        <f t="shared" si="9"/>
        <v>62200</v>
      </c>
      <c r="F46" s="2">
        <f t="shared" si="3"/>
        <v>66600</v>
      </c>
      <c r="G46" s="2">
        <f t="shared" si="7"/>
        <v>1196000</v>
      </c>
      <c r="H46">
        <f t="shared" si="8"/>
        <v>32200</v>
      </c>
    </row>
    <row r="47" spans="1:13" x14ac:dyDescent="0.4">
      <c r="A47">
        <v>46</v>
      </c>
      <c r="B47">
        <v>338000</v>
      </c>
      <c r="C47">
        <f t="shared" si="0"/>
        <v>27040000</v>
      </c>
      <c r="D47" s="2">
        <f t="shared" si="1"/>
        <v>135200</v>
      </c>
      <c r="E47" s="2">
        <f t="shared" si="9"/>
        <v>63800</v>
      </c>
      <c r="F47" s="2">
        <f t="shared" si="3"/>
        <v>71400</v>
      </c>
      <c r="G47" s="2">
        <f t="shared" si="7"/>
        <v>1301200</v>
      </c>
      <c r="H47">
        <f t="shared" si="8"/>
        <v>33800</v>
      </c>
    </row>
    <row r="48" spans="1:13" x14ac:dyDescent="0.4">
      <c r="A48">
        <v>47</v>
      </c>
      <c r="B48">
        <v>354000</v>
      </c>
      <c r="C48">
        <f t="shared" si="0"/>
        <v>28320000</v>
      </c>
      <c r="D48" s="2">
        <f t="shared" si="1"/>
        <v>141600</v>
      </c>
      <c r="E48" s="2">
        <f t="shared" si="9"/>
        <v>65400</v>
      </c>
      <c r="F48" s="2">
        <f t="shared" si="3"/>
        <v>76200</v>
      </c>
      <c r="G48" s="2">
        <f t="shared" si="7"/>
        <v>1412800</v>
      </c>
      <c r="H48">
        <f t="shared" si="8"/>
        <v>35400</v>
      </c>
    </row>
    <row r="49" spans="1:13" x14ac:dyDescent="0.4">
      <c r="A49">
        <v>48</v>
      </c>
      <c r="B49">
        <v>370000</v>
      </c>
      <c r="C49">
        <f t="shared" si="0"/>
        <v>29600000</v>
      </c>
      <c r="D49" s="2">
        <f t="shared" si="1"/>
        <v>148000</v>
      </c>
      <c r="E49" s="2">
        <f t="shared" si="9"/>
        <v>67000</v>
      </c>
      <c r="F49" s="2">
        <f t="shared" si="3"/>
        <v>81000</v>
      </c>
      <c r="G49" s="2">
        <f t="shared" si="7"/>
        <v>1530800</v>
      </c>
      <c r="H49">
        <f t="shared" si="8"/>
        <v>37000</v>
      </c>
      <c r="I49" s="2">
        <f>SUM(F38:F49)</f>
        <v>655200</v>
      </c>
      <c r="J49" s="2">
        <f>SUM(E38:E49)</f>
        <v>698400</v>
      </c>
      <c r="K49" s="2">
        <f>SUM(D38:D49)</f>
        <v>1353600</v>
      </c>
      <c r="L49" s="5">
        <f>I49/K49</f>
        <v>0.48404255319148937</v>
      </c>
      <c r="M49" s="2"/>
    </row>
    <row r="50" spans="1:13" x14ac:dyDescent="0.4">
      <c r="A50">
        <v>49</v>
      </c>
      <c r="B50">
        <v>390000</v>
      </c>
      <c r="C50">
        <f t="shared" si="0"/>
        <v>31200000</v>
      </c>
      <c r="D50" s="2">
        <f t="shared" si="1"/>
        <v>156000</v>
      </c>
      <c r="E50" s="2">
        <f>B50*$N$15+50000</f>
        <v>89000</v>
      </c>
      <c r="F50" s="2">
        <f t="shared" si="3"/>
        <v>67000</v>
      </c>
      <c r="G50" s="2">
        <f t="shared" si="7"/>
        <v>1636800</v>
      </c>
      <c r="H50">
        <f t="shared" si="8"/>
        <v>39000</v>
      </c>
    </row>
    <row r="51" spans="1:13" x14ac:dyDescent="0.4">
      <c r="A51">
        <v>50</v>
      </c>
      <c r="B51">
        <v>410000</v>
      </c>
      <c r="C51">
        <f t="shared" si="0"/>
        <v>32800000</v>
      </c>
      <c r="D51" s="2">
        <f t="shared" si="1"/>
        <v>164000</v>
      </c>
      <c r="E51" s="2">
        <f t="shared" ref="E51:E61" si="10">B51*$N$15+50000</f>
        <v>91000</v>
      </c>
      <c r="F51" s="2">
        <f t="shared" si="3"/>
        <v>73000</v>
      </c>
      <c r="G51" s="2">
        <f t="shared" si="7"/>
        <v>1750800</v>
      </c>
      <c r="H51">
        <f t="shared" si="8"/>
        <v>41000</v>
      </c>
    </row>
    <row r="52" spans="1:13" x14ac:dyDescent="0.4">
      <c r="A52">
        <v>51</v>
      </c>
      <c r="B52">
        <v>430000</v>
      </c>
      <c r="C52">
        <f t="shared" si="0"/>
        <v>34400000</v>
      </c>
      <c r="D52" s="2">
        <f t="shared" si="1"/>
        <v>172000</v>
      </c>
      <c r="E52" s="2">
        <f t="shared" si="10"/>
        <v>93000</v>
      </c>
      <c r="F52" s="2">
        <f t="shared" si="3"/>
        <v>79000</v>
      </c>
      <c r="G52" s="2">
        <f t="shared" si="7"/>
        <v>1872800</v>
      </c>
      <c r="H52">
        <f t="shared" si="8"/>
        <v>43000</v>
      </c>
    </row>
    <row r="53" spans="1:13" x14ac:dyDescent="0.4">
      <c r="A53">
        <v>52</v>
      </c>
      <c r="B53">
        <v>450000</v>
      </c>
      <c r="C53">
        <f t="shared" si="0"/>
        <v>36000000</v>
      </c>
      <c r="D53" s="2">
        <f t="shared" si="1"/>
        <v>180000</v>
      </c>
      <c r="E53" s="2">
        <f t="shared" si="10"/>
        <v>95000</v>
      </c>
      <c r="F53" s="2">
        <f t="shared" si="3"/>
        <v>85000</v>
      </c>
      <c r="G53" s="2">
        <f t="shared" si="7"/>
        <v>2002800</v>
      </c>
      <c r="H53">
        <f t="shared" si="8"/>
        <v>45000</v>
      </c>
    </row>
    <row r="54" spans="1:13" x14ac:dyDescent="0.4">
      <c r="A54">
        <v>53</v>
      </c>
      <c r="B54">
        <v>470000</v>
      </c>
      <c r="C54">
        <f t="shared" si="0"/>
        <v>37600000</v>
      </c>
      <c r="D54" s="2">
        <f t="shared" si="1"/>
        <v>188000</v>
      </c>
      <c r="E54" s="2">
        <f t="shared" si="10"/>
        <v>97000</v>
      </c>
      <c r="F54" s="2">
        <f t="shared" si="3"/>
        <v>91000</v>
      </c>
      <c r="G54" s="2">
        <f t="shared" si="7"/>
        <v>2140800</v>
      </c>
      <c r="H54">
        <f t="shared" si="8"/>
        <v>47000</v>
      </c>
    </row>
    <row r="55" spans="1:13" x14ac:dyDescent="0.4">
      <c r="A55">
        <v>54</v>
      </c>
      <c r="B55">
        <v>490000</v>
      </c>
      <c r="C55">
        <f t="shared" si="0"/>
        <v>39200000</v>
      </c>
      <c r="D55" s="2">
        <f t="shared" si="1"/>
        <v>196000</v>
      </c>
      <c r="E55" s="2">
        <f t="shared" si="10"/>
        <v>99000</v>
      </c>
      <c r="F55" s="2">
        <f t="shared" si="3"/>
        <v>97000</v>
      </c>
      <c r="G55" s="2">
        <f t="shared" si="7"/>
        <v>2286800</v>
      </c>
      <c r="H55">
        <f t="shared" si="8"/>
        <v>49000</v>
      </c>
    </row>
    <row r="56" spans="1:13" x14ac:dyDescent="0.4">
      <c r="A56">
        <v>55</v>
      </c>
      <c r="B56">
        <v>510000</v>
      </c>
      <c r="C56">
        <f t="shared" si="0"/>
        <v>40800000</v>
      </c>
      <c r="D56" s="2">
        <f t="shared" si="1"/>
        <v>204000</v>
      </c>
      <c r="E56" s="2">
        <f t="shared" si="10"/>
        <v>101000</v>
      </c>
      <c r="F56" s="2">
        <f t="shared" si="3"/>
        <v>103000</v>
      </c>
      <c r="G56" s="2">
        <f t="shared" si="7"/>
        <v>2440800</v>
      </c>
      <c r="H56">
        <f t="shared" si="8"/>
        <v>51000</v>
      </c>
    </row>
    <row r="57" spans="1:13" x14ac:dyDescent="0.4">
      <c r="A57">
        <v>56</v>
      </c>
      <c r="B57">
        <v>530000</v>
      </c>
      <c r="C57">
        <f t="shared" si="0"/>
        <v>42400000</v>
      </c>
      <c r="D57" s="2">
        <f t="shared" si="1"/>
        <v>212000</v>
      </c>
      <c r="E57" s="2">
        <f t="shared" si="10"/>
        <v>103000</v>
      </c>
      <c r="F57" s="2">
        <f t="shared" si="3"/>
        <v>109000</v>
      </c>
      <c r="G57" s="2">
        <f t="shared" si="7"/>
        <v>2602800</v>
      </c>
      <c r="H57">
        <f t="shared" si="8"/>
        <v>53000</v>
      </c>
    </row>
    <row r="58" spans="1:13" x14ac:dyDescent="0.4">
      <c r="A58">
        <v>57</v>
      </c>
      <c r="B58">
        <v>550000</v>
      </c>
      <c r="C58">
        <f t="shared" si="0"/>
        <v>44000000</v>
      </c>
      <c r="D58" s="2">
        <f t="shared" si="1"/>
        <v>220000</v>
      </c>
      <c r="E58" s="2">
        <f t="shared" si="10"/>
        <v>105000</v>
      </c>
      <c r="F58" s="2">
        <f t="shared" si="3"/>
        <v>115000</v>
      </c>
      <c r="G58" s="2">
        <f t="shared" si="7"/>
        <v>2772800</v>
      </c>
      <c r="H58">
        <f t="shared" si="8"/>
        <v>55000</v>
      </c>
    </row>
    <row r="59" spans="1:13" x14ac:dyDescent="0.4">
      <c r="A59">
        <v>58</v>
      </c>
      <c r="B59">
        <v>570000</v>
      </c>
      <c r="C59">
        <f t="shared" si="0"/>
        <v>45600000</v>
      </c>
      <c r="D59" s="2">
        <f t="shared" si="1"/>
        <v>228000</v>
      </c>
      <c r="E59" s="2">
        <f t="shared" si="10"/>
        <v>107000</v>
      </c>
      <c r="F59" s="2">
        <f t="shared" si="3"/>
        <v>121000</v>
      </c>
      <c r="G59" s="2">
        <f t="shared" si="7"/>
        <v>2950800</v>
      </c>
      <c r="H59">
        <f t="shared" si="8"/>
        <v>57000</v>
      </c>
    </row>
    <row r="60" spans="1:13" x14ac:dyDescent="0.4">
      <c r="A60">
        <v>59</v>
      </c>
      <c r="B60">
        <v>590000</v>
      </c>
      <c r="C60">
        <f t="shared" si="0"/>
        <v>47200000</v>
      </c>
      <c r="D60" s="2">
        <f t="shared" si="1"/>
        <v>236000</v>
      </c>
      <c r="E60" s="2">
        <f t="shared" si="10"/>
        <v>109000</v>
      </c>
      <c r="F60" s="2">
        <f t="shared" si="3"/>
        <v>127000</v>
      </c>
      <c r="G60" s="2">
        <f t="shared" si="7"/>
        <v>3136800</v>
      </c>
      <c r="H60">
        <f t="shared" si="8"/>
        <v>59000</v>
      </c>
    </row>
    <row r="61" spans="1:13" x14ac:dyDescent="0.4">
      <c r="A61">
        <v>60</v>
      </c>
      <c r="B61">
        <v>610000</v>
      </c>
      <c r="C61">
        <f t="shared" si="0"/>
        <v>48800000</v>
      </c>
      <c r="D61" s="2">
        <f t="shared" si="1"/>
        <v>244000</v>
      </c>
      <c r="E61" s="2">
        <f t="shared" si="10"/>
        <v>111000</v>
      </c>
      <c r="F61" s="2">
        <f t="shared" si="3"/>
        <v>133000</v>
      </c>
      <c r="G61" s="2">
        <f t="shared" si="7"/>
        <v>3330800</v>
      </c>
      <c r="H61">
        <f t="shared" si="8"/>
        <v>61000</v>
      </c>
      <c r="I61" s="2">
        <f>SUM(F50:F61)</f>
        <v>1200000</v>
      </c>
      <c r="J61" s="2">
        <f>SUM(E50:E61)</f>
        <v>1200000</v>
      </c>
      <c r="K61" s="2">
        <f>SUM(D50:D61)</f>
        <v>2400000</v>
      </c>
      <c r="L61" s="5">
        <f>I61/K61</f>
        <v>0.5</v>
      </c>
      <c r="M61" s="2"/>
    </row>
  </sheetData>
  <mergeCells count="13">
    <mergeCell ref="N9:P9"/>
    <mergeCell ref="N2:P2"/>
    <mergeCell ref="N3:P3"/>
    <mergeCell ref="N5:P5"/>
    <mergeCell ref="N6:P6"/>
    <mergeCell ref="N8:P8"/>
    <mergeCell ref="Q15:T15"/>
    <mergeCell ref="N17:P17"/>
    <mergeCell ref="N18:P18"/>
    <mergeCell ref="N11:P11"/>
    <mergeCell ref="N12:P12"/>
    <mergeCell ref="N14:P14"/>
    <mergeCell ref="N15:P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Galbiati</dc:creator>
  <cp:lastModifiedBy>Davide Galbiati</cp:lastModifiedBy>
  <dcterms:created xsi:type="dcterms:W3CDTF">2024-04-22T14:34:35Z</dcterms:created>
  <dcterms:modified xsi:type="dcterms:W3CDTF">2024-04-22T17:06:35Z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rtemisAddinType">
    <vt:lpwstr>VSTO</vt:lpwstr>
  </property>
</Properties>
</file>