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GitProjects\CrianzaDragopavos\"/>
    </mc:Choice>
  </mc:AlternateContent>
  <xr:revisionPtr revIDLastSave="0" documentId="13_ncr:1_{CA6B55C9-C67A-4DE4-8883-D5B453977A20}" xr6:coauthVersionLast="47" xr6:coauthVersionMax="47" xr10:uidLastSave="{00000000-0000-0000-0000-000000000000}"/>
  <bookViews>
    <workbookView xWindow="-120" yWindow="-120" windowWidth="20730" windowHeight="11310" activeTab="1" xr2:uid="{2AC261D0-2379-4D84-86BF-B5C7BDAB0C42}"/>
  </bookViews>
  <sheets>
    <sheet name="Dragopavos" sheetId="1" r:id="rId1"/>
    <sheet name="Cruce Dragopavos" sheetId="5" r:id="rId2"/>
    <sheet name="Inventario Dragopavo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28" i="4" l="1"/>
  <c r="AD129" i="4"/>
  <c r="AD130" i="4"/>
  <c r="AD131" i="4"/>
  <c r="AD132" i="4"/>
  <c r="AD127" i="4"/>
  <c r="C132" i="4"/>
  <c r="D132" i="4"/>
  <c r="G132" i="4" s="1"/>
  <c r="C131" i="4"/>
  <c r="D131" i="4"/>
  <c r="G131" i="4" s="1"/>
  <c r="C130" i="4"/>
  <c r="D130" i="4"/>
  <c r="G130" i="4" s="1"/>
  <c r="C129" i="4"/>
  <c r="D129" i="4"/>
  <c r="G129" i="4" s="1"/>
  <c r="C128" i="4"/>
  <c r="D128" i="4"/>
  <c r="G128" i="4" s="1"/>
  <c r="C127" i="4"/>
  <c r="D127" i="4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D126" i="4"/>
  <c r="C126" i="4"/>
  <c r="D125" i="4"/>
  <c r="C125" i="4"/>
  <c r="D124" i="4"/>
  <c r="C124" i="4"/>
  <c r="D123" i="4"/>
  <c r="C123" i="4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C116" i="4"/>
  <c r="D115" i="4"/>
  <c r="C115" i="4"/>
  <c r="D114" i="4"/>
  <c r="C114" i="4"/>
  <c r="D113" i="4"/>
  <c r="C113" i="4"/>
  <c r="D112" i="4"/>
  <c r="C112" i="4"/>
  <c r="D111" i="4"/>
  <c r="C111" i="4"/>
  <c r="D110" i="4"/>
  <c r="C110" i="4"/>
  <c r="D109" i="4"/>
  <c r="C109" i="4"/>
  <c r="D108" i="4"/>
  <c r="C108" i="4"/>
  <c r="D107" i="4"/>
  <c r="C107" i="4"/>
  <c r="D106" i="4"/>
  <c r="C106" i="4"/>
  <c r="D105" i="4"/>
  <c r="C105" i="4"/>
  <c r="D104" i="4"/>
  <c r="C104" i="4"/>
  <c r="D103" i="4"/>
  <c r="C103" i="4"/>
  <c r="D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89" i="4"/>
  <c r="C89" i="4"/>
  <c r="D88" i="4"/>
  <c r="C88" i="4"/>
  <c r="D87" i="4"/>
  <c r="C87" i="4"/>
  <c r="D86" i="4"/>
  <c r="C86" i="4"/>
  <c r="D85" i="4"/>
  <c r="C85" i="4"/>
  <c r="D84" i="4"/>
  <c r="C84" i="4"/>
  <c r="D83" i="4"/>
  <c r="C83" i="4"/>
  <c r="D82" i="4"/>
  <c r="C82" i="4"/>
  <c r="D81" i="4"/>
  <c r="C81" i="4"/>
  <c r="D80" i="4"/>
  <c r="C80" i="4"/>
  <c r="D79" i="4"/>
  <c r="C79" i="4"/>
  <c r="D78" i="4"/>
  <c r="C78" i="4"/>
  <c r="D77" i="4"/>
  <c r="C77" i="4"/>
  <c r="D76" i="4"/>
  <c r="C76" i="4"/>
  <c r="D75" i="4"/>
  <c r="C75" i="4"/>
  <c r="D74" i="4"/>
  <c r="C74" i="4"/>
  <c r="D73" i="4"/>
  <c r="C73" i="4"/>
  <c r="D72" i="4"/>
  <c r="C72" i="4"/>
  <c r="D71" i="4"/>
  <c r="C71" i="4"/>
  <c r="D70" i="4"/>
  <c r="C70" i="4"/>
  <c r="D69" i="4"/>
  <c r="C69" i="4"/>
  <c r="D68" i="4"/>
  <c r="C68" i="4"/>
  <c r="D67" i="4"/>
  <c r="C67" i="4"/>
  <c r="D66" i="4"/>
  <c r="C66" i="4"/>
  <c r="D65" i="4"/>
  <c r="C65" i="4"/>
  <c r="D64" i="4"/>
  <c r="C64" i="4"/>
  <c r="D63" i="4"/>
  <c r="C63" i="4"/>
  <c r="D62" i="4"/>
  <c r="C62" i="4"/>
  <c r="D61" i="4"/>
  <c r="C61" i="4"/>
  <c r="D60" i="4"/>
  <c r="C60" i="4"/>
  <c r="D59" i="4"/>
  <c r="C59" i="4"/>
  <c r="D58" i="4"/>
  <c r="C58" i="4"/>
  <c r="D57" i="4"/>
  <c r="C57" i="4"/>
  <c r="D56" i="4"/>
  <c r="C56" i="4"/>
  <c r="D55" i="4"/>
  <c r="C55" i="4"/>
  <c r="D54" i="4"/>
  <c r="C54" i="4"/>
  <c r="D53" i="4"/>
  <c r="C53" i="4"/>
  <c r="D52" i="4"/>
  <c r="C52" i="4"/>
  <c r="D51" i="4"/>
  <c r="C51" i="4"/>
  <c r="D50" i="4"/>
  <c r="C50" i="4"/>
  <c r="D49" i="4"/>
  <c r="C49" i="4"/>
  <c r="D48" i="4"/>
  <c r="C48" i="4"/>
  <c r="D47" i="4"/>
  <c r="C47" i="4"/>
  <c r="D46" i="4"/>
  <c r="C46" i="4"/>
  <c r="D45" i="4"/>
  <c r="C45" i="4"/>
  <c r="D44" i="4"/>
  <c r="C44" i="4"/>
  <c r="D43" i="4"/>
  <c r="C43" i="4"/>
  <c r="D42" i="4"/>
  <c r="E42" i="4" s="1"/>
  <c r="G42" i="4" s="1"/>
  <c r="AD42" i="4" s="1"/>
  <c r="C42" i="4"/>
  <c r="D41" i="4"/>
  <c r="C41" i="4"/>
  <c r="D40" i="4"/>
  <c r="C40" i="4"/>
  <c r="D39" i="4"/>
  <c r="C39" i="4"/>
  <c r="D38" i="4"/>
  <c r="C38" i="4"/>
  <c r="D37" i="4"/>
  <c r="E37" i="4" s="1"/>
  <c r="G37" i="4" s="1"/>
  <c r="AD37" i="4" s="1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E16" i="4" s="1"/>
  <c r="G16" i="4" s="1"/>
  <c r="AD16" i="4" s="1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E3" i="4"/>
  <c r="E4" i="4" s="1"/>
  <c r="D3" i="4"/>
  <c r="C3" i="4"/>
  <c r="D2" i="4"/>
  <c r="G2" i="4" s="1"/>
  <c r="AD2" i="4" s="1"/>
  <c r="C2" i="4"/>
  <c r="G127" i="4" l="1"/>
  <c r="G3" i="4"/>
  <c r="AD3" i="4" s="1"/>
  <c r="E38" i="4"/>
  <c r="G38" i="4" s="1"/>
  <c r="AD38" i="4" s="1"/>
  <c r="G4" i="4"/>
  <c r="AD4" i="4" s="1"/>
  <c r="E5" i="4"/>
  <c r="G5" i="4" s="1"/>
  <c r="AD5" i="4" s="1"/>
  <c r="E17" i="4"/>
  <c r="G17" i="4" s="1"/>
  <c r="AD17" i="4" s="1"/>
  <c r="E43" i="4"/>
  <c r="G43" i="4" s="1"/>
  <c r="AD43" i="4" s="1"/>
  <c r="E45" i="4"/>
  <c r="G45" i="4" s="1"/>
  <c r="AD45" i="4" s="1"/>
  <c r="E111" i="4"/>
  <c r="G111" i="4" s="1"/>
  <c r="AD111" i="4" s="1"/>
  <c r="E113" i="4"/>
  <c r="G113" i="4" s="1"/>
  <c r="AD113" i="4" s="1"/>
  <c r="E115" i="4"/>
  <c r="G115" i="4" s="1"/>
  <c r="AD115" i="4" s="1"/>
  <c r="E50" i="4"/>
  <c r="E51" i="4" s="1"/>
  <c r="E60" i="4"/>
  <c r="E61" i="4" s="1"/>
  <c r="E76" i="4"/>
  <c r="E77" i="4" s="1"/>
  <c r="E84" i="4"/>
  <c r="E85" i="4" s="1"/>
  <c r="E96" i="4"/>
  <c r="E97" i="4" s="1"/>
  <c r="G97" i="4" s="1"/>
  <c r="AD97" i="4" s="1"/>
  <c r="E98" i="4"/>
  <c r="E99" i="4" s="1"/>
  <c r="E106" i="4"/>
  <c r="G106" i="4" s="1"/>
  <c r="AD106" i="4" s="1"/>
  <c r="E112" i="4"/>
  <c r="G112" i="4" s="1"/>
  <c r="AD112" i="4" s="1"/>
  <c r="E114" i="4"/>
  <c r="G114" i="4" s="1"/>
  <c r="AD114" i="4" s="1"/>
  <c r="E124" i="4"/>
  <c r="E125" i="4" s="1"/>
  <c r="G125" i="4" s="1"/>
  <c r="AD125" i="4" s="1"/>
  <c r="E126" i="4"/>
  <c r="G126" i="4" s="1"/>
  <c r="AD126" i="4" s="1"/>
  <c r="E39" i="4" l="1"/>
  <c r="G39" i="4" s="1"/>
  <c r="AD39" i="4" s="1"/>
  <c r="E44" i="4"/>
  <c r="G44" i="4" s="1"/>
  <c r="AD44" i="4" s="1"/>
  <c r="E116" i="4"/>
  <c r="E117" i="4" s="1"/>
  <c r="G117" i="4" s="1"/>
  <c r="AD117" i="4" s="1"/>
  <c r="E18" i="4"/>
  <c r="G18" i="4" s="1"/>
  <c r="AD18" i="4" s="1"/>
  <c r="G50" i="4"/>
  <c r="AD50" i="4" s="1"/>
  <c r="G51" i="4"/>
  <c r="AD51" i="4" s="1"/>
  <c r="E52" i="4"/>
  <c r="E53" i="4" s="1"/>
  <c r="G53" i="4" s="1"/>
  <c r="AD53" i="4" s="1"/>
  <c r="G99" i="4"/>
  <c r="AD99" i="4" s="1"/>
  <c r="E100" i="4"/>
  <c r="E101" i="4" s="1"/>
  <c r="G101" i="4" s="1"/>
  <c r="AD101" i="4" s="1"/>
  <c r="G98" i="4"/>
  <c r="AD98" i="4" s="1"/>
  <c r="E107" i="4"/>
  <c r="E46" i="4"/>
  <c r="G61" i="4"/>
  <c r="AD61" i="4" s="1"/>
  <c r="E62" i="4"/>
  <c r="G85" i="4"/>
  <c r="AD85" i="4" s="1"/>
  <c r="E86" i="4"/>
  <c r="G77" i="4"/>
  <c r="AD77" i="4" s="1"/>
  <c r="E78" i="4"/>
  <c r="G124" i="4"/>
  <c r="AD124" i="4" s="1"/>
  <c r="G96" i="4"/>
  <c r="AD96" i="4" s="1"/>
  <c r="G84" i="4"/>
  <c r="AD84" i="4" s="1"/>
  <c r="G76" i="4"/>
  <c r="AD76" i="4" s="1"/>
  <c r="G60" i="4"/>
  <c r="AD60" i="4" s="1"/>
  <c r="E6" i="4"/>
  <c r="E40" i="4" l="1"/>
  <c r="G40" i="4" s="1"/>
  <c r="AD40" i="4" s="1"/>
  <c r="G116" i="4"/>
  <c r="AD116" i="4" s="1"/>
  <c r="E19" i="4"/>
  <c r="E20" i="4" s="1"/>
  <c r="E118" i="4"/>
  <c r="G118" i="4" s="1"/>
  <c r="AD118" i="4" s="1"/>
  <c r="E54" i="4"/>
  <c r="E55" i="4" s="1"/>
  <c r="G52" i="4"/>
  <c r="AD52" i="4" s="1"/>
  <c r="E47" i="4"/>
  <c r="G46" i="4"/>
  <c r="AD46" i="4" s="1"/>
  <c r="G100" i="4"/>
  <c r="AD100" i="4" s="1"/>
  <c r="E102" i="4"/>
  <c r="G102" i="4" s="1"/>
  <c r="AD102" i="4" s="1"/>
  <c r="G107" i="4"/>
  <c r="AD107" i="4" s="1"/>
  <c r="E108" i="4"/>
  <c r="G86" i="4"/>
  <c r="AD86" i="4" s="1"/>
  <c r="E87" i="4"/>
  <c r="G62" i="4"/>
  <c r="AD62" i="4" s="1"/>
  <c r="E63" i="4"/>
  <c r="G6" i="4"/>
  <c r="AD6" i="4" s="1"/>
  <c r="E7" i="4"/>
  <c r="G78" i="4"/>
  <c r="AD78" i="4" s="1"/>
  <c r="E79" i="4"/>
  <c r="G19" i="4" l="1"/>
  <c r="AD19" i="4" s="1"/>
  <c r="E41" i="4"/>
  <c r="G41" i="4" s="1"/>
  <c r="AD41" i="4" s="1"/>
  <c r="E119" i="4"/>
  <c r="E120" i="4" s="1"/>
  <c r="G54" i="4"/>
  <c r="AD54" i="4" s="1"/>
  <c r="E103" i="4"/>
  <c r="G103" i="4" s="1"/>
  <c r="AD103" i="4" s="1"/>
  <c r="G47" i="4"/>
  <c r="AD47" i="4" s="1"/>
  <c r="E48" i="4"/>
  <c r="E109" i="4"/>
  <c r="G108" i="4"/>
  <c r="AD108" i="4" s="1"/>
  <c r="G20" i="4"/>
  <c r="AD20" i="4" s="1"/>
  <c r="E21" i="4"/>
  <c r="E80" i="4"/>
  <c r="G79" i="4"/>
  <c r="AD79" i="4" s="1"/>
  <c r="G55" i="4"/>
  <c r="AD55" i="4" s="1"/>
  <c r="E56" i="4"/>
  <c r="G7" i="4"/>
  <c r="AD7" i="4" s="1"/>
  <c r="E8" i="4"/>
  <c r="G87" i="4"/>
  <c r="AD87" i="4" s="1"/>
  <c r="E88" i="4"/>
  <c r="E64" i="4"/>
  <c r="G63" i="4"/>
  <c r="AD63" i="4" s="1"/>
  <c r="G119" i="4" l="1"/>
  <c r="AD119" i="4" s="1"/>
  <c r="E104" i="4"/>
  <c r="E105" i="4" s="1"/>
  <c r="G105" i="4" s="1"/>
  <c r="AD105" i="4" s="1"/>
  <c r="G109" i="4"/>
  <c r="AD109" i="4" s="1"/>
  <c r="E110" i="4"/>
  <c r="G110" i="4" s="1"/>
  <c r="AD110" i="4" s="1"/>
  <c r="E49" i="4"/>
  <c r="G49" i="4" s="1"/>
  <c r="AD49" i="4" s="1"/>
  <c r="G48" i="4"/>
  <c r="AD48" i="4" s="1"/>
  <c r="E89" i="4"/>
  <c r="G88" i="4"/>
  <c r="AD88" i="4" s="1"/>
  <c r="E121" i="4"/>
  <c r="G120" i="4"/>
  <c r="AD120" i="4" s="1"/>
  <c r="E81" i="4"/>
  <c r="G80" i="4"/>
  <c r="AD80" i="4" s="1"/>
  <c r="G8" i="4"/>
  <c r="AD8" i="4" s="1"/>
  <c r="E9" i="4"/>
  <c r="E57" i="4"/>
  <c r="G56" i="4"/>
  <c r="AD56" i="4" s="1"/>
  <c r="G21" i="4"/>
  <c r="AD21" i="4" s="1"/>
  <c r="E22" i="4"/>
  <c r="E65" i="4"/>
  <c r="G64" i="4"/>
  <c r="AD64" i="4" s="1"/>
  <c r="G104" i="4" l="1"/>
  <c r="AD104" i="4" s="1"/>
  <c r="G121" i="4"/>
  <c r="AD121" i="4" s="1"/>
  <c r="E122" i="4"/>
  <c r="G65" i="4"/>
  <c r="AD65" i="4" s="1"/>
  <c r="E66" i="4"/>
  <c r="G57" i="4"/>
  <c r="AD57" i="4" s="1"/>
  <c r="E58" i="4"/>
  <c r="G81" i="4"/>
  <c r="AD81" i="4" s="1"/>
  <c r="E82" i="4"/>
  <c r="G89" i="4"/>
  <c r="AD89" i="4" s="1"/>
  <c r="E90" i="4"/>
  <c r="G22" i="4"/>
  <c r="AD22" i="4" s="1"/>
  <c r="E23" i="4"/>
  <c r="G9" i="4"/>
  <c r="AD9" i="4" s="1"/>
  <c r="E10" i="4"/>
  <c r="G23" i="4" l="1"/>
  <c r="AD23" i="4" s="1"/>
  <c r="E24" i="4"/>
  <c r="G66" i="4"/>
  <c r="AD66" i="4" s="1"/>
  <c r="E67" i="4"/>
  <c r="G90" i="4"/>
  <c r="AD90" i="4" s="1"/>
  <c r="E91" i="4"/>
  <c r="G82" i="4"/>
  <c r="AD82" i="4" s="1"/>
  <c r="E83" i="4"/>
  <c r="G83" i="4" s="1"/>
  <c r="AD83" i="4" s="1"/>
  <c r="G10" i="4"/>
  <c r="AD10" i="4" s="1"/>
  <c r="E11" i="4"/>
  <c r="G58" i="4"/>
  <c r="AD58" i="4" s="1"/>
  <c r="E59" i="4"/>
  <c r="G59" i="4" s="1"/>
  <c r="AD59" i="4" s="1"/>
  <c r="G122" i="4"/>
  <c r="AD122" i="4" s="1"/>
  <c r="E123" i="4"/>
  <c r="G123" i="4" s="1"/>
  <c r="AD123" i="4" s="1"/>
  <c r="G67" i="4" l="1"/>
  <c r="AD67" i="4" s="1"/>
  <c r="E68" i="4"/>
  <c r="G11" i="4"/>
  <c r="AD11" i="4" s="1"/>
  <c r="E12" i="4"/>
  <c r="E92" i="4"/>
  <c r="G91" i="4"/>
  <c r="AD91" i="4" s="1"/>
  <c r="G24" i="4"/>
  <c r="AD24" i="4" s="1"/>
  <c r="E25" i="4"/>
  <c r="E69" i="4" l="1"/>
  <c r="G68" i="4"/>
  <c r="AD68" i="4" s="1"/>
  <c r="G25" i="4"/>
  <c r="AD25" i="4" s="1"/>
  <c r="E26" i="4"/>
  <c r="G12" i="4"/>
  <c r="AD12" i="4" s="1"/>
  <c r="E13" i="4"/>
  <c r="E93" i="4"/>
  <c r="G92" i="4"/>
  <c r="AD92" i="4" s="1"/>
  <c r="G26" i="4" l="1"/>
  <c r="AD26" i="4" s="1"/>
  <c r="E27" i="4"/>
  <c r="G93" i="4"/>
  <c r="AD93" i="4" s="1"/>
  <c r="E94" i="4"/>
  <c r="G13" i="4"/>
  <c r="AD13" i="4" s="1"/>
  <c r="E14" i="4"/>
  <c r="G69" i="4"/>
  <c r="AD69" i="4" s="1"/>
  <c r="E70" i="4"/>
  <c r="G70" i="4" l="1"/>
  <c r="AD70" i="4" s="1"/>
  <c r="E71" i="4"/>
  <c r="G94" i="4"/>
  <c r="AD94" i="4" s="1"/>
  <c r="E95" i="4"/>
  <c r="G95" i="4" s="1"/>
  <c r="AD95" i="4" s="1"/>
  <c r="G14" i="4"/>
  <c r="AD14" i="4" s="1"/>
  <c r="E15" i="4"/>
  <c r="G15" i="4" s="1"/>
  <c r="AD15" i="4" s="1"/>
  <c r="G27" i="4"/>
  <c r="AD27" i="4" s="1"/>
  <c r="E28" i="4"/>
  <c r="E72" i="4" l="1"/>
  <c r="G71" i="4"/>
  <c r="AD71" i="4" s="1"/>
  <c r="G28" i="4"/>
  <c r="AD28" i="4" s="1"/>
  <c r="E29" i="4"/>
  <c r="G29" i="4" l="1"/>
  <c r="AD29" i="4" s="1"/>
  <c r="E30" i="4"/>
  <c r="E73" i="4"/>
  <c r="G72" i="4"/>
  <c r="AD72" i="4" s="1"/>
  <c r="G73" i="4" l="1"/>
  <c r="AD73" i="4" s="1"/>
  <c r="E74" i="4"/>
  <c r="G30" i="4"/>
  <c r="AD30" i="4" s="1"/>
  <c r="E31" i="4"/>
  <c r="G74" i="4" l="1"/>
  <c r="AD74" i="4" s="1"/>
  <c r="E75" i="4"/>
  <c r="G75" i="4" s="1"/>
  <c r="AD75" i="4" s="1"/>
  <c r="G31" i="4"/>
  <c r="AD31" i="4" s="1"/>
  <c r="E32" i="4"/>
  <c r="G32" i="4" l="1"/>
  <c r="AD32" i="4" s="1"/>
  <c r="E33" i="4"/>
  <c r="G33" i="4" l="1"/>
  <c r="AD33" i="4" s="1"/>
  <c r="E34" i="4"/>
  <c r="G34" i="4" l="1"/>
  <c r="AD34" i="4" s="1"/>
  <c r="E35" i="4"/>
  <c r="G35" i="4" l="1"/>
  <c r="AD35" i="4" s="1"/>
  <c r="E36" i="4"/>
  <c r="G36" i="4" s="1"/>
  <c r="AD36" i="4" s="1"/>
</calcChain>
</file>

<file path=xl/sharedStrings.xml><?xml version="1.0" encoding="utf-8"?>
<sst xmlns="http://schemas.openxmlformats.org/spreadsheetml/2006/main" count="2066" uniqueCount="181">
  <si>
    <t>Almendrado</t>
  </si>
  <si>
    <t>Pelirrojo</t>
  </si>
  <si>
    <t>Dorado</t>
  </si>
  <si>
    <t>Indigo</t>
  </si>
  <si>
    <t>Ebano</t>
  </si>
  <si>
    <t>Orquideo</t>
  </si>
  <si>
    <t>Purpura</t>
  </si>
  <si>
    <t>Marfil</t>
  </si>
  <si>
    <t>Turquesa</t>
  </si>
  <si>
    <t>Esmeralda</t>
  </si>
  <si>
    <t>Ciruela</t>
  </si>
  <si>
    <t>AlmendradoPelirrojo</t>
  </si>
  <si>
    <t>AlmendradoDorado</t>
  </si>
  <si>
    <t>DoradoPelirrojo</t>
  </si>
  <si>
    <t>IndigoAlmendrado</t>
  </si>
  <si>
    <t>IndigoPelirrojo</t>
  </si>
  <si>
    <t>IndigoDorado</t>
  </si>
  <si>
    <t>EbanoAlmendrado</t>
  </si>
  <si>
    <t>EbanoPelirrojo</t>
  </si>
  <si>
    <t>EbanoDorado</t>
  </si>
  <si>
    <t>EbanoIndigo</t>
  </si>
  <si>
    <t>OrquideoAlmendrado</t>
  </si>
  <si>
    <t>OrquideoPelirrojo</t>
  </si>
  <si>
    <t>OrquideoDorado</t>
  </si>
  <si>
    <t>OrquideoIndigo</t>
  </si>
  <si>
    <t>OrquideoEbano</t>
  </si>
  <si>
    <t>PurpuraAlmendrado</t>
  </si>
  <si>
    <t>PurpuraPelirrojo</t>
  </si>
  <si>
    <t>PurpuraDorado</t>
  </si>
  <si>
    <t>PurpuraIndigo</t>
  </si>
  <si>
    <t>PurpuraEbano</t>
  </si>
  <si>
    <t>OrquideoPurpura</t>
  </si>
  <si>
    <t>MarfilAlmendrado</t>
  </si>
  <si>
    <t>MarfilPelirrojo</t>
  </si>
  <si>
    <t>MarfilDorado</t>
  </si>
  <si>
    <t>MarfilIndigo</t>
  </si>
  <si>
    <t>MarfilEbano</t>
  </si>
  <si>
    <t>MarfilOrquideo</t>
  </si>
  <si>
    <t>MarfilPurpura</t>
  </si>
  <si>
    <t>TurquesaAlmendrado</t>
  </si>
  <si>
    <t>TurquesaPelirrojo</t>
  </si>
  <si>
    <t>TurquesaDorado</t>
  </si>
  <si>
    <t>TurquesaIndigo</t>
  </si>
  <si>
    <t>TurquesaEbano</t>
  </si>
  <si>
    <t>TurquesaOrquideo</t>
  </si>
  <si>
    <t>TurquesaPurpura</t>
  </si>
  <si>
    <t>MarfilTurquesa</t>
  </si>
  <si>
    <t>EsmeraldaAlmendrado</t>
  </si>
  <si>
    <t>EsmeraldaPelirrojo</t>
  </si>
  <si>
    <t>EsmeraldaDorado</t>
  </si>
  <si>
    <t>EsmeraldaIndigo</t>
  </si>
  <si>
    <t>EsmeraldaEbano</t>
  </si>
  <si>
    <t>EsmeraldaOrquideo</t>
  </si>
  <si>
    <t>EsmeraldaPurpura</t>
  </si>
  <si>
    <t>EsmeraldaMarfil</t>
  </si>
  <si>
    <t>EsmeraldaTurquesa</t>
  </si>
  <si>
    <t>CiruelaAlmendrado</t>
  </si>
  <si>
    <t>CiruelaPelirrojo</t>
  </si>
  <si>
    <t>CiruelaDorado</t>
  </si>
  <si>
    <t>CiruelaIndigo</t>
  </si>
  <si>
    <t>CiruelaEbano</t>
  </si>
  <si>
    <t>CiruelaOrquideo</t>
  </si>
  <si>
    <t>CiruelaPurpura</t>
  </si>
  <si>
    <t>CiruelaMarfil</t>
  </si>
  <si>
    <t>CiruelaTurquesa</t>
  </si>
  <si>
    <t>CiruelaEsmeralda</t>
  </si>
  <si>
    <t>ID</t>
  </si>
  <si>
    <t>MONTURA</t>
  </si>
  <si>
    <t>SIGLA</t>
  </si>
  <si>
    <t>P</t>
  </si>
  <si>
    <t>M</t>
  </si>
  <si>
    <t>ALMEN</t>
  </si>
  <si>
    <t>CIRUE</t>
  </si>
  <si>
    <t>DORAD</t>
  </si>
  <si>
    <t>INDIG</t>
  </si>
  <si>
    <t>EBANO</t>
  </si>
  <si>
    <t>PELIR</t>
  </si>
  <si>
    <t>ORQUI</t>
  </si>
  <si>
    <t>PURPU</t>
  </si>
  <si>
    <t>MARFI</t>
  </si>
  <si>
    <t>TURQU</t>
  </si>
  <si>
    <t>ESMER</t>
  </si>
  <si>
    <t>ALPEL</t>
  </si>
  <si>
    <t>ALDOR</t>
  </si>
  <si>
    <t>DOPEL</t>
  </si>
  <si>
    <t>INDAL</t>
  </si>
  <si>
    <t>INDOR</t>
  </si>
  <si>
    <t>EBALM</t>
  </si>
  <si>
    <t>EBPEL</t>
  </si>
  <si>
    <t>EBDOR</t>
  </si>
  <si>
    <t>EBIND</t>
  </si>
  <si>
    <t>ORQAL</t>
  </si>
  <si>
    <t>ORQPE</t>
  </si>
  <si>
    <t>ORQDO</t>
  </si>
  <si>
    <t>ORQIN</t>
  </si>
  <si>
    <t>ORQEB</t>
  </si>
  <si>
    <t>PURAL</t>
  </si>
  <si>
    <t>PURPE</t>
  </si>
  <si>
    <t>PURDO</t>
  </si>
  <si>
    <t>PUREB</t>
  </si>
  <si>
    <t>ORQPU</t>
  </si>
  <si>
    <t>MARAL</t>
  </si>
  <si>
    <t>MARPE</t>
  </si>
  <si>
    <t>MARDO</t>
  </si>
  <si>
    <t>MADIN</t>
  </si>
  <si>
    <t>MAREB</t>
  </si>
  <si>
    <t>MAROR</t>
  </si>
  <si>
    <t>MARPU</t>
  </si>
  <si>
    <t>TURAL</t>
  </si>
  <si>
    <t>TURPE</t>
  </si>
  <si>
    <t>TURDO</t>
  </si>
  <si>
    <t>TURIN</t>
  </si>
  <si>
    <t>TUREB</t>
  </si>
  <si>
    <t>TUROR</t>
  </si>
  <si>
    <t>TURPU</t>
  </si>
  <si>
    <t>MARTU</t>
  </si>
  <si>
    <t>ESMAL</t>
  </si>
  <si>
    <t>ESMPE</t>
  </si>
  <si>
    <t>ESMDO</t>
  </si>
  <si>
    <t>ESMIN</t>
  </si>
  <si>
    <t>ESMEB</t>
  </si>
  <si>
    <t>ESMOR</t>
  </si>
  <si>
    <t>ESMPU</t>
  </si>
  <si>
    <t>ESMAR</t>
  </si>
  <si>
    <t>ESMTU</t>
  </si>
  <si>
    <t>CIRAL</t>
  </si>
  <si>
    <t>CIRPE</t>
  </si>
  <si>
    <t>CIRDO</t>
  </si>
  <si>
    <t>CIRIN</t>
  </si>
  <si>
    <t>CIREB</t>
  </si>
  <si>
    <t>CIROR</t>
  </si>
  <si>
    <t>CIRPU</t>
  </si>
  <si>
    <t>CIRMA</t>
  </si>
  <si>
    <t>CIRTU</t>
  </si>
  <si>
    <t>CIRES</t>
  </si>
  <si>
    <t>INDPE</t>
  </si>
  <si>
    <t>Sexo</t>
  </si>
  <si>
    <t>Reproducciones</t>
  </si>
  <si>
    <t>Tipo</t>
  </si>
  <si>
    <t>Nombre</t>
  </si>
  <si>
    <t>Salvaje</t>
  </si>
  <si>
    <t>MaxReproducciones</t>
  </si>
  <si>
    <t>Predispuesto</t>
  </si>
  <si>
    <t>PP</t>
  </si>
  <si>
    <t>PPP</t>
  </si>
  <si>
    <t>PM</t>
  </si>
  <si>
    <t>PMP</t>
  </si>
  <si>
    <t>PPM</t>
  </si>
  <si>
    <t>PMM</t>
  </si>
  <si>
    <t>MP</t>
  </si>
  <si>
    <t>MPP</t>
  </si>
  <si>
    <t>MPM</t>
  </si>
  <si>
    <t>MM</t>
  </si>
  <si>
    <t>MMP</t>
  </si>
  <si>
    <t>MMM</t>
  </si>
  <si>
    <t>Tipo Nombre</t>
  </si>
  <si>
    <t>Sigla</t>
  </si>
  <si>
    <t>Atributo</t>
  </si>
  <si>
    <t>PORT</t>
  </si>
  <si>
    <t>CAMA</t>
  </si>
  <si>
    <t>Id</t>
  </si>
  <si>
    <t>ID2</t>
  </si>
  <si>
    <t>CAMA-INF</t>
  </si>
  <si>
    <t>F</t>
  </si>
  <si>
    <t>PADRE</t>
  </si>
  <si>
    <t>MADRE</t>
  </si>
  <si>
    <t>ENA</t>
  </si>
  <si>
    <t>SALV</t>
  </si>
  <si>
    <t>PRED</t>
  </si>
  <si>
    <t>REPR</t>
  </si>
  <si>
    <t>RESIS</t>
  </si>
  <si>
    <t>SABI</t>
  </si>
  <si>
    <t>Reproducible</t>
  </si>
  <si>
    <t>PUIND</t>
  </si>
  <si>
    <t>ENAM-REPR</t>
  </si>
  <si>
    <t>PURO</t>
  </si>
  <si>
    <t>QUERY</t>
  </si>
  <si>
    <t>TipoMontura</t>
  </si>
  <si>
    <t>Masculino</t>
  </si>
  <si>
    <t>Femenino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</si>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</sst>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0"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ill>
        <patternFill>
          <fgColor rgb="FFC00000"/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5EF9FC-8136-4212-A79B-C9DC92F2595F}" name="Tabla1" displayName="Tabla1" ref="A1:C67" totalsRowShown="0">
  <autoFilter ref="A1:C67" xr:uid="{4C5EF9FC-8136-4212-A79B-C9DC92F2595F}"/>
  <tableColumns count="3">
    <tableColumn id="1" xr3:uid="{7F733621-B480-4B6C-AF38-4FD8A8482F75}" name="ID"/>
    <tableColumn id="2" xr3:uid="{A35F2534-96E1-457F-8443-E74878E48E41}" name="MONTURA"/>
    <tableColumn id="3" xr3:uid="{2DB5228E-77B1-431A-9B0E-100E8A0A62F0}" name="SIG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309BC7-C79B-47C4-8041-5BFFCECC142A}" name="Tabla5" displayName="Tabla5" ref="A1:E127" totalsRowShown="0">
  <autoFilter ref="A1:E127" xr:uid="{72309BC7-C79B-47C4-8041-5BFFCECC142A}"/>
  <tableColumns count="5">
    <tableColumn id="1" xr3:uid="{3F49EF80-933E-45B0-9864-9D2AEB2F3789}" name="TipoMontura"/>
    <tableColumn id="2" xr3:uid="{B493AA24-7B01-4BDA-98C6-6CAFE049D1B2}" name="Masculino"/>
    <tableColumn id="3" xr3:uid="{FED11CBE-9020-4447-9918-4B65CBB0D25F}" name="Femenino"/>
    <tableColumn id="4" xr3:uid="{36976278-79DA-49A0-BF6F-51942B3C22AC}" name="Resultado"/>
    <tableColumn id="5" xr3:uid="{E42CED5C-A755-4C4E-A9BC-B35D5DFAB6E5}" name="QUERY" dataDxfId="27">
      <calculatedColumnFormula>"INSERT INTO CruceMontura VALUES ("&amp;Tabla5[[#This Row],[TipoMontura]]&amp;","&amp;Tabla5[[#This Row],[Masculino]]&amp;","&amp;Tabla5[[#This Row],[Femenino]]&amp;","&amp;Tabla5[[#This Row],[Resultado]]&amp;");"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D858A2-5EE9-4D5D-899A-A896F0029F09}" name="Tabla14" displayName="Tabla14" ref="A1:AD132" totalsRowShown="0" headerRowDxfId="26">
  <autoFilter ref="A1:AD132" xr:uid="{12B4D7CB-CAAF-4CC1-9ECE-A959877EA87D}"/>
  <tableColumns count="30">
    <tableColumn id="30" xr3:uid="{AFA934F8-EE5A-44B5-B3A8-A5A13BC3CA13}" name="Id" dataDxfId="25"/>
    <tableColumn id="1" xr3:uid="{8BE46A22-06B2-44AC-B483-1D5B47A38B5B}" name="Tipo" dataDxfId="24"/>
    <tableColumn id="2" xr3:uid="{3237B77D-0298-4EA1-A24E-12A9D6002717}" name="Tipo Nombre">
      <calculatedColumnFormula>IFERROR(VLOOKUP(B2,Dragopavos!$A$1:$C$67,2,0),"")</calculatedColumnFormula>
    </tableColumn>
    <tableColumn id="7" xr3:uid="{DD5C6D01-9BB5-437E-AD7B-2583525281E2}" name="Sigla">
      <calculatedColumnFormula>IFERROR(VLOOKUP(B2,Dragopavos!$A$1:$C$67,3,0),"")</calculatedColumnFormula>
    </tableColumn>
    <tableColumn id="6" xr3:uid="{98EA9894-F5B1-43D1-8B54-46B3BB29E978}" name="ID2"/>
    <tableColumn id="28" xr3:uid="{05027F11-6EBB-46E8-83AE-1B2877329EF4}" name="Atributo"/>
    <tableColumn id="32" xr3:uid="{55EE6496-D4D8-4D97-9A0D-D057375BCAB7}" name="Nombre" dataDxfId="23">
      <calculatedColumnFormula>IF(Tabla14[[#This Row],[Sigla]]&lt;&gt;"",Tabla14[[#This Row],[Sigla]]&amp;"-"&amp;Tabla14[[#This Row],[ID2]]&amp;IF(Tabla14[[#This Row],[Atributo]]&lt;&gt;"","-"&amp;Tabla14[[#This Row],[Atributo]],""),"")</calculatedColumnFormula>
    </tableColumn>
    <tableColumn id="3" xr3:uid="{72B475BD-2710-4157-9D23-1431B4FED278}" name="Sexo" dataDxfId="22"/>
    <tableColumn id="8" xr3:uid="{B5F32AD7-1721-40B6-9E70-B0705D6FEEF6}" name="Reproducible" dataDxfId="21"/>
    <tableColumn id="9" xr3:uid="{B64245DE-988C-411E-9E2A-BDA7DD3D9998}" name="Salvaje" dataDxfId="20"/>
    <tableColumn id="4" xr3:uid="{1F439DB2-EB6E-43A9-BB4C-236C52AE3E8A}" name="Reproducciones" dataDxfId="19"/>
    <tableColumn id="10" xr3:uid="{3EFA9ED5-8E4D-40A9-9BD5-EB203C62C140}" name="MaxReproducciones" dataDxfId="18"/>
    <tableColumn id="11" xr3:uid="{AF880AE1-D7F7-4413-981F-9CCE1970FB04}" name="Predispuesto" dataDxfId="17"/>
    <tableColumn id="13" xr3:uid="{C2C9844E-C9CA-43E9-9E1F-08A86DB02201}" name="P" dataDxfId="16"/>
    <tableColumn id="14" xr3:uid="{A9D07EAE-670F-4F6F-A02B-45A7A93E58D5}" name="PP" dataDxfId="15"/>
    <tableColumn id="15" xr3:uid="{271103FC-AD8E-4553-8F17-C27B137CF91B}" name="PPP" dataDxfId="14"/>
    <tableColumn id="17" xr3:uid="{69C33FDD-463C-459B-AEF4-E96EC20252B0}" name="PPM" dataDxfId="13"/>
    <tableColumn id="18" xr3:uid="{48D08A3A-3E0E-47BD-BDF8-E8B8A2723AAD}" name="PM" dataDxfId="12"/>
    <tableColumn id="19" xr3:uid="{5484E9D3-09C8-4121-AC48-E76FA285FDF4}" name="PMP" dataDxfId="11"/>
    <tableColumn id="20" xr3:uid="{E7067691-E8E8-4165-91A9-E3FA3CB3D93E}" name="PMM" dataDxfId="10"/>
    <tableColumn id="21" xr3:uid="{42974AB9-160E-4279-BAB6-B0A01673355F}" name="M" dataDxfId="9"/>
    <tableColumn id="22" xr3:uid="{75670D0A-3199-4775-B8D7-05A520522159}" name="MP" dataDxfId="8"/>
    <tableColumn id="23" xr3:uid="{8D0E29CE-F71B-4D4A-9D68-D5B9CBB96AD9}" name="MPP" dataDxfId="7"/>
    <tableColumn id="24" xr3:uid="{B1877FC4-A3A0-4030-A8DC-23C253186D8F}" name="MPM" dataDxfId="6"/>
    <tableColumn id="25" xr3:uid="{E70395C5-1186-48FF-9B6E-BEBC74B7000C}" name="MM" dataDxfId="5"/>
    <tableColumn id="26" xr3:uid="{585307AD-E49D-4E0D-968C-BDD9673FB75E}" name="MMP" dataDxfId="4"/>
    <tableColumn id="27" xr3:uid="{DF4104F7-DDA1-421F-8783-B49480329AE1}" name="MMM" dataDxfId="3"/>
    <tableColumn id="29" xr3:uid="{A492F9B9-12AC-44AC-98B5-AC3AA87A802A}" name="PADRE" dataDxfId="2"/>
    <tableColumn id="31" xr3:uid="{FF719336-0B9A-4A6A-8E6D-27ED8FAC1E09}" name="MADRE" dataDxfId="1"/>
    <tableColumn id="34" xr3:uid="{637C67B0-9158-4DD6-AFD4-755F9D3BE2CD}" name="QUERY" dataDxfId="0">
      <calculatedColumnFormula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Row],[MaxReproducciones]],"true","false")&amp;","&amp;Tabla14[[#This Row],[Reproducible]]&amp;");"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CCF9-EAE9-49F9-A391-46352D622D74}">
  <dimension ref="A1:C67"/>
  <sheetViews>
    <sheetView topLeftCell="A15" workbookViewId="0">
      <selection activeCell="B15" sqref="B15"/>
    </sheetView>
  </sheetViews>
  <sheetFormatPr baseColWidth="10" defaultRowHeight="15" x14ac:dyDescent="0.25"/>
  <cols>
    <col min="2" max="2" width="21.42578125" bestFit="1" customWidth="1"/>
    <col min="5" max="5" width="12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>
        <v>1</v>
      </c>
      <c r="B2" t="s">
        <v>0</v>
      </c>
      <c r="C2" t="s">
        <v>71</v>
      </c>
    </row>
    <row r="3" spans="1:3" x14ac:dyDescent="0.25">
      <c r="A3">
        <v>2</v>
      </c>
      <c r="B3" t="s">
        <v>1</v>
      </c>
      <c r="C3" t="s">
        <v>76</v>
      </c>
    </row>
    <row r="4" spans="1:3" x14ac:dyDescent="0.25">
      <c r="A4">
        <v>3</v>
      </c>
      <c r="B4" t="s">
        <v>2</v>
      </c>
      <c r="C4" t="s">
        <v>73</v>
      </c>
    </row>
    <row r="5" spans="1:3" x14ac:dyDescent="0.25">
      <c r="A5">
        <v>4</v>
      </c>
      <c r="B5" t="s">
        <v>3</v>
      </c>
      <c r="C5" t="s">
        <v>74</v>
      </c>
    </row>
    <row r="6" spans="1:3" x14ac:dyDescent="0.25">
      <c r="A6">
        <v>5</v>
      </c>
      <c r="B6" t="s">
        <v>4</v>
      </c>
      <c r="C6" t="s">
        <v>75</v>
      </c>
    </row>
    <row r="7" spans="1:3" x14ac:dyDescent="0.25">
      <c r="A7">
        <v>6</v>
      </c>
      <c r="B7" t="s">
        <v>5</v>
      </c>
      <c r="C7" t="s">
        <v>77</v>
      </c>
    </row>
    <row r="8" spans="1:3" x14ac:dyDescent="0.25">
      <c r="A8">
        <v>7</v>
      </c>
      <c r="B8" t="s">
        <v>6</v>
      </c>
      <c r="C8" t="s">
        <v>78</v>
      </c>
    </row>
    <row r="9" spans="1:3" x14ac:dyDescent="0.25">
      <c r="A9">
        <v>8</v>
      </c>
      <c r="B9" t="s">
        <v>7</v>
      </c>
      <c r="C9" t="s">
        <v>79</v>
      </c>
    </row>
    <row r="10" spans="1:3" x14ac:dyDescent="0.25">
      <c r="A10">
        <v>9</v>
      </c>
      <c r="B10" t="s">
        <v>8</v>
      </c>
      <c r="C10" t="s">
        <v>80</v>
      </c>
    </row>
    <row r="11" spans="1:3" x14ac:dyDescent="0.25">
      <c r="A11">
        <v>10</v>
      </c>
      <c r="B11" t="s">
        <v>9</v>
      </c>
      <c r="C11" t="s">
        <v>81</v>
      </c>
    </row>
    <row r="12" spans="1:3" x14ac:dyDescent="0.25">
      <c r="A12">
        <v>11</v>
      </c>
      <c r="B12" t="s">
        <v>10</v>
      </c>
      <c r="C12" t="s">
        <v>72</v>
      </c>
    </row>
    <row r="13" spans="1:3" x14ac:dyDescent="0.25">
      <c r="A13">
        <v>12</v>
      </c>
      <c r="B13" t="s">
        <v>11</v>
      </c>
      <c r="C13" t="s">
        <v>82</v>
      </c>
    </row>
    <row r="14" spans="1:3" x14ac:dyDescent="0.25">
      <c r="A14">
        <v>13</v>
      </c>
      <c r="B14" t="s">
        <v>12</v>
      </c>
      <c r="C14" t="s">
        <v>83</v>
      </c>
    </row>
    <row r="15" spans="1:3" x14ac:dyDescent="0.25">
      <c r="A15">
        <v>14</v>
      </c>
      <c r="B15" t="s">
        <v>13</v>
      </c>
      <c r="C15" t="s">
        <v>84</v>
      </c>
    </row>
    <row r="16" spans="1:3" x14ac:dyDescent="0.25">
      <c r="A16">
        <v>15</v>
      </c>
      <c r="B16" t="s">
        <v>14</v>
      </c>
      <c r="C16" t="s">
        <v>85</v>
      </c>
    </row>
    <row r="17" spans="1:3" x14ac:dyDescent="0.25">
      <c r="A17">
        <v>16</v>
      </c>
      <c r="B17" t="s">
        <v>15</v>
      </c>
      <c r="C17" t="s">
        <v>135</v>
      </c>
    </row>
    <row r="18" spans="1:3" x14ac:dyDescent="0.25">
      <c r="A18">
        <v>17</v>
      </c>
      <c r="B18" t="s">
        <v>16</v>
      </c>
      <c r="C18" t="s">
        <v>86</v>
      </c>
    </row>
    <row r="19" spans="1:3" x14ac:dyDescent="0.25">
      <c r="A19">
        <v>18</v>
      </c>
      <c r="B19" t="s">
        <v>17</v>
      </c>
      <c r="C19" t="s">
        <v>87</v>
      </c>
    </row>
    <row r="20" spans="1:3" x14ac:dyDescent="0.25">
      <c r="A20">
        <v>19</v>
      </c>
      <c r="B20" t="s">
        <v>18</v>
      </c>
      <c r="C20" t="s">
        <v>88</v>
      </c>
    </row>
    <row r="21" spans="1:3" x14ac:dyDescent="0.25">
      <c r="A21">
        <v>20</v>
      </c>
      <c r="B21" t="s">
        <v>19</v>
      </c>
      <c r="C21" t="s">
        <v>89</v>
      </c>
    </row>
    <row r="22" spans="1:3" x14ac:dyDescent="0.25">
      <c r="A22">
        <v>21</v>
      </c>
      <c r="B22" t="s">
        <v>20</v>
      </c>
      <c r="C22" t="s">
        <v>90</v>
      </c>
    </row>
    <row r="23" spans="1:3" x14ac:dyDescent="0.25">
      <c r="A23">
        <v>22</v>
      </c>
      <c r="B23" t="s">
        <v>21</v>
      </c>
      <c r="C23" t="s">
        <v>91</v>
      </c>
    </row>
    <row r="24" spans="1:3" x14ac:dyDescent="0.25">
      <c r="A24">
        <v>23</v>
      </c>
      <c r="B24" t="s">
        <v>22</v>
      </c>
      <c r="C24" t="s">
        <v>92</v>
      </c>
    </row>
    <row r="25" spans="1:3" x14ac:dyDescent="0.25">
      <c r="A25">
        <v>24</v>
      </c>
      <c r="B25" t="s">
        <v>23</v>
      </c>
      <c r="C25" t="s">
        <v>93</v>
      </c>
    </row>
    <row r="26" spans="1:3" x14ac:dyDescent="0.25">
      <c r="A26">
        <v>25</v>
      </c>
      <c r="B26" t="s">
        <v>24</v>
      </c>
      <c r="C26" t="s">
        <v>94</v>
      </c>
    </row>
    <row r="27" spans="1:3" x14ac:dyDescent="0.25">
      <c r="A27">
        <v>26</v>
      </c>
      <c r="B27" t="s">
        <v>25</v>
      </c>
      <c r="C27" t="s">
        <v>95</v>
      </c>
    </row>
    <row r="28" spans="1:3" x14ac:dyDescent="0.25">
      <c r="A28">
        <v>27</v>
      </c>
      <c r="B28" t="s">
        <v>26</v>
      </c>
      <c r="C28" t="s">
        <v>96</v>
      </c>
    </row>
    <row r="29" spans="1:3" x14ac:dyDescent="0.25">
      <c r="A29">
        <v>28</v>
      </c>
      <c r="B29" t="s">
        <v>27</v>
      </c>
      <c r="C29" t="s">
        <v>97</v>
      </c>
    </row>
    <row r="30" spans="1:3" x14ac:dyDescent="0.25">
      <c r="A30">
        <v>29</v>
      </c>
      <c r="B30" t="s">
        <v>28</v>
      </c>
      <c r="C30" t="s">
        <v>98</v>
      </c>
    </row>
    <row r="31" spans="1:3" x14ac:dyDescent="0.25">
      <c r="A31">
        <v>30</v>
      </c>
      <c r="B31" t="s">
        <v>29</v>
      </c>
      <c r="C31" t="s">
        <v>173</v>
      </c>
    </row>
    <row r="32" spans="1:3" x14ac:dyDescent="0.25">
      <c r="A32">
        <v>31</v>
      </c>
      <c r="B32" t="s">
        <v>30</v>
      </c>
      <c r="C32" t="s">
        <v>99</v>
      </c>
    </row>
    <row r="33" spans="1:3" x14ac:dyDescent="0.25">
      <c r="A33">
        <v>32</v>
      </c>
      <c r="B33" t="s">
        <v>31</v>
      </c>
      <c r="C33" t="s">
        <v>100</v>
      </c>
    </row>
    <row r="34" spans="1:3" x14ac:dyDescent="0.25">
      <c r="A34">
        <v>33</v>
      </c>
      <c r="B34" t="s">
        <v>32</v>
      </c>
      <c r="C34" t="s">
        <v>101</v>
      </c>
    </row>
    <row r="35" spans="1:3" x14ac:dyDescent="0.25">
      <c r="A35">
        <v>34</v>
      </c>
      <c r="B35" t="s">
        <v>33</v>
      </c>
      <c r="C35" t="s">
        <v>102</v>
      </c>
    </row>
    <row r="36" spans="1:3" x14ac:dyDescent="0.25">
      <c r="A36">
        <v>35</v>
      </c>
      <c r="B36" t="s">
        <v>34</v>
      </c>
      <c r="C36" t="s">
        <v>103</v>
      </c>
    </row>
    <row r="37" spans="1:3" x14ac:dyDescent="0.25">
      <c r="A37">
        <v>36</v>
      </c>
      <c r="B37" t="s">
        <v>35</v>
      </c>
      <c r="C37" t="s">
        <v>104</v>
      </c>
    </row>
    <row r="38" spans="1:3" x14ac:dyDescent="0.25">
      <c r="A38">
        <v>37</v>
      </c>
      <c r="B38" t="s">
        <v>36</v>
      </c>
      <c r="C38" t="s">
        <v>105</v>
      </c>
    </row>
    <row r="39" spans="1:3" x14ac:dyDescent="0.25">
      <c r="A39">
        <v>38</v>
      </c>
      <c r="B39" t="s">
        <v>37</v>
      </c>
      <c r="C39" t="s">
        <v>106</v>
      </c>
    </row>
    <row r="40" spans="1:3" x14ac:dyDescent="0.25">
      <c r="A40">
        <v>39</v>
      </c>
      <c r="B40" t="s">
        <v>38</v>
      </c>
      <c r="C40" t="s">
        <v>107</v>
      </c>
    </row>
    <row r="41" spans="1:3" x14ac:dyDescent="0.25">
      <c r="A41">
        <v>40</v>
      </c>
      <c r="B41" t="s">
        <v>39</v>
      </c>
      <c r="C41" t="s">
        <v>108</v>
      </c>
    </row>
    <row r="42" spans="1:3" x14ac:dyDescent="0.25">
      <c r="A42">
        <v>41</v>
      </c>
      <c r="B42" t="s">
        <v>40</v>
      </c>
      <c r="C42" t="s">
        <v>109</v>
      </c>
    </row>
    <row r="43" spans="1:3" x14ac:dyDescent="0.25">
      <c r="A43">
        <v>42</v>
      </c>
      <c r="B43" t="s">
        <v>41</v>
      </c>
      <c r="C43" t="s">
        <v>110</v>
      </c>
    </row>
    <row r="44" spans="1:3" x14ac:dyDescent="0.25">
      <c r="A44">
        <v>43</v>
      </c>
      <c r="B44" t="s">
        <v>42</v>
      </c>
      <c r="C44" t="s">
        <v>111</v>
      </c>
    </row>
    <row r="45" spans="1:3" x14ac:dyDescent="0.25">
      <c r="A45">
        <v>44</v>
      </c>
      <c r="B45" t="s">
        <v>43</v>
      </c>
      <c r="C45" t="s">
        <v>112</v>
      </c>
    </row>
    <row r="46" spans="1:3" x14ac:dyDescent="0.25">
      <c r="A46">
        <v>45</v>
      </c>
      <c r="B46" t="s">
        <v>44</v>
      </c>
      <c r="C46" t="s">
        <v>113</v>
      </c>
    </row>
    <row r="47" spans="1:3" x14ac:dyDescent="0.25">
      <c r="A47">
        <v>46</v>
      </c>
      <c r="B47" t="s">
        <v>45</v>
      </c>
      <c r="C47" t="s">
        <v>114</v>
      </c>
    </row>
    <row r="48" spans="1:3" x14ac:dyDescent="0.25">
      <c r="A48">
        <v>47</v>
      </c>
      <c r="B48" t="s">
        <v>46</v>
      </c>
      <c r="C48" t="s">
        <v>115</v>
      </c>
    </row>
    <row r="49" spans="1:3" x14ac:dyDescent="0.25">
      <c r="A49">
        <v>48</v>
      </c>
      <c r="B49" t="s">
        <v>47</v>
      </c>
      <c r="C49" t="s">
        <v>116</v>
      </c>
    </row>
    <row r="50" spans="1:3" x14ac:dyDescent="0.25">
      <c r="A50">
        <v>49</v>
      </c>
      <c r="B50" t="s">
        <v>48</v>
      </c>
      <c r="C50" t="s">
        <v>117</v>
      </c>
    </row>
    <row r="51" spans="1:3" x14ac:dyDescent="0.25">
      <c r="A51">
        <v>50</v>
      </c>
      <c r="B51" t="s">
        <v>49</v>
      </c>
      <c r="C51" t="s">
        <v>118</v>
      </c>
    </row>
    <row r="52" spans="1:3" x14ac:dyDescent="0.25">
      <c r="A52">
        <v>51</v>
      </c>
      <c r="B52" t="s">
        <v>50</v>
      </c>
      <c r="C52" t="s">
        <v>119</v>
      </c>
    </row>
    <row r="53" spans="1:3" x14ac:dyDescent="0.25">
      <c r="A53">
        <v>52</v>
      </c>
      <c r="B53" t="s">
        <v>51</v>
      </c>
      <c r="C53" t="s">
        <v>120</v>
      </c>
    </row>
    <row r="54" spans="1:3" x14ac:dyDescent="0.25">
      <c r="A54">
        <v>53</v>
      </c>
      <c r="B54" t="s">
        <v>52</v>
      </c>
      <c r="C54" t="s">
        <v>121</v>
      </c>
    </row>
    <row r="55" spans="1:3" x14ac:dyDescent="0.25">
      <c r="A55">
        <v>54</v>
      </c>
      <c r="B55" t="s">
        <v>53</v>
      </c>
      <c r="C55" t="s">
        <v>122</v>
      </c>
    </row>
    <row r="56" spans="1:3" x14ac:dyDescent="0.25">
      <c r="A56">
        <v>55</v>
      </c>
      <c r="B56" t="s">
        <v>54</v>
      </c>
      <c r="C56" t="s">
        <v>123</v>
      </c>
    </row>
    <row r="57" spans="1:3" x14ac:dyDescent="0.25">
      <c r="A57">
        <v>56</v>
      </c>
      <c r="B57" t="s">
        <v>55</v>
      </c>
      <c r="C57" t="s">
        <v>124</v>
      </c>
    </row>
    <row r="58" spans="1:3" x14ac:dyDescent="0.25">
      <c r="A58">
        <v>57</v>
      </c>
      <c r="B58" t="s">
        <v>56</v>
      </c>
      <c r="C58" t="s">
        <v>125</v>
      </c>
    </row>
    <row r="59" spans="1:3" x14ac:dyDescent="0.25">
      <c r="A59">
        <v>58</v>
      </c>
      <c r="B59" t="s">
        <v>57</v>
      </c>
      <c r="C59" t="s">
        <v>126</v>
      </c>
    </row>
    <row r="60" spans="1:3" x14ac:dyDescent="0.25">
      <c r="A60">
        <v>59</v>
      </c>
      <c r="B60" t="s">
        <v>58</v>
      </c>
      <c r="C60" t="s">
        <v>127</v>
      </c>
    </row>
    <row r="61" spans="1:3" x14ac:dyDescent="0.25">
      <c r="A61">
        <v>60</v>
      </c>
      <c r="B61" t="s">
        <v>59</v>
      </c>
      <c r="C61" t="s">
        <v>128</v>
      </c>
    </row>
    <row r="62" spans="1:3" x14ac:dyDescent="0.25">
      <c r="A62">
        <v>61</v>
      </c>
      <c r="B62" t="s">
        <v>60</v>
      </c>
      <c r="C62" t="s">
        <v>129</v>
      </c>
    </row>
    <row r="63" spans="1:3" x14ac:dyDescent="0.25">
      <c r="A63">
        <v>62</v>
      </c>
      <c r="B63" t="s">
        <v>61</v>
      </c>
      <c r="C63" t="s">
        <v>130</v>
      </c>
    </row>
    <row r="64" spans="1:3" x14ac:dyDescent="0.25">
      <c r="A64">
        <v>63</v>
      </c>
      <c r="B64" t="s">
        <v>62</v>
      </c>
      <c r="C64" t="s">
        <v>131</v>
      </c>
    </row>
    <row r="65" spans="1:3" x14ac:dyDescent="0.25">
      <c r="A65">
        <v>64</v>
      </c>
      <c r="B65" t="s">
        <v>63</v>
      </c>
      <c r="C65" t="s">
        <v>132</v>
      </c>
    </row>
    <row r="66" spans="1:3" x14ac:dyDescent="0.25">
      <c r="A66">
        <v>65</v>
      </c>
      <c r="B66" t="s">
        <v>64</v>
      </c>
      <c r="C66" t="s">
        <v>133</v>
      </c>
    </row>
    <row r="67" spans="1:3" x14ac:dyDescent="0.25">
      <c r="A67">
        <v>66</v>
      </c>
      <c r="B67" t="s">
        <v>65</v>
      </c>
      <c r="C67" t="s">
        <v>134</v>
      </c>
    </row>
  </sheetData>
  <conditionalFormatting sqref="C2:C67">
    <cfRule type="expression" dxfId="29" priority="1">
      <formula>LEN($C2)&gt;5</formula>
    </cfRule>
    <cfRule type="duplicateValues" dxfId="28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ECB7-E6F7-4106-AC57-FA877C2F757A}">
  <dimension ref="A1:E127"/>
  <sheetViews>
    <sheetView tabSelected="1" workbookViewId="0">
      <selection activeCell="D35" sqref="D35"/>
    </sheetView>
  </sheetViews>
  <sheetFormatPr baseColWidth="10" defaultRowHeight="15" x14ac:dyDescent="0.25"/>
  <cols>
    <col min="1" max="1" width="14.5703125" customWidth="1"/>
    <col min="2" max="2" width="12.42578125" bestFit="1" customWidth="1"/>
    <col min="3" max="3" width="12.28515625" bestFit="1" customWidth="1"/>
    <col min="4" max="4" width="12.140625" bestFit="1" customWidth="1"/>
    <col min="5" max="5" width="44.140625" bestFit="1" customWidth="1"/>
  </cols>
  <sheetData>
    <row r="1" spans="1:5" x14ac:dyDescent="0.25">
      <c r="A1" t="s">
        <v>177</v>
      </c>
      <c r="B1" t="s">
        <v>178</v>
      </c>
      <c r="C1" t="s">
        <v>179</v>
      </c>
      <c r="D1" t="s">
        <v>180</v>
      </c>
      <c r="E1" t="s">
        <v>176</v>
      </c>
    </row>
    <row r="2" spans="1:5" x14ac:dyDescent="0.25">
      <c r="A2">
        <v>1</v>
      </c>
      <c r="B2">
        <v>1</v>
      </c>
      <c r="C2">
        <v>2</v>
      </c>
      <c r="D2">
        <v>13</v>
      </c>
      <c r="E2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(1,1,2,13);</v>
      </c>
    </row>
    <row r="3" spans="1:5" x14ac:dyDescent="0.25">
      <c r="A3">
        <v>1</v>
      </c>
      <c r="B3">
        <v>1</v>
      </c>
      <c r="C3">
        <v>3</v>
      </c>
      <c r="D3">
        <v>14</v>
      </c>
      <c r="E3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(1,1,3,14);</v>
      </c>
    </row>
    <row r="4" spans="1:5" x14ac:dyDescent="0.25">
      <c r="A4">
        <v>1</v>
      </c>
      <c r="B4">
        <v>1</v>
      </c>
      <c r="C4">
        <v>4</v>
      </c>
      <c r="D4">
        <v>16</v>
      </c>
      <c r="E4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(1,1,4,16);</v>
      </c>
    </row>
    <row r="5" spans="1:5" x14ac:dyDescent="0.25">
      <c r="A5">
        <v>1</v>
      </c>
      <c r="B5">
        <v>1</v>
      </c>
      <c r="C5">
        <v>5</v>
      </c>
      <c r="D5">
        <v>19</v>
      </c>
      <c r="E5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(1,1,5,19);</v>
      </c>
    </row>
    <row r="6" spans="1:5" x14ac:dyDescent="0.25">
      <c r="A6">
        <v>1</v>
      </c>
      <c r="B6">
        <v>1</v>
      </c>
      <c r="C6">
        <v>6</v>
      </c>
      <c r="D6">
        <v>23</v>
      </c>
      <c r="E6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(1,1,6,23);</v>
      </c>
    </row>
    <row r="7" spans="1:5" x14ac:dyDescent="0.25">
      <c r="A7">
        <v>1</v>
      </c>
      <c r="B7">
        <v>1</v>
      </c>
      <c r="C7">
        <v>7</v>
      </c>
      <c r="D7">
        <v>28</v>
      </c>
      <c r="E7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(1,1,7,28);</v>
      </c>
    </row>
    <row r="8" spans="1:5" x14ac:dyDescent="0.25">
      <c r="A8">
        <v>1</v>
      </c>
      <c r="B8">
        <v>1</v>
      </c>
      <c r="C8">
        <v>8</v>
      </c>
      <c r="D8">
        <v>24</v>
      </c>
      <c r="E8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(1,1,8,24);</v>
      </c>
    </row>
    <row r="9" spans="1:5" x14ac:dyDescent="0.25">
      <c r="A9">
        <v>1</v>
      </c>
      <c r="B9">
        <v>1</v>
      </c>
      <c r="C9">
        <v>9</v>
      </c>
      <c r="D9">
        <v>41</v>
      </c>
      <c r="E9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(1,1,9,41);</v>
      </c>
    </row>
    <row r="10" spans="1:5" x14ac:dyDescent="0.25">
      <c r="A10">
        <v>1</v>
      </c>
      <c r="B10">
        <v>1</v>
      </c>
      <c r="C10">
        <v>10</v>
      </c>
      <c r="D10">
        <v>49</v>
      </c>
      <c r="E10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(1,1,10,49);</v>
      </c>
    </row>
    <row r="11" spans="1:5" x14ac:dyDescent="0.25">
      <c r="A11">
        <v>1</v>
      </c>
      <c r="B11">
        <v>1</v>
      </c>
      <c r="C11">
        <v>11</v>
      </c>
      <c r="D11">
        <v>58</v>
      </c>
      <c r="E11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(1,1,11,58);</v>
      </c>
    </row>
    <row r="12" spans="1:5" x14ac:dyDescent="0.25">
      <c r="A12">
        <v>1</v>
      </c>
      <c r="B12">
        <v>2</v>
      </c>
      <c r="C12">
        <v>1</v>
      </c>
      <c r="D12">
        <v>13</v>
      </c>
      <c r="E12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(1,2,1,13);</v>
      </c>
    </row>
    <row r="13" spans="1:5" x14ac:dyDescent="0.25">
      <c r="A13">
        <v>1</v>
      </c>
      <c r="B13">
        <v>2</v>
      </c>
      <c r="C13">
        <v>3</v>
      </c>
      <c r="D13">
        <v>15</v>
      </c>
      <c r="E13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(1,2,3,15);</v>
      </c>
    </row>
    <row r="14" spans="1:5" x14ac:dyDescent="0.25">
      <c r="A14">
        <v>1</v>
      </c>
      <c r="B14">
        <v>2</v>
      </c>
      <c r="C14">
        <v>4</v>
      </c>
      <c r="D14">
        <v>17</v>
      </c>
      <c r="E14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(1,2,4,17);</v>
      </c>
    </row>
    <row r="15" spans="1:5" x14ac:dyDescent="0.25">
      <c r="A15">
        <v>1</v>
      </c>
      <c r="B15">
        <v>2</v>
      </c>
      <c r="C15">
        <v>5</v>
      </c>
      <c r="D15">
        <v>20</v>
      </c>
      <c r="E15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(1,2,5,20);</v>
      </c>
    </row>
    <row r="16" spans="1:5" x14ac:dyDescent="0.25">
      <c r="A16">
        <v>1</v>
      </c>
      <c r="B16">
        <v>2</v>
      </c>
      <c r="C16">
        <v>6</v>
      </c>
      <c r="D16">
        <v>24</v>
      </c>
      <c r="E16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(1,2,6,24);</v>
      </c>
    </row>
    <row r="17" spans="1:5" x14ac:dyDescent="0.25">
      <c r="A17">
        <v>1</v>
      </c>
      <c r="B17">
        <v>2</v>
      </c>
      <c r="C17">
        <v>7</v>
      </c>
      <c r="D17">
        <v>29</v>
      </c>
      <c r="E17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(1,2,7,29);</v>
      </c>
    </row>
    <row r="18" spans="1:5" x14ac:dyDescent="0.25">
      <c r="A18">
        <v>1</v>
      </c>
      <c r="B18">
        <v>2</v>
      </c>
      <c r="C18">
        <v>8</v>
      </c>
      <c r="D18">
        <v>35</v>
      </c>
      <c r="E18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(1,2,8,35);</v>
      </c>
    </row>
    <row r="19" spans="1:5" x14ac:dyDescent="0.25">
      <c r="A19">
        <v>1</v>
      </c>
      <c r="B19">
        <v>2</v>
      </c>
      <c r="C19">
        <v>9</v>
      </c>
      <c r="D19">
        <v>42</v>
      </c>
      <c r="E19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(1,2,9,42);</v>
      </c>
    </row>
    <row r="20" spans="1:5" x14ac:dyDescent="0.25">
      <c r="A20">
        <v>1</v>
      </c>
      <c r="B20">
        <v>2</v>
      </c>
      <c r="C20">
        <v>10</v>
      </c>
      <c r="D20">
        <v>50</v>
      </c>
      <c r="E20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(1,2,10,50);</v>
      </c>
    </row>
    <row r="21" spans="1:5" x14ac:dyDescent="0.25">
      <c r="A21">
        <v>1</v>
      </c>
      <c r="B21">
        <v>2</v>
      </c>
      <c r="C21">
        <v>11</v>
      </c>
      <c r="D21">
        <v>59</v>
      </c>
      <c r="E21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(1,2,11,59);</v>
      </c>
    </row>
    <row r="22" spans="1:5" x14ac:dyDescent="0.25">
      <c r="A22">
        <v>1</v>
      </c>
      <c r="B22">
        <v>3</v>
      </c>
      <c r="C22">
        <v>1</v>
      </c>
      <c r="D22">
        <v>14</v>
      </c>
      <c r="E22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(1,3,1,14);</v>
      </c>
    </row>
    <row r="23" spans="1:5" x14ac:dyDescent="0.25">
      <c r="A23">
        <v>1</v>
      </c>
      <c r="B23">
        <v>3</v>
      </c>
      <c r="C23">
        <v>2</v>
      </c>
      <c r="D23">
        <v>15</v>
      </c>
      <c r="E23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(1,3,2,15);</v>
      </c>
    </row>
    <row r="24" spans="1:5" x14ac:dyDescent="0.25">
      <c r="A24">
        <v>1</v>
      </c>
      <c r="B24">
        <v>3</v>
      </c>
      <c r="C24">
        <v>4</v>
      </c>
      <c r="D24">
        <v>18</v>
      </c>
      <c r="E24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(1,3,4,18);</v>
      </c>
    </row>
    <row r="25" spans="1:5" x14ac:dyDescent="0.25">
      <c r="A25">
        <v>1</v>
      </c>
      <c r="B25">
        <v>3</v>
      </c>
      <c r="C25">
        <v>5</v>
      </c>
      <c r="D25">
        <v>21</v>
      </c>
      <c r="E25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(1,3,5,21);</v>
      </c>
    </row>
    <row r="26" spans="1:5" x14ac:dyDescent="0.25">
      <c r="A26">
        <v>1</v>
      </c>
      <c r="B26">
        <v>3</v>
      </c>
      <c r="C26">
        <v>6</v>
      </c>
      <c r="D26">
        <v>25</v>
      </c>
      <c r="E26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(1,3,6,25);</v>
      </c>
    </row>
    <row r="27" spans="1:5" x14ac:dyDescent="0.25">
      <c r="A27">
        <v>1</v>
      </c>
      <c r="B27">
        <v>3</v>
      </c>
      <c r="C27">
        <v>7</v>
      </c>
      <c r="D27">
        <v>30</v>
      </c>
      <c r="E27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(1,3,7,30);</v>
      </c>
    </row>
    <row r="28" spans="1:5" x14ac:dyDescent="0.25">
      <c r="A28">
        <v>1</v>
      </c>
      <c r="B28">
        <v>3</v>
      </c>
      <c r="C28">
        <v>8</v>
      </c>
      <c r="D28">
        <v>36</v>
      </c>
      <c r="E28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(1,3,8,36);</v>
      </c>
    </row>
    <row r="29" spans="1:5" x14ac:dyDescent="0.25">
      <c r="A29">
        <v>1</v>
      </c>
      <c r="B29">
        <v>3</v>
      </c>
      <c r="C29">
        <v>9</v>
      </c>
      <c r="D29">
        <v>43</v>
      </c>
      <c r="E29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(1,3,9,43);</v>
      </c>
    </row>
    <row r="30" spans="1:5" x14ac:dyDescent="0.25">
      <c r="A30">
        <v>1</v>
      </c>
      <c r="B30">
        <v>3</v>
      </c>
      <c r="C30">
        <v>10</v>
      </c>
      <c r="D30">
        <v>51</v>
      </c>
      <c r="E30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(1,3,10,51);</v>
      </c>
    </row>
    <row r="31" spans="1:5" x14ac:dyDescent="0.25">
      <c r="A31">
        <v>1</v>
      </c>
      <c r="B31">
        <v>3</v>
      </c>
      <c r="C31">
        <v>11</v>
      </c>
      <c r="D31">
        <v>60</v>
      </c>
      <c r="E31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(1,3,11,60);</v>
      </c>
    </row>
    <row r="32" spans="1:5" x14ac:dyDescent="0.25">
      <c r="A32">
        <v>1</v>
      </c>
      <c r="B32">
        <v>4</v>
      </c>
      <c r="C32">
        <v>1</v>
      </c>
      <c r="D32">
        <v>16</v>
      </c>
      <c r="E32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(1,4,1,16);</v>
      </c>
    </row>
    <row r="33" spans="1:5" x14ac:dyDescent="0.25">
      <c r="A33">
        <v>1</v>
      </c>
      <c r="B33">
        <v>4</v>
      </c>
      <c r="C33">
        <v>2</v>
      </c>
      <c r="D33">
        <v>17</v>
      </c>
      <c r="E33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(1,4,2,17);</v>
      </c>
    </row>
    <row r="34" spans="1:5" x14ac:dyDescent="0.25">
      <c r="A34">
        <v>1</v>
      </c>
      <c r="B34">
        <v>4</v>
      </c>
      <c r="C34">
        <v>3</v>
      </c>
      <c r="D34">
        <v>18</v>
      </c>
      <c r="E34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(1,4,3,18);</v>
      </c>
    </row>
    <row r="35" spans="1:5" x14ac:dyDescent="0.25">
      <c r="A35">
        <v>1</v>
      </c>
      <c r="B35">
        <v>4</v>
      </c>
      <c r="C35">
        <v>5</v>
      </c>
      <c r="D35">
        <v>22</v>
      </c>
      <c r="E35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(1,4,5,22);</v>
      </c>
    </row>
    <row r="36" spans="1:5" x14ac:dyDescent="0.25">
      <c r="A36">
        <v>1</v>
      </c>
      <c r="B36">
        <v>4</v>
      </c>
      <c r="C36">
        <v>6</v>
      </c>
      <c r="D36">
        <v>26</v>
      </c>
      <c r="E36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(1,4,6,26);</v>
      </c>
    </row>
    <row r="37" spans="1:5" x14ac:dyDescent="0.25">
      <c r="A37">
        <v>1</v>
      </c>
      <c r="B37">
        <v>4</v>
      </c>
      <c r="C37">
        <v>7</v>
      </c>
      <c r="D37">
        <v>31</v>
      </c>
      <c r="E37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(1,4,7,31);</v>
      </c>
    </row>
    <row r="38" spans="1:5" x14ac:dyDescent="0.25">
      <c r="A38">
        <v>1</v>
      </c>
      <c r="B38">
        <v>4</v>
      </c>
      <c r="C38">
        <v>8</v>
      </c>
      <c r="D38">
        <v>37</v>
      </c>
      <c r="E38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(1,4,8,37);</v>
      </c>
    </row>
    <row r="39" spans="1:5" x14ac:dyDescent="0.25">
      <c r="A39">
        <v>1</v>
      </c>
      <c r="B39">
        <v>4</v>
      </c>
      <c r="C39">
        <v>9</v>
      </c>
      <c r="D39">
        <v>44</v>
      </c>
      <c r="E39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(1,4,9,44);</v>
      </c>
    </row>
    <row r="40" spans="1:5" x14ac:dyDescent="0.25">
      <c r="A40">
        <v>1</v>
      </c>
      <c r="B40">
        <v>4</v>
      </c>
      <c r="C40">
        <v>10</v>
      </c>
      <c r="D40">
        <v>52</v>
      </c>
      <c r="E40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(1,4,10,52);</v>
      </c>
    </row>
    <row r="41" spans="1:5" x14ac:dyDescent="0.25">
      <c r="A41">
        <v>1</v>
      </c>
      <c r="B41">
        <v>4</v>
      </c>
      <c r="C41">
        <v>11</v>
      </c>
      <c r="D41">
        <v>61</v>
      </c>
      <c r="E41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(1,4,11,61);</v>
      </c>
    </row>
    <row r="42" spans="1:5" x14ac:dyDescent="0.25">
      <c r="A42">
        <v>1</v>
      </c>
      <c r="B42">
        <v>5</v>
      </c>
      <c r="C42">
        <v>1</v>
      </c>
      <c r="D42">
        <v>19</v>
      </c>
      <c r="E42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(1,5,1,19);</v>
      </c>
    </row>
    <row r="43" spans="1:5" x14ac:dyDescent="0.25">
      <c r="A43">
        <v>1</v>
      </c>
      <c r="B43">
        <v>5</v>
      </c>
      <c r="C43">
        <v>2</v>
      </c>
      <c r="D43">
        <v>20</v>
      </c>
      <c r="E43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(1,5,2,20);</v>
      </c>
    </row>
    <row r="44" spans="1:5" x14ac:dyDescent="0.25">
      <c r="A44">
        <v>1</v>
      </c>
      <c r="B44">
        <v>5</v>
      </c>
      <c r="C44">
        <v>3</v>
      </c>
      <c r="D44">
        <v>21</v>
      </c>
      <c r="E44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(1,5,3,21);</v>
      </c>
    </row>
    <row r="45" spans="1:5" x14ac:dyDescent="0.25">
      <c r="A45">
        <v>1</v>
      </c>
      <c r="B45">
        <v>5</v>
      </c>
      <c r="C45">
        <v>4</v>
      </c>
      <c r="D45">
        <v>22</v>
      </c>
      <c r="E45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(1,5,4,22);</v>
      </c>
    </row>
    <row r="46" spans="1:5" x14ac:dyDescent="0.25">
      <c r="A46">
        <v>1</v>
      </c>
      <c r="B46">
        <v>5</v>
      </c>
      <c r="C46">
        <v>6</v>
      </c>
      <c r="D46">
        <v>27</v>
      </c>
      <c r="E46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(1,5,6,27);</v>
      </c>
    </row>
    <row r="47" spans="1:5" x14ac:dyDescent="0.25">
      <c r="A47">
        <v>1</v>
      </c>
      <c r="B47">
        <v>5</v>
      </c>
      <c r="C47">
        <v>7</v>
      </c>
      <c r="D47">
        <v>32</v>
      </c>
      <c r="E47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(1,5,7,32);</v>
      </c>
    </row>
    <row r="48" spans="1:5" x14ac:dyDescent="0.25">
      <c r="A48">
        <v>1</v>
      </c>
      <c r="B48">
        <v>5</v>
      </c>
      <c r="C48">
        <v>8</v>
      </c>
      <c r="D48">
        <v>38</v>
      </c>
      <c r="E48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(1,5,8,38);</v>
      </c>
    </row>
    <row r="49" spans="1:5" x14ac:dyDescent="0.25">
      <c r="A49">
        <v>1</v>
      </c>
      <c r="B49">
        <v>5</v>
      </c>
      <c r="C49">
        <v>9</v>
      </c>
      <c r="D49">
        <v>45</v>
      </c>
      <c r="E49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(1,5,9,45);</v>
      </c>
    </row>
    <row r="50" spans="1:5" x14ac:dyDescent="0.25">
      <c r="A50">
        <v>1</v>
      </c>
      <c r="B50">
        <v>5</v>
      </c>
      <c r="C50">
        <v>10</v>
      </c>
      <c r="D50">
        <v>53</v>
      </c>
      <c r="E50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(1,5,10,53);</v>
      </c>
    </row>
    <row r="51" spans="1:5" x14ac:dyDescent="0.25">
      <c r="A51">
        <v>1</v>
      </c>
      <c r="B51">
        <v>5</v>
      </c>
      <c r="C51">
        <v>11</v>
      </c>
      <c r="D51">
        <v>62</v>
      </c>
      <c r="E51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(1,5,11,62);</v>
      </c>
    </row>
    <row r="52" spans="1:5" x14ac:dyDescent="0.25">
      <c r="A52">
        <v>1</v>
      </c>
      <c r="B52">
        <v>6</v>
      </c>
      <c r="C52">
        <v>1</v>
      </c>
      <c r="D52">
        <v>23</v>
      </c>
      <c r="E52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(1,6,1,23);</v>
      </c>
    </row>
    <row r="53" spans="1:5" x14ac:dyDescent="0.25">
      <c r="A53">
        <v>1</v>
      </c>
      <c r="B53">
        <v>6</v>
      </c>
      <c r="C53">
        <v>2</v>
      </c>
      <c r="D53">
        <v>24</v>
      </c>
      <c r="E53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(1,6,2,24);</v>
      </c>
    </row>
    <row r="54" spans="1:5" x14ac:dyDescent="0.25">
      <c r="A54">
        <v>1</v>
      </c>
      <c r="B54">
        <v>6</v>
      </c>
      <c r="C54">
        <v>3</v>
      </c>
      <c r="D54">
        <v>25</v>
      </c>
      <c r="E54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(1,6,3,25);</v>
      </c>
    </row>
    <row r="55" spans="1:5" x14ac:dyDescent="0.25">
      <c r="A55">
        <v>1</v>
      </c>
      <c r="B55">
        <v>6</v>
      </c>
      <c r="C55">
        <v>4</v>
      </c>
      <c r="D55">
        <v>26</v>
      </c>
      <c r="E55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(1,6,4,26);</v>
      </c>
    </row>
    <row r="56" spans="1:5" x14ac:dyDescent="0.25">
      <c r="A56">
        <v>1</v>
      </c>
      <c r="B56">
        <v>6</v>
      </c>
      <c r="C56">
        <v>5</v>
      </c>
      <c r="D56">
        <v>27</v>
      </c>
      <c r="E56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(1,6,5,27);</v>
      </c>
    </row>
    <row r="57" spans="1:5" x14ac:dyDescent="0.25">
      <c r="A57">
        <v>1</v>
      </c>
      <c r="B57">
        <v>6</v>
      </c>
      <c r="C57">
        <v>7</v>
      </c>
      <c r="D57">
        <v>33</v>
      </c>
      <c r="E57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(1,6,7,33);</v>
      </c>
    </row>
    <row r="58" spans="1:5" x14ac:dyDescent="0.25">
      <c r="A58">
        <v>1</v>
      </c>
      <c r="B58">
        <v>6</v>
      </c>
      <c r="C58">
        <v>8</v>
      </c>
      <c r="D58">
        <v>39</v>
      </c>
      <c r="E58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(1,6,8,39);</v>
      </c>
    </row>
    <row r="59" spans="1:5" x14ac:dyDescent="0.25">
      <c r="A59">
        <v>1</v>
      </c>
      <c r="B59">
        <v>6</v>
      </c>
      <c r="C59">
        <v>9</v>
      </c>
      <c r="D59">
        <v>46</v>
      </c>
      <c r="E59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(1,6,9,46);</v>
      </c>
    </row>
    <row r="60" spans="1:5" x14ac:dyDescent="0.25">
      <c r="A60">
        <v>1</v>
      </c>
      <c r="B60">
        <v>6</v>
      </c>
      <c r="C60">
        <v>10</v>
      </c>
      <c r="D60">
        <v>54</v>
      </c>
      <c r="E60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(1,6,10,54);</v>
      </c>
    </row>
    <row r="61" spans="1:5" x14ac:dyDescent="0.25">
      <c r="A61">
        <v>1</v>
      </c>
      <c r="B61">
        <v>6</v>
      </c>
      <c r="C61">
        <v>11</v>
      </c>
      <c r="D61">
        <v>63</v>
      </c>
      <c r="E61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(1,6,11,63);</v>
      </c>
    </row>
    <row r="62" spans="1:5" x14ac:dyDescent="0.25">
      <c r="A62">
        <v>1</v>
      </c>
      <c r="B62">
        <v>7</v>
      </c>
      <c r="C62">
        <v>1</v>
      </c>
      <c r="D62">
        <v>28</v>
      </c>
      <c r="E62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(1,7,1,28);</v>
      </c>
    </row>
    <row r="63" spans="1:5" x14ac:dyDescent="0.25">
      <c r="A63">
        <v>1</v>
      </c>
      <c r="B63">
        <v>7</v>
      </c>
      <c r="C63">
        <v>2</v>
      </c>
      <c r="D63">
        <v>29</v>
      </c>
      <c r="E63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(1,7,2,29);</v>
      </c>
    </row>
    <row r="64" spans="1:5" x14ac:dyDescent="0.25">
      <c r="A64">
        <v>1</v>
      </c>
      <c r="B64">
        <v>7</v>
      </c>
      <c r="C64">
        <v>3</v>
      </c>
      <c r="D64">
        <v>30</v>
      </c>
      <c r="E64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(1,7,3,30);</v>
      </c>
    </row>
    <row r="65" spans="1:5" x14ac:dyDescent="0.25">
      <c r="A65">
        <v>1</v>
      </c>
      <c r="B65">
        <v>7</v>
      </c>
      <c r="C65">
        <v>4</v>
      </c>
      <c r="D65">
        <v>31</v>
      </c>
      <c r="E65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(1,7,4,31);</v>
      </c>
    </row>
    <row r="66" spans="1:5" x14ac:dyDescent="0.25">
      <c r="A66">
        <v>1</v>
      </c>
      <c r="B66">
        <v>7</v>
      </c>
      <c r="C66">
        <v>5</v>
      </c>
      <c r="D66">
        <v>32</v>
      </c>
      <c r="E66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(1,7,5,32);</v>
      </c>
    </row>
    <row r="67" spans="1:5" x14ac:dyDescent="0.25">
      <c r="A67">
        <v>1</v>
      </c>
      <c r="B67">
        <v>7</v>
      </c>
      <c r="C67">
        <v>6</v>
      </c>
      <c r="D67">
        <v>33</v>
      </c>
      <c r="E67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(1,7,6,33);</v>
      </c>
    </row>
    <row r="68" spans="1:5" x14ac:dyDescent="0.25">
      <c r="A68">
        <v>1</v>
      </c>
      <c r="B68">
        <v>7</v>
      </c>
      <c r="C68">
        <v>8</v>
      </c>
      <c r="D68">
        <v>40</v>
      </c>
      <c r="E68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(1,7,8,40);</v>
      </c>
    </row>
    <row r="69" spans="1:5" x14ac:dyDescent="0.25">
      <c r="A69">
        <v>1</v>
      </c>
      <c r="B69">
        <v>7</v>
      </c>
      <c r="C69">
        <v>9</v>
      </c>
      <c r="D69">
        <v>47</v>
      </c>
      <c r="E69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(1,7,9,47);</v>
      </c>
    </row>
    <row r="70" spans="1:5" x14ac:dyDescent="0.25">
      <c r="A70">
        <v>1</v>
      </c>
      <c r="B70">
        <v>7</v>
      </c>
      <c r="C70">
        <v>10</v>
      </c>
      <c r="D70">
        <v>55</v>
      </c>
      <c r="E70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(1,7,10,55);</v>
      </c>
    </row>
    <row r="71" spans="1:5" x14ac:dyDescent="0.25">
      <c r="A71">
        <v>1</v>
      </c>
      <c r="B71">
        <v>7</v>
      </c>
      <c r="C71">
        <v>11</v>
      </c>
      <c r="D71">
        <v>64</v>
      </c>
      <c r="E71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(1,7,11,64);</v>
      </c>
    </row>
    <row r="72" spans="1:5" x14ac:dyDescent="0.25">
      <c r="A72">
        <v>1</v>
      </c>
      <c r="B72">
        <v>8</v>
      </c>
      <c r="C72">
        <v>1</v>
      </c>
      <c r="D72">
        <v>34</v>
      </c>
      <c r="E72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(1,8,1,34);</v>
      </c>
    </row>
    <row r="73" spans="1:5" x14ac:dyDescent="0.25">
      <c r="A73">
        <v>1</v>
      </c>
      <c r="B73">
        <v>8</v>
      </c>
      <c r="C73">
        <v>2</v>
      </c>
      <c r="D73">
        <v>35</v>
      </c>
      <c r="E73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(1,8,2,35);</v>
      </c>
    </row>
    <row r="74" spans="1:5" x14ac:dyDescent="0.25">
      <c r="A74">
        <v>1</v>
      </c>
      <c r="B74">
        <v>8</v>
      </c>
      <c r="C74">
        <v>3</v>
      </c>
      <c r="D74">
        <v>36</v>
      </c>
      <c r="E74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(1,8,3,36);</v>
      </c>
    </row>
    <row r="75" spans="1:5" x14ac:dyDescent="0.25">
      <c r="A75">
        <v>1</v>
      </c>
      <c r="B75">
        <v>8</v>
      </c>
      <c r="C75">
        <v>4</v>
      </c>
      <c r="D75">
        <v>37</v>
      </c>
      <c r="E75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(1,8,4,37);</v>
      </c>
    </row>
    <row r="76" spans="1:5" x14ac:dyDescent="0.25">
      <c r="A76">
        <v>1</v>
      </c>
      <c r="B76">
        <v>8</v>
      </c>
      <c r="C76">
        <v>5</v>
      </c>
      <c r="D76">
        <v>38</v>
      </c>
      <c r="E76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(1,8,5,38);</v>
      </c>
    </row>
    <row r="77" spans="1:5" x14ac:dyDescent="0.25">
      <c r="A77">
        <v>1</v>
      </c>
      <c r="B77">
        <v>8</v>
      </c>
      <c r="C77">
        <v>6</v>
      </c>
      <c r="D77">
        <v>39</v>
      </c>
      <c r="E77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(1,8,6,39);</v>
      </c>
    </row>
    <row r="78" spans="1:5" x14ac:dyDescent="0.25">
      <c r="A78">
        <v>1</v>
      </c>
      <c r="B78">
        <v>8</v>
      </c>
      <c r="C78">
        <v>7</v>
      </c>
      <c r="D78">
        <v>40</v>
      </c>
      <c r="E78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(1,8,7,40);</v>
      </c>
    </row>
    <row r="79" spans="1:5" x14ac:dyDescent="0.25">
      <c r="A79">
        <v>1</v>
      </c>
      <c r="B79">
        <v>8</v>
      </c>
      <c r="C79">
        <v>9</v>
      </c>
      <c r="D79">
        <v>48</v>
      </c>
      <c r="E79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(1,8,9,48);</v>
      </c>
    </row>
    <row r="80" spans="1:5" x14ac:dyDescent="0.25">
      <c r="A80">
        <v>1</v>
      </c>
      <c r="B80">
        <v>8</v>
      </c>
      <c r="C80">
        <v>10</v>
      </c>
      <c r="D80">
        <v>56</v>
      </c>
      <c r="E80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(1,8,10,56);</v>
      </c>
    </row>
    <row r="81" spans="1:5" x14ac:dyDescent="0.25">
      <c r="A81">
        <v>1</v>
      </c>
      <c r="B81">
        <v>8</v>
      </c>
      <c r="C81">
        <v>11</v>
      </c>
      <c r="D81">
        <v>65</v>
      </c>
      <c r="E81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(1,8,11,65);</v>
      </c>
    </row>
    <row r="82" spans="1:5" x14ac:dyDescent="0.25">
      <c r="A82">
        <v>1</v>
      </c>
      <c r="B82">
        <v>9</v>
      </c>
      <c r="C82">
        <v>1</v>
      </c>
      <c r="D82">
        <v>41</v>
      </c>
      <c r="E82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(1,9,1,41);</v>
      </c>
    </row>
    <row r="83" spans="1:5" x14ac:dyDescent="0.25">
      <c r="A83">
        <v>1</v>
      </c>
      <c r="B83">
        <v>9</v>
      </c>
      <c r="C83">
        <v>2</v>
      </c>
      <c r="D83">
        <v>42</v>
      </c>
      <c r="E83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(1,9,2,42);</v>
      </c>
    </row>
    <row r="84" spans="1:5" x14ac:dyDescent="0.25">
      <c r="A84">
        <v>1</v>
      </c>
      <c r="B84">
        <v>9</v>
      </c>
      <c r="C84">
        <v>3</v>
      </c>
      <c r="D84">
        <v>43</v>
      </c>
      <c r="E84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(1,9,3,43);</v>
      </c>
    </row>
    <row r="85" spans="1:5" x14ac:dyDescent="0.25">
      <c r="A85">
        <v>1</v>
      </c>
      <c r="B85">
        <v>9</v>
      </c>
      <c r="C85">
        <v>4</v>
      </c>
      <c r="D85">
        <v>44</v>
      </c>
      <c r="E85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(1,9,4,44);</v>
      </c>
    </row>
    <row r="86" spans="1:5" x14ac:dyDescent="0.25">
      <c r="A86">
        <v>1</v>
      </c>
      <c r="B86">
        <v>9</v>
      </c>
      <c r="C86">
        <v>5</v>
      </c>
      <c r="D86">
        <v>45</v>
      </c>
      <c r="E86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(1,9,5,45);</v>
      </c>
    </row>
    <row r="87" spans="1:5" x14ac:dyDescent="0.25">
      <c r="A87">
        <v>1</v>
      </c>
      <c r="B87">
        <v>9</v>
      </c>
      <c r="C87">
        <v>6</v>
      </c>
      <c r="D87">
        <v>46</v>
      </c>
      <c r="E87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(1,9,6,46);</v>
      </c>
    </row>
    <row r="88" spans="1:5" x14ac:dyDescent="0.25">
      <c r="A88">
        <v>1</v>
      </c>
      <c r="B88">
        <v>9</v>
      </c>
      <c r="C88">
        <v>7</v>
      </c>
      <c r="D88">
        <v>47</v>
      </c>
      <c r="E88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(1,9,7,47);</v>
      </c>
    </row>
    <row r="89" spans="1:5" x14ac:dyDescent="0.25">
      <c r="A89">
        <v>1</v>
      </c>
      <c r="B89">
        <v>9</v>
      </c>
      <c r="C89">
        <v>8</v>
      </c>
      <c r="D89">
        <v>48</v>
      </c>
      <c r="E89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(1,9,8,48);</v>
      </c>
    </row>
    <row r="90" spans="1:5" x14ac:dyDescent="0.25">
      <c r="A90">
        <v>1</v>
      </c>
      <c r="B90">
        <v>9</v>
      </c>
      <c r="C90">
        <v>10</v>
      </c>
      <c r="D90">
        <v>57</v>
      </c>
      <c r="E90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(1,9,10,57);</v>
      </c>
    </row>
    <row r="91" spans="1:5" x14ac:dyDescent="0.25">
      <c r="A91">
        <v>1</v>
      </c>
      <c r="B91">
        <v>9</v>
      </c>
      <c r="C91">
        <v>11</v>
      </c>
      <c r="D91">
        <v>66</v>
      </c>
      <c r="E91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(1,9,11,66);</v>
      </c>
    </row>
    <row r="92" spans="1:5" x14ac:dyDescent="0.25">
      <c r="A92">
        <v>1</v>
      </c>
      <c r="B92">
        <v>10</v>
      </c>
      <c r="C92">
        <v>1</v>
      </c>
      <c r="D92">
        <v>49</v>
      </c>
      <c r="E92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(1,10,1,49);</v>
      </c>
    </row>
    <row r="93" spans="1:5" x14ac:dyDescent="0.25">
      <c r="A93">
        <v>1</v>
      </c>
      <c r="B93">
        <v>10</v>
      </c>
      <c r="C93">
        <v>2</v>
      </c>
      <c r="D93">
        <v>50</v>
      </c>
      <c r="E93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(1,10,2,50);</v>
      </c>
    </row>
    <row r="94" spans="1:5" x14ac:dyDescent="0.25">
      <c r="A94">
        <v>1</v>
      </c>
      <c r="B94">
        <v>10</v>
      </c>
      <c r="C94">
        <v>3</v>
      </c>
      <c r="D94">
        <v>51</v>
      </c>
      <c r="E94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(1,10,3,51);</v>
      </c>
    </row>
    <row r="95" spans="1:5" x14ac:dyDescent="0.25">
      <c r="A95">
        <v>1</v>
      </c>
      <c r="B95">
        <v>10</v>
      </c>
      <c r="C95">
        <v>4</v>
      </c>
      <c r="D95">
        <v>52</v>
      </c>
      <c r="E95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(1,10,4,52);</v>
      </c>
    </row>
    <row r="96" spans="1:5" x14ac:dyDescent="0.25">
      <c r="A96">
        <v>1</v>
      </c>
      <c r="B96">
        <v>10</v>
      </c>
      <c r="C96">
        <v>5</v>
      </c>
      <c r="D96">
        <v>53</v>
      </c>
      <c r="E96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(1,10,5,53);</v>
      </c>
    </row>
    <row r="97" spans="1:5" x14ac:dyDescent="0.25">
      <c r="A97">
        <v>1</v>
      </c>
      <c r="B97">
        <v>10</v>
      </c>
      <c r="C97">
        <v>6</v>
      </c>
      <c r="D97">
        <v>54</v>
      </c>
      <c r="E97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(1,10,6,54);</v>
      </c>
    </row>
    <row r="98" spans="1:5" x14ac:dyDescent="0.25">
      <c r="A98">
        <v>1</v>
      </c>
      <c r="B98">
        <v>10</v>
      </c>
      <c r="C98">
        <v>7</v>
      </c>
      <c r="D98">
        <v>55</v>
      </c>
      <c r="E98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(1,10,7,55);</v>
      </c>
    </row>
    <row r="99" spans="1:5" x14ac:dyDescent="0.25">
      <c r="A99">
        <v>1</v>
      </c>
      <c r="B99">
        <v>10</v>
      </c>
      <c r="C99">
        <v>8</v>
      </c>
      <c r="D99">
        <v>56</v>
      </c>
      <c r="E99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(1,10,8,56);</v>
      </c>
    </row>
    <row r="100" spans="1:5" x14ac:dyDescent="0.25">
      <c r="A100">
        <v>1</v>
      </c>
      <c r="B100">
        <v>10</v>
      </c>
      <c r="C100">
        <v>9</v>
      </c>
      <c r="D100">
        <v>57</v>
      </c>
      <c r="E100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(1,10,9,57);</v>
      </c>
    </row>
    <row r="101" spans="1:5" x14ac:dyDescent="0.25">
      <c r="A101">
        <v>1</v>
      </c>
      <c r="B101">
        <v>10</v>
      </c>
      <c r="C101">
        <v>11</v>
      </c>
      <c r="D101">
        <v>67</v>
      </c>
      <c r="E101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(1,10,11,67);</v>
      </c>
    </row>
    <row r="102" spans="1:5" x14ac:dyDescent="0.25">
      <c r="A102">
        <v>1</v>
      </c>
      <c r="B102">
        <v>11</v>
      </c>
      <c r="C102">
        <v>1</v>
      </c>
      <c r="D102">
        <v>58</v>
      </c>
      <c r="E102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(1,11,1,58);</v>
      </c>
    </row>
    <row r="103" spans="1:5" x14ac:dyDescent="0.25">
      <c r="A103">
        <v>1</v>
      </c>
      <c r="B103">
        <v>11</v>
      </c>
      <c r="C103">
        <v>2</v>
      </c>
      <c r="D103">
        <v>59</v>
      </c>
      <c r="E103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(1,11,2,59);</v>
      </c>
    </row>
    <row r="104" spans="1:5" x14ac:dyDescent="0.25">
      <c r="A104">
        <v>1</v>
      </c>
      <c r="B104">
        <v>11</v>
      </c>
      <c r="C104">
        <v>3</v>
      </c>
      <c r="D104">
        <v>60</v>
      </c>
      <c r="E104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(1,11,3,60);</v>
      </c>
    </row>
    <row r="105" spans="1:5" x14ac:dyDescent="0.25">
      <c r="A105">
        <v>1</v>
      </c>
      <c r="B105">
        <v>11</v>
      </c>
      <c r="C105">
        <v>4</v>
      </c>
      <c r="D105">
        <v>61</v>
      </c>
      <c r="E105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(1,11,4,61);</v>
      </c>
    </row>
    <row r="106" spans="1:5" x14ac:dyDescent="0.25">
      <c r="A106">
        <v>1</v>
      </c>
      <c r="B106">
        <v>11</v>
      </c>
      <c r="C106">
        <v>5</v>
      </c>
      <c r="D106">
        <v>62</v>
      </c>
      <c r="E106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(1,11,5,62);</v>
      </c>
    </row>
    <row r="107" spans="1:5" x14ac:dyDescent="0.25">
      <c r="A107">
        <v>1</v>
      </c>
      <c r="B107">
        <v>11</v>
      </c>
      <c r="C107">
        <v>6</v>
      </c>
      <c r="D107">
        <v>63</v>
      </c>
      <c r="E107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(1,11,6,63);</v>
      </c>
    </row>
    <row r="108" spans="1:5" x14ac:dyDescent="0.25">
      <c r="A108">
        <v>1</v>
      </c>
      <c r="B108">
        <v>11</v>
      </c>
      <c r="C108">
        <v>7</v>
      </c>
      <c r="D108">
        <v>64</v>
      </c>
      <c r="E108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(1,11,7,64);</v>
      </c>
    </row>
    <row r="109" spans="1:5" x14ac:dyDescent="0.25">
      <c r="A109">
        <v>1</v>
      </c>
      <c r="B109">
        <v>11</v>
      </c>
      <c r="C109">
        <v>8</v>
      </c>
      <c r="D109">
        <v>65</v>
      </c>
      <c r="E109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(1,11,8,65);</v>
      </c>
    </row>
    <row r="110" spans="1:5" x14ac:dyDescent="0.25">
      <c r="A110">
        <v>1</v>
      </c>
      <c r="B110">
        <v>11</v>
      </c>
      <c r="C110">
        <v>9</v>
      </c>
      <c r="D110">
        <v>66</v>
      </c>
      <c r="E110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(1,11,9,66);</v>
      </c>
    </row>
    <row r="111" spans="1:5" x14ac:dyDescent="0.25">
      <c r="A111">
        <v>1</v>
      </c>
      <c r="B111">
        <v>11</v>
      </c>
      <c r="C111">
        <v>10</v>
      </c>
      <c r="D111">
        <v>67</v>
      </c>
      <c r="E111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(1,11,10,67);</v>
      </c>
    </row>
    <row r="112" spans="1:5" x14ac:dyDescent="0.25">
      <c r="A112">
        <v>1</v>
      </c>
      <c r="B112">
        <v>12</v>
      </c>
      <c r="C112">
        <v>13</v>
      </c>
      <c r="D112">
        <v>4</v>
      </c>
      <c r="E112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(1,12,13,4);</v>
      </c>
    </row>
    <row r="113" spans="1:5" x14ac:dyDescent="0.25">
      <c r="A113">
        <v>1</v>
      </c>
      <c r="B113">
        <v>12</v>
      </c>
      <c r="C113">
        <v>21</v>
      </c>
      <c r="D113">
        <v>7</v>
      </c>
      <c r="E113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(1,12,21,7);</v>
      </c>
    </row>
    <row r="114" spans="1:5" x14ac:dyDescent="0.25">
      <c r="A114">
        <v>1</v>
      </c>
      <c r="B114">
        <v>13</v>
      </c>
      <c r="C114">
        <v>12</v>
      </c>
      <c r="D114">
        <v>4</v>
      </c>
      <c r="E114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(1,13,12,4);</v>
      </c>
    </row>
    <row r="115" spans="1:5" x14ac:dyDescent="0.25">
      <c r="A115">
        <v>1</v>
      </c>
      <c r="B115">
        <v>13</v>
      </c>
      <c r="C115">
        <v>14</v>
      </c>
      <c r="D115">
        <v>5</v>
      </c>
      <c r="E115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(1,13,14,5);</v>
      </c>
    </row>
    <row r="116" spans="1:5" x14ac:dyDescent="0.25">
      <c r="A116">
        <v>1</v>
      </c>
      <c r="B116">
        <v>14</v>
      </c>
      <c r="C116">
        <v>13</v>
      </c>
      <c r="D116">
        <v>5</v>
      </c>
      <c r="E116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(1,14,13,5);</v>
      </c>
    </row>
    <row r="117" spans="1:5" x14ac:dyDescent="0.25">
      <c r="A117">
        <v>1</v>
      </c>
      <c r="B117">
        <v>14</v>
      </c>
      <c r="C117">
        <v>21</v>
      </c>
      <c r="D117">
        <v>6</v>
      </c>
      <c r="E117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(1,14,21,6);</v>
      </c>
    </row>
    <row r="118" spans="1:5" x14ac:dyDescent="0.25">
      <c r="A118">
        <v>1</v>
      </c>
      <c r="B118">
        <v>21</v>
      </c>
      <c r="C118">
        <v>12</v>
      </c>
      <c r="D118">
        <v>7</v>
      </c>
      <c r="E118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(1,21,12,7);</v>
      </c>
    </row>
    <row r="119" spans="1:5" x14ac:dyDescent="0.25">
      <c r="A119">
        <v>1</v>
      </c>
      <c r="B119">
        <v>21</v>
      </c>
      <c r="C119">
        <v>14</v>
      </c>
      <c r="D119">
        <v>6</v>
      </c>
      <c r="E119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(1,21,14,6);</v>
      </c>
    </row>
    <row r="120" spans="1:5" x14ac:dyDescent="0.25">
      <c r="A120">
        <v>1</v>
      </c>
      <c r="B120">
        <v>26</v>
      </c>
      <c r="C120">
        <v>32</v>
      </c>
      <c r="D120">
        <v>9</v>
      </c>
      <c r="E120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(1,26,32,9);</v>
      </c>
    </row>
    <row r="121" spans="1:5" x14ac:dyDescent="0.25">
      <c r="A121">
        <v>1</v>
      </c>
      <c r="B121">
        <v>30</v>
      </c>
      <c r="C121">
        <v>32</v>
      </c>
      <c r="D121">
        <v>8</v>
      </c>
      <c r="E121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(1,30,32,8);</v>
      </c>
    </row>
    <row r="122" spans="1:5" x14ac:dyDescent="0.25">
      <c r="A122">
        <v>1</v>
      </c>
      <c r="B122">
        <v>32</v>
      </c>
      <c r="C122">
        <v>26</v>
      </c>
      <c r="D122">
        <v>9</v>
      </c>
      <c r="E122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(1,32,26,9);</v>
      </c>
    </row>
    <row r="123" spans="1:5" x14ac:dyDescent="0.25">
      <c r="A123">
        <v>1</v>
      </c>
      <c r="B123">
        <v>32</v>
      </c>
      <c r="C123">
        <v>30</v>
      </c>
      <c r="D123">
        <v>8</v>
      </c>
      <c r="E123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(1,32,30,8);</v>
      </c>
    </row>
    <row r="124" spans="1:5" x14ac:dyDescent="0.25">
      <c r="A124">
        <v>1</v>
      </c>
      <c r="B124">
        <v>39</v>
      </c>
      <c r="C124">
        <v>47</v>
      </c>
      <c r="D124">
        <v>10</v>
      </c>
      <c r="E124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(1,39,47,10);</v>
      </c>
    </row>
    <row r="125" spans="1:5" x14ac:dyDescent="0.25">
      <c r="A125">
        <v>1</v>
      </c>
      <c r="B125">
        <v>45</v>
      </c>
      <c r="C125">
        <v>47</v>
      </c>
      <c r="D125">
        <v>11</v>
      </c>
      <c r="E125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(1,45,47,11);</v>
      </c>
    </row>
    <row r="126" spans="1:5" x14ac:dyDescent="0.25">
      <c r="A126">
        <v>1</v>
      </c>
      <c r="B126">
        <v>47</v>
      </c>
      <c r="C126">
        <v>39</v>
      </c>
      <c r="D126">
        <v>10</v>
      </c>
      <c r="E126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(1,47,39,10);</v>
      </c>
    </row>
    <row r="127" spans="1:5" x14ac:dyDescent="0.25">
      <c r="A127">
        <v>1</v>
      </c>
      <c r="B127">
        <v>47</v>
      </c>
      <c r="C127">
        <v>45</v>
      </c>
      <c r="D127">
        <v>11</v>
      </c>
      <c r="E127" t="str">
        <f>"INSERT INTO CruceMontura VALUES ("&amp;Tabla5[[#This Row],[TipoMontura]]&amp;","&amp;Tabla5[[#This Row],[Masculino]]&amp;","&amp;Tabla5[[#This Row],[Femenino]]&amp;","&amp;Tabla5[[#This Row],[Resultado]]&amp;");"</f>
        <v>INSERT INTO CruceMontura VALUES (1,47,45,11);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3F1A-A481-47C7-B38C-F1DF7785957F}">
  <dimension ref="A1:AD132"/>
  <sheetViews>
    <sheetView topLeftCell="A119" workbookViewId="0">
      <selection activeCell="E131" sqref="E131"/>
    </sheetView>
  </sheetViews>
  <sheetFormatPr baseColWidth="10" defaultRowHeight="15" x14ac:dyDescent="0.25"/>
  <cols>
    <col min="1" max="1" width="7.28515625" style="1" bestFit="1" customWidth="1"/>
    <col min="2" max="2" width="9.42578125" bestFit="1" customWidth="1"/>
    <col min="3" max="3" width="17.140625" customWidth="1"/>
    <col min="4" max="4" width="9.7109375" customWidth="1"/>
    <col min="5" max="5" width="8.42578125" customWidth="1"/>
    <col min="6" max="6" width="13" customWidth="1"/>
    <col min="7" max="7" width="20" style="2" bestFit="1" customWidth="1"/>
    <col min="8" max="8" width="20.28515625" style="1" bestFit="1" customWidth="1"/>
    <col min="9" max="9" width="17.42578125" style="1" bestFit="1" customWidth="1"/>
    <col min="10" max="10" width="14.28515625" style="1" bestFit="1" customWidth="1"/>
    <col min="11" max="12" width="19.7109375" style="1" bestFit="1" customWidth="1"/>
    <col min="13" max="13" width="23.7109375" style="1" bestFit="1" customWidth="1"/>
    <col min="14" max="15" width="7.5703125" style="1" customWidth="1"/>
    <col min="16" max="16" width="7.85546875" style="1" customWidth="1"/>
    <col min="17" max="17" width="9" style="1" customWidth="1"/>
    <col min="18" max="18" width="9.7109375" style="1" customWidth="1"/>
    <col min="19" max="19" width="8.5703125" style="1" customWidth="1"/>
    <col min="20" max="20" width="9.7109375" style="1" customWidth="1"/>
    <col min="21" max="21" width="10.42578125" style="1" customWidth="1"/>
    <col min="22" max="22" width="7.42578125" style="1" customWidth="1"/>
    <col min="23" max="23" width="8.5703125" style="1" customWidth="1"/>
    <col min="24" max="24" width="9.7109375" style="1" customWidth="1"/>
    <col min="25" max="27" width="10.42578125" style="1" customWidth="1"/>
    <col min="28" max="28" width="11.140625" bestFit="1" customWidth="1"/>
    <col min="29" max="29" width="14.140625" bestFit="1" customWidth="1"/>
    <col min="30" max="30" width="70.42578125" style="2" bestFit="1" customWidth="1"/>
  </cols>
  <sheetData>
    <row r="1" spans="1:30" s="1" customFormat="1" x14ac:dyDescent="0.25">
      <c r="A1" s="1" t="s">
        <v>160</v>
      </c>
      <c r="B1" s="1" t="s">
        <v>138</v>
      </c>
      <c r="C1" s="1" t="s">
        <v>155</v>
      </c>
      <c r="D1" s="1" t="s">
        <v>156</v>
      </c>
      <c r="E1" s="1" t="s">
        <v>161</v>
      </c>
      <c r="F1" s="1" t="s">
        <v>157</v>
      </c>
      <c r="G1" s="2" t="s">
        <v>139</v>
      </c>
      <c r="H1" s="1" t="s">
        <v>136</v>
      </c>
      <c r="I1" s="1" t="s">
        <v>172</v>
      </c>
      <c r="J1" s="1" t="s">
        <v>140</v>
      </c>
      <c r="K1" s="1" t="s">
        <v>137</v>
      </c>
      <c r="L1" s="1" t="s">
        <v>141</v>
      </c>
      <c r="M1" s="1" t="s">
        <v>142</v>
      </c>
      <c r="N1" s="1" t="s">
        <v>69</v>
      </c>
      <c r="O1" s="1" t="s">
        <v>143</v>
      </c>
      <c r="P1" s="1" t="s">
        <v>144</v>
      </c>
      <c r="Q1" s="1" t="s">
        <v>147</v>
      </c>
      <c r="R1" s="1" t="s">
        <v>145</v>
      </c>
      <c r="S1" s="1" t="s">
        <v>146</v>
      </c>
      <c r="T1" s="1" t="s">
        <v>148</v>
      </c>
      <c r="U1" s="1" t="s">
        <v>70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164</v>
      </c>
      <c r="AC1" s="1" t="s">
        <v>165</v>
      </c>
      <c r="AD1" s="2" t="s">
        <v>176</v>
      </c>
    </row>
    <row r="2" spans="1:30" x14ac:dyDescent="0.25">
      <c r="A2" s="1">
        <v>1</v>
      </c>
      <c r="B2" s="1">
        <v>1</v>
      </c>
      <c r="C2" t="str">
        <f>IFERROR(VLOOKUP(B2,Dragopavos!$A$1:$C$67,2,0),"")</f>
        <v>Almendrado</v>
      </c>
      <c r="D2" t="str">
        <f>IFERROR(VLOOKUP(B2,Dragopavos!$A$1:$C$67,3,0),"")</f>
        <v>ALMEN</v>
      </c>
      <c r="E2">
        <v>1</v>
      </c>
      <c r="F2" t="s">
        <v>158</v>
      </c>
      <c r="G2" s="2" t="str">
        <f>IF(Tabla14[[#This Row],[Sigla]]&lt;&gt;"",Tabla14[[#This Row],[Sigla]]&amp;"-"&amp;Tabla14[[#This Row],[ID2]]&amp;IF(Tabla14[[#This Row],[Atributo]]&lt;&gt;"","-"&amp;Tabla14[[#This Row],[Atributo]],""),"")</f>
        <v>ALMEN-1-PORT</v>
      </c>
      <c r="H2" s="1" t="s">
        <v>70</v>
      </c>
      <c r="I2" s="1">
        <v>1</v>
      </c>
      <c r="J2" s="1">
        <v>0</v>
      </c>
      <c r="K2" s="1">
        <v>2</v>
      </c>
      <c r="L2" s="1">
        <v>5</v>
      </c>
      <c r="M2" s="1">
        <v>0</v>
      </c>
      <c r="N2" s="1" t="s">
        <v>71</v>
      </c>
      <c r="O2" s="1" t="s">
        <v>76</v>
      </c>
      <c r="P2" s="1" t="s">
        <v>91</v>
      </c>
      <c r="Q2" s="1" t="s">
        <v>72</v>
      </c>
      <c r="R2" s="1" t="s">
        <v>71</v>
      </c>
      <c r="S2" s="1" t="s">
        <v>76</v>
      </c>
      <c r="T2" s="1" t="s">
        <v>74</v>
      </c>
      <c r="U2" s="1" t="s">
        <v>80</v>
      </c>
      <c r="V2" s="1" t="s">
        <v>80</v>
      </c>
      <c r="W2" s="1" t="s">
        <v>80</v>
      </c>
      <c r="X2" s="1" t="s">
        <v>79</v>
      </c>
      <c r="Y2" s="1" t="s">
        <v>80</v>
      </c>
      <c r="Z2" s="1" t="s">
        <v>78</v>
      </c>
      <c r="AA2" s="1" t="s">
        <v>71</v>
      </c>
      <c r="AB2" s="1">
        <v>3</v>
      </c>
      <c r="AC2" s="1">
        <v>94</v>
      </c>
      <c r="AD2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VALUES('ALMEN-1-PORT',0,'M',1,1,0,3,94,2,5,0,1);</v>
      </c>
    </row>
    <row r="3" spans="1:30" x14ac:dyDescent="0.25">
      <c r="A3" s="1">
        <v>2</v>
      </c>
      <c r="B3" s="1">
        <v>1</v>
      </c>
      <c r="C3" t="str">
        <f>IFERROR(VLOOKUP(B3,Dragopavos!$A$1:$C$67,2,0),"")</f>
        <v>Almendrado</v>
      </c>
      <c r="D3" t="str">
        <f>IFERROR(VLOOKUP(B3,Dragopavos!$A$1:$C$67,3,0),"")</f>
        <v>ALMEN</v>
      </c>
      <c r="E3">
        <f>IF(Tabla14[[#This Row],[Tipo]]=B2,E2+1,1)</f>
        <v>2</v>
      </c>
      <c r="G3" s="2" t="str">
        <f>IF(Tabla14[[#This Row],[Sigla]]&lt;&gt;"",Tabla14[[#This Row],[Sigla]]&amp;"-"&amp;Tabla14[[#This Row],[ID2]]&amp;IF(Tabla14[[#This Row],[Atributo]]&lt;&gt;"","-"&amp;Tabla14[[#This Row],[Atributo]],""),"")</f>
        <v>ALMEN-2</v>
      </c>
      <c r="H3" s="1" t="s">
        <v>70</v>
      </c>
      <c r="I3" s="1">
        <v>1</v>
      </c>
      <c r="J3" s="1">
        <v>0</v>
      </c>
      <c r="K3" s="1">
        <v>2</v>
      </c>
      <c r="L3" s="1">
        <v>5</v>
      </c>
      <c r="M3" s="1">
        <v>0</v>
      </c>
      <c r="N3" s="1" t="s">
        <v>107</v>
      </c>
      <c r="O3" s="1" t="s">
        <v>90</v>
      </c>
      <c r="P3" s="1" t="s">
        <v>72</v>
      </c>
      <c r="Q3" s="1" t="s">
        <v>77</v>
      </c>
      <c r="R3" s="1" t="s">
        <v>74</v>
      </c>
      <c r="S3" s="1" t="s">
        <v>74</v>
      </c>
      <c r="T3" s="1" t="s">
        <v>78</v>
      </c>
      <c r="U3" s="1" t="s">
        <v>78</v>
      </c>
      <c r="V3" s="1" t="s">
        <v>78</v>
      </c>
      <c r="W3" s="1" t="s">
        <v>73</v>
      </c>
      <c r="X3" s="1" t="s">
        <v>78</v>
      </c>
      <c r="Y3" s="1" t="s">
        <v>71</v>
      </c>
      <c r="Z3" s="1" t="s">
        <v>76</v>
      </c>
      <c r="AA3" s="1" t="s">
        <v>74</v>
      </c>
      <c r="AB3" s="1">
        <v>0</v>
      </c>
      <c r="AC3" s="1">
        <v>0</v>
      </c>
      <c r="AD3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VALUES('ALMEN-2',0,'M',1,1,0,0,0,2,5,0,1);</v>
      </c>
    </row>
    <row r="4" spans="1:30" x14ac:dyDescent="0.25">
      <c r="A4" s="1">
        <v>3</v>
      </c>
      <c r="B4" s="1">
        <v>1</v>
      </c>
      <c r="C4" t="str">
        <f>IFERROR(VLOOKUP(B4,Dragopavos!$A$1:$C$67,2,0),"")</f>
        <v>Almendrado</v>
      </c>
      <c r="D4" t="str">
        <f>IFERROR(VLOOKUP(B4,Dragopavos!$A$1:$C$67,3,0),"")</f>
        <v>ALMEN</v>
      </c>
      <c r="E4">
        <f>IF(Tabla14[[#This Row],[Tipo]]=B3,E3+1,1)</f>
        <v>3</v>
      </c>
      <c r="F4" t="s">
        <v>159</v>
      </c>
      <c r="G4" s="2" t="str">
        <f>IF(Tabla14[[#This Row],[Sigla]]&lt;&gt;"",Tabla14[[#This Row],[Sigla]]&amp;"-"&amp;Tabla14[[#This Row],[ID2]]&amp;IF(Tabla14[[#This Row],[Atributo]]&lt;&gt;"","-"&amp;Tabla14[[#This Row],[Atributo]],""),"")</f>
        <v>ALMEN-3-CAMA</v>
      </c>
      <c r="H4" s="1" t="s">
        <v>70</v>
      </c>
      <c r="I4" s="1">
        <v>1</v>
      </c>
      <c r="J4" s="1">
        <v>0</v>
      </c>
      <c r="K4" s="1">
        <v>3</v>
      </c>
      <c r="L4" s="1">
        <v>5</v>
      </c>
      <c r="M4" s="1">
        <v>0</v>
      </c>
      <c r="N4" s="1" t="s">
        <v>76</v>
      </c>
      <c r="O4" s="1" t="s">
        <v>91</v>
      </c>
      <c r="P4" s="1" t="s">
        <v>90</v>
      </c>
      <c r="Q4" s="1" t="s">
        <v>71</v>
      </c>
      <c r="R4" s="1" t="s">
        <v>72</v>
      </c>
      <c r="S4" s="1" t="s">
        <v>112</v>
      </c>
      <c r="T4" s="1" t="s">
        <v>79</v>
      </c>
      <c r="U4" s="1" t="s">
        <v>71</v>
      </c>
      <c r="V4" s="1" t="s">
        <v>76</v>
      </c>
      <c r="W4" s="1" t="s">
        <v>76</v>
      </c>
      <c r="X4" s="1" t="s">
        <v>76</v>
      </c>
      <c r="Y4" s="1" t="s">
        <v>74</v>
      </c>
      <c r="Z4" s="1" t="s">
        <v>78</v>
      </c>
      <c r="AA4" s="1" t="s">
        <v>71</v>
      </c>
      <c r="AB4" s="1">
        <v>16</v>
      </c>
      <c r="AC4" s="1">
        <v>0</v>
      </c>
      <c r="AD4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VALUES('ALMEN-3-CAMA',0,'M',1,1,0,16,0,3,5,0,1);</v>
      </c>
    </row>
    <row r="5" spans="1:30" x14ac:dyDescent="0.25">
      <c r="A5" s="1">
        <v>4</v>
      </c>
      <c r="B5" s="1">
        <v>1</v>
      </c>
      <c r="C5" t="str">
        <f>IFERROR(VLOOKUP(B5,Dragopavos!$A$1:$C$67,2,0),"")</f>
        <v>Almendrado</v>
      </c>
      <c r="D5" t="str">
        <f>IFERROR(VLOOKUP(B5,Dragopavos!$A$1:$C$67,3,0),"")</f>
        <v>ALMEN</v>
      </c>
      <c r="E5">
        <f>IF(Tabla14[[#This Row],[Sigla]]&lt;&gt;"",IF(Tabla14[[#This Row],[Tipo]]=B4,E4+1,1),"")</f>
        <v>4</v>
      </c>
      <c r="F5" t="s">
        <v>162</v>
      </c>
      <c r="G5" s="2" t="str">
        <f>IF(Tabla14[[#This Row],[Sigla]]&lt;&gt;"",Tabla14[[#This Row],[Sigla]]&amp;"-"&amp;Tabla14[[#This Row],[ID2]]&amp;IF(Tabla14[[#This Row],[Atributo]]&lt;&gt;"","-"&amp;Tabla14[[#This Row],[Atributo]],""),"")</f>
        <v>ALMEN-4-CAMA-INF</v>
      </c>
      <c r="H5" s="1" t="s">
        <v>163</v>
      </c>
      <c r="I5" s="1">
        <v>1</v>
      </c>
      <c r="J5" s="1">
        <v>0</v>
      </c>
      <c r="K5" s="1">
        <v>2</v>
      </c>
      <c r="L5" s="1">
        <v>5</v>
      </c>
      <c r="M5" s="1">
        <v>0</v>
      </c>
      <c r="N5" s="1" t="s">
        <v>76</v>
      </c>
      <c r="O5" s="1" t="s">
        <v>134</v>
      </c>
      <c r="P5" s="1" t="s">
        <v>134</v>
      </c>
      <c r="Q5" s="1" t="s">
        <v>134</v>
      </c>
      <c r="R5" s="1" t="s">
        <v>76</v>
      </c>
      <c r="U5" s="1" t="s">
        <v>71</v>
      </c>
      <c r="V5" s="1" t="s">
        <v>116</v>
      </c>
      <c r="W5" s="1" t="s">
        <v>116</v>
      </c>
      <c r="X5" s="1" t="s">
        <v>116</v>
      </c>
      <c r="Y5" s="1" t="s">
        <v>71</v>
      </c>
      <c r="Z5" s="1" t="s">
        <v>71</v>
      </c>
      <c r="AA5" s="1" t="s">
        <v>71</v>
      </c>
      <c r="AB5" s="1">
        <v>0</v>
      </c>
      <c r="AC5" s="1">
        <v>0</v>
      </c>
      <c r="AD5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VALUES('ALMEN-4-CAMA-INF',0,'F',1,1,0,0,0,2,5,0,1);</v>
      </c>
    </row>
    <row r="6" spans="1:30" x14ac:dyDescent="0.25">
      <c r="A6" s="1">
        <v>5</v>
      </c>
      <c r="B6" s="1">
        <v>1</v>
      </c>
      <c r="C6" t="str">
        <f>IFERROR(VLOOKUP(B6,Dragopavos!$A$1:$C$67,2,0),"")</f>
        <v>Almendrado</v>
      </c>
      <c r="D6" t="str">
        <f>IFERROR(VLOOKUP(B6,Dragopavos!$A$1:$C$67,3,0),"")</f>
        <v>ALMEN</v>
      </c>
      <c r="E6">
        <f>IF(Tabla14[[#This Row],[Sigla]]&lt;&gt;"",IF(Tabla14[[#This Row],[Tipo]]=B5,E5+1,1),"")</f>
        <v>5</v>
      </c>
      <c r="G6" s="2" t="str">
        <f>IF(Tabla14[[#This Row],[Sigla]]&lt;&gt;"",Tabla14[[#This Row],[Sigla]]&amp;"-"&amp;Tabla14[[#This Row],[ID2]]&amp;IF(Tabla14[[#This Row],[Atributo]]&lt;&gt;"","-"&amp;Tabla14[[#This Row],[Atributo]],""),"")</f>
        <v>ALMEN-5</v>
      </c>
      <c r="H6" s="1" t="s">
        <v>163</v>
      </c>
      <c r="I6" s="1">
        <v>1</v>
      </c>
      <c r="J6" s="1">
        <v>0</v>
      </c>
      <c r="K6" s="1">
        <v>2</v>
      </c>
      <c r="L6" s="1">
        <v>5</v>
      </c>
      <c r="M6" s="1">
        <v>0</v>
      </c>
      <c r="N6" s="1" t="s">
        <v>71</v>
      </c>
      <c r="O6" s="1" t="s">
        <v>76</v>
      </c>
      <c r="P6" s="1" t="s">
        <v>91</v>
      </c>
      <c r="Q6" s="1" t="s">
        <v>72</v>
      </c>
      <c r="R6" s="1" t="s">
        <v>71</v>
      </c>
      <c r="S6" s="1" t="s">
        <v>76</v>
      </c>
      <c r="T6" s="1" t="s">
        <v>74</v>
      </c>
      <c r="U6" s="1" t="s">
        <v>71</v>
      </c>
      <c r="V6" s="1" t="s">
        <v>76</v>
      </c>
      <c r="W6" s="1" t="s">
        <v>134</v>
      </c>
      <c r="X6" s="1" t="s">
        <v>76</v>
      </c>
      <c r="Y6" s="1" t="s">
        <v>71</v>
      </c>
      <c r="Z6" s="1" t="s">
        <v>116</v>
      </c>
      <c r="AA6" s="1" t="s">
        <v>71</v>
      </c>
      <c r="AB6" s="1">
        <v>3</v>
      </c>
      <c r="AC6" s="1">
        <v>4</v>
      </c>
      <c r="AD6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VALUES('ALMEN-5',0,'F',1,1,0,3,4,2,5,0,1);</v>
      </c>
    </row>
    <row r="7" spans="1:30" x14ac:dyDescent="0.25">
      <c r="A7" s="1">
        <v>6</v>
      </c>
      <c r="B7" s="1">
        <v>1</v>
      </c>
      <c r="C7" t="str">
        <f>IFERROR(VLOOKUP(B7,Dragopavos!$A$1:$C$67,2,0),"")</f>
        <v>Almendrado</v>
      </c>
      <c r="D7" t="str">
        <f>IFERROR(VLOOKUP(B7,Dragopavos!$A$1:$C$67,3,0),"")</f>
        <v>ALMEN</v>
      </c>
      <c r="E7">
        <f>IF(Tabla14[[#This Row],[Sigla]]&lt;&gt;"",IF(Tabla14[[#This Row],[Tipo]]=B6,E6+1,1),"")</f>
        <v>6</v>
      </c>
      <c r="G7" s="2" t="str">
        <f>IF(Tabla14[[#This Row],[Sigla]]&lt;&gt;"",Tabla14[[#This Row],[Sigla]]&amp;"-"&amp;Tabla14[[#This Row],[ID2]]&amp;IF(Tabla14[[#This Row],[Atributo]]&lt;&gt;"","-"&amp;Tabla14[[#This Row],[Atributo]],""),"")</f>
        <v>ALMEN-6</v>
      </c>
      <c r="H7" s="1" t="s">
        <v>163</v>
      </c>
      <c r="I7" s="1">
        <v>0</v>
      </c>
      <c r="J7" s="1">
        <v>0</v>
      </c>
      <c r="K7" s="1">
        <v>0</v>
      </c>
      <c r="L7" s="1">
        <v>5</v>
      </c>
      <c r="M7" s="1">
        <v>0</v>
      </c>
      <c r="N7" s="1" t="s">
        <v>71</v>
      </c>
      <c r="O7" s="1" t="s">
        <v>76</v>
      </c>
      <c r="P7" s="1" t="s">
        <v>91</v>
      </c>
      <c r="Q7" s="1" t="s">
        <v>72</v>
      </c>
      <c r="R7" s="1" t="s">
        <v>71</v>
      </c>
      <c r="S7" s="1" t="s">
        <v>76</v>
      </c>
      <c r="T7" s="1" t="s">
        <v>74</v>
      </c>
      <c r="U7" s="1" t="s">
        <v>76</v>
      </c>
      <c r="V7" s="1" t="s">
        <v>79</v>
      </c>
      <c r="W7" s="1" t="s">
        <v>76</v>
      </c>
      <c r="X7" s="1" t="s">
        <v>76</v>
      </c>
      <c r="Y7" s="1" t="s">
        <v>117</v>
      </c>
      <c r="Z7" s="1" t="s">
        <v>76</v>
      </c>
      <c r="AA7" s="1" t="s">
        <v>117</v>
      </c>
      <c r="AB7" s="1">
        <v>3</v>
      </c>
      <c r="AC7" s="1">
        <v>23</v>
      </c>
      <c r="AD7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VALUES('ALMEN-6',0,'F',1,1,0,3,23,0,5,0,0);</v>
      </c>
    </row>
    <row r="8" spans="1:30" x14ac:dyDescent="0.25">
      <c r="A8" s="1">
        <v>7</v>
      </c>
      <c r="B8" s="1">
        <v>1</v>
      </c>
      <c r="C8" t="str">
        <f>IFERROR(VLOOKUP(B8,Dragopavos!$A$1:$C$67,2,0),"")</f>
        <v>Almendrado</v>
      </c>
      <c r="D8" t="str">
        <f>IFERROR(VLOOKUP(B8,Dragopavos!$A$1:$C$67,3,0),"")</f>
        <v>ALMEN</v>
      </c>
      <c r="E8">
        <f>IF(Tabla14[[#This Row],[Sigla]]&lt;&gt;"",IF(Tabla14[[#This Row],[Tipo]]=B7,E7+1,1),"")</f>
        <v>7</v>
      </c>
      <c r="G8" s="2" t="str">
        <f>IF(Tabla14[[#This Row],[Sigla]]&lt;&gt;"",Tabla14[[#This Row],[Sigla]]&amp;"-"&amp;Tabla14[[#This Row],[ID2]]&amp;IF(Tabla14[[#This Row],[Atributo]]&lt;&gt;"","-"&amp;Tabla14[[#This Row],[Atributo]],""),"")</f>
        <v>ALMEN-7</v>
      </c>
      <c r="H8" s="1" t="s">
        <v>163</v>
      </c>
      <c r="I8" s="1">
        <v>0</v>
      </c>
      <c r="J8" s="1">
        <v>0</v>
      </c>
      <c r="K8" s="1">
        <v>0</v>
      </c>
      <c r="L8" s="1">
        <v>5</v>
      </c>
      <c r="M8" s="1">
        <v>0</v>
      </c>
      <c r="N8" s="1" t="s">
        <v>71</v>
      </c>
      <c r="O8" s="1" t="s">
        <v>71</v>
      </c>
      <c r="P8" s="1" t="s">
        <v>76</v>
      </c>
      <c r="Q8" s="1" t="s">
        <v>71</v>
      </c>
      <c r="R8" s="1" t="s">
        <v>80</v>
      </c>
      <c r="S8" s="1" t="s">
        <v>80</v>
      </c>
      <c r="T8" s="1" t="s">
        <v>80</v>
      </c>
      <c r="U8" s="1" t="s">
        <v>71</v>
      </c>
      <c r="V8" s="1" t="s">
        <v>71</v>
      </c>
      <c r="W8" s="1" t="s">
        <v>76</v>
      </c>
      <c r="X8" s="1" t="s">
        <v>71</v>
      </c>
      <c r="Y8" s="1" t="s">
        <v>76</v>
      </c>
      <c r="Z8" s="1" t="s">
        <v>76</v>
      </c>
      <c r="AA8" s="1" t="s">
        <v>117</v>
      </c>
      <c r="AB8" s="1">
        <v>0</v>
      </c>
      <c r="AC8" s="1">
        <v>9</v>
      </c>
      <c r="AD8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VALUES('ALMEN-7',0,'F',1,1,0,0,9,0,5,0,0);</v>
      </c>
    </row>
    <row r="9" spans="1:30" x14ac:dyDescent="0.25">
      <c r="A9" s="1">
        <v>8</v>
      </c>
      <c r="B9" s="1">
        <v>1</v>
      </c>
      <c r="C9" t="str">
        <f>IFERROR(VLOOKUP(B9,Dragopavos!$A$1:$C$67,2,0),"")</f>
        <v>Almendrado</v>
      </c>
      <c r="D9" t="str">
        <f>IFERROR(VLOOKUP(B9,Dragopavos!$A$1:$C$67,3,0),"")</f>
        <v>ALMEN</v>
      </c>
      <c r="E9">
        <f>IF(Tabla14[[#This Row],[Sigla]]&lt;&gt;"",IF(Tabla14[[#This Row],[Tipo]]=B8,E8+1,1),"")</f>
        <v>8</v>
      </c>
      <c r="G9" s="2" t="str">
        <f>IF(Tabla14[[#This Row],[Sigla]]&lt;&gt;"",Tabla14[[#This Row],[Sigla]]&amp;"-"&amp;Tabla14[[#This Row],[ID2]]&amp;IF(Tabla14[[#This Row],[Atributo]]&lt;&gt;"","-"&amp;Tabla14[[#This Row],[Atributo]],""),"")</f>
        <v>ALMEN-8</v>
      </c>
      <c r="H9" s="1" t="s">
        <v>163</v>
      </c>
      <c r="I9" s="1">
        <v>0</v>
      </c>
      <c r="J9" s="1">
        <v>0</v>
      </c>
      <c r="K9" s="1">
        <v>0</v>
      </c>
      <c r="L9" s="1">
        <v>5</v>
      </c>
      <c r="M9" s="1">
        <v>0</v>
      </c>
      <c r="N9" s="1" t="s">
        <v>80</v>
      </c>
      <c r="O9" s="1" t="s">
        <v>75</v>
      </c>
      <c r="P9" s="1" t="s">
        <v>72</v>
      </c>
      <c r="Q9" s="1" t="s">
        <v>77</v>
      </c>
      <c r="R9" s="1" t="s">
        <v>77</v>
      </c>
      <c r="S9" s="1" t="s">
        <v>71</v>
      </c>
      <c r="T9" s="1" t="s">
        <v>80</v>
      </c>
      <c r="U9" s="1" t="s">
        <v>71</v>
      </c>
      <c r="V9" s="1" t="s">
        <v>71</v>
      </c>
      <c r="W9" s="1" t="s">
        <v>76</v>
      </c>
      <c r="X9" s="1" t="s">
        <v>71</v>
      </c>
      <c r="Y9" s="1" t="s">
        <v>71</v>
      </c>
      <c r="Z9" s="1" t="s">
        <v>76</v>
      </c>
      <c r="AA9" s="1" t="s">
        <v>71</v>
      </c>
      <c r="AB9" s="1">
        <v>87</v>
      </c>
      <c r="AC9" s="1">
        <v>5</v>
      </c>
      <c r="AD9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VALUES('ALMEN-8',0,'F',1,1,0,87,5,0,5,0,0);</v>
      </c>
    </row>
    <row r="10" spans="1:30" x14ac:dyDescent="0.25">
      <c r="A10" s="1">
        <v>9</v>
      </c>
      <c r="B10" s="1">
        <v>1</v>
      </c>
      <c r="C10" t="str">
        <f>IFERROR(VLOOKUP(B10,Dragopavos!$A$1:$C$67,2,0),"")</f>
        <v>Almendrado</v>
      </c>
      <c r="D10" t="str">
        <f>IFERROR(VLOOKUP(B10,Dragopavos!$A$1:$C$67,3,0),"")</f>
        <v>ALMEN</v>
      </c>
      <c r="E10">
        <f>IF(Tabla14[[#This Row],[Sigla]]&lt;&gt;"",IF(Tabla14[[#This Row],[Tipo]]=B9,E9+1,1),"")</f>
        <v>9</v>
      </c>
      <c r="G10" s="2" t="str">
        <f>IF(Tabla14[[#This Row],[Sigla]]&lt;&gt;"",Tabla14[[#This Row],[Sigla]]&amp;"-"&amp;Tabla14[[#This Row],[ID2]]&amp;IF(Tabla14[[#This Row],[Atributo]]&lt;&gt;"","-"&amp;Tabla14[[#This Row],[Atributo]],""),"")</f>
        <v>ALMEN-9</v>
      </c>
      <c r="H10" s="1" t="s">
        <v>163</v>
      </c>
      <c r="I10" s="1">
        <v>1</v>
      </c>
      <c r="J10" s="1">
        <v>0</v>
      </c>
      <c r="K10" s="1">
        <v>1</v>
      </c>
      <c r="L10" s="1">
        <v>5</v>
      </c>
      <c r="M10" s="1">
        <v>0</v>
      </c>
      <c r="N10" s="1" t="s">
        <v>71</v>
      </c>
      <c r="O10" s="1" t="s">
        <v>76</v>
      </c>
      <c r="P10" s="1" t="s">
        <v>91</v>
      </c>
      <c r="Q10" s="1" t="s">
        <v>72</v>
      </c>
      <c r="R10" s="1" t="s">
        <v>71</v>
      </c>
      <c r="S10" s="1" t="s">
        <v>76</v>
      </c>
      <c r="T10" s="1" t="s">
        <v>74</v>
      </c>
      <c r="U10" s="1" t="s">
        <v>76</v>
      </c>
      <c r="V10" s="1" t="s">
        <v>76</v>
      </c>
      <c r="W10" s="1" t="s">
        <v>91</v>
      </c>
      <c r="X10" s="1" t="s">
        <v>72</v>
      </c>
      <c r="Y10" s="1" t="s">
        <v>117</v>
      </c>
      <c r="Z10" s="1" t="s">
        <v>117</v>
      </c>
      <c r="AA10" s="1" t="s">
        <v>117</v>
      </c>
      <c r="AB10" s="1">
        <v>3</v>
      </c>
      <c r="AC10" s="1">
        <v>21</v>
      </c>
      <c r="AD10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VALUES('ALMEN-9',0,'F',1,1,0,3,21,1,5,0,1);</v>
      </c>
    </row>
    <row r="11" spans="1:30" x14ac:dyDescent="0.25">
      <c r="A11" s="1">
        <v>10</v>
      </c>
      <c r="B11" s="1">
        <v>1</v>
      </c>
      <c r="C11" t="str">
        <f>IFERROR(VLOOKUP(B11,Dragopavos!$A$1:$C$67,2,0),"")</f>
        <v>Almendrado</v>
      </c>
      <c r="D11" t="str">
        <f>IFERROR(VLOOKUP(B11,Dragopavos!$A$1:$C$67,3,0),"")</f>
        <v>ALMEN</v>
      </c>
      <c r="E11">
        <f>IF(Tabla14[[#This Row],[Sigla]]&lt;&gt;"",IF(Tabla14[[#This Row],[Tipo]]=B10,E10+1,1),"")</f>
        <v>10</v>
      </c>
      <c r="G11" s="2" t="str">
        <f>IF(Tabla14[[#This Row],[Sigla]]&lt;&gt;"",Tabla14[[#This Row],[Sigla]]&amp;"-"&amp;Tabla14[[#This Row],[ID2]]&amp;IF(Tabla14[[#This Row],[Atributo]]&lt;&gt;"","-"&amp;Tabla14[[#This Row],[Atributo]],""),"")</f>
        <v>ALMEN-10</v>
      </c>
      <c r="H11" s="1" t="s">
        <v>163</v>
      </c>
      <c r="I11" s="1">
        <v>1</v>
      </c>
      <c r="J11" s="1">
        <v>0</v>
      </c>
      <c r="K11" s="1">
        <v>1</v>
      </c>
      <c r="L11" s="1">
        <v>5</v>
      </c>
      <c r="M11" s="1">
        <v>0</v>
      </c>
      <c r="N11" s="1" t="s">
        <v>131</v>
      </c>
      <c r="O11" s="1" t="s">
        <v>107</v>
      </c>
      <c r="P11" s="1" t="s">
        <v>90</v>
      </c>
      <c r="Q11" s="1" t="s">
        <v>74</v>
      </c>
      <c r="R11" s="1" t="s">
        <v>78</v>
      </c>
      <c r="S11" s="1" t="s">
        <v>78</v>
      </c>
      <c r="T11" s="1" t="s">
        <v>71</v>
      </c>
      <c r="U11" s="1" t="s">
        <v>71</v>
      </c>
      <c r="V11" s="1" t="s">
        <v>76</v>
      </c>
      <c r="W11" s="1" t="s">
        <v>134</v>
      </c>
      <c r="X11" s="1" t="s">
        <v>76</v>
      </c>
      <c r="Y11" s="1" t="s">
        <v>71</v>
      </c>
      <c r="Z11" s="1" t="s">
        <v>116</v>
      </c>
      <c r="AA11" s="1" t="s">
        <v>71</v>
      </c>
      <c r="AB11" s="1">
        <v>123</v>
      </c>
      <c r="AC11" s="1">
        <v>4</v>
      </c>
      <c r="AD11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VALUES('ALMEN-10',0,'F',1,1,0,123,4,1,5,0,1);</v>
      </c>
    </row>
    <row r="12" spans="1:30" x14ac:dyDescent="0.25">
      <c r="A12" s="1">
        <v>11</v>
      </c>
      <c r="B12" s="1">
        <v>1</v>
      </c>
      <c r="C12" t="str">
        <f>IFERROR(VLOOKUP(B12,Dragopavos!$A$1:$C$67,2,0),"")</f>
        <v>Almendrado</v>
      </c>
      <c r="D12" t="str">
        <f>IFERROR(VLOOKUP(B12,Dragopavos!$A$1:$C$67,3,0),"")</f>
        <v>ALMEN</v>
      </c>
      <c r="E12">
        <f>IF(Tabla14[[#This Row],[Sigla]]&lt;&gt;"",IF(Tabla14[[#This Row],[Tipo]]=B11,E11+1,1),"")</f>
        <v>11</v>
      </c>
      <c r="G12" s="2" t="str">
        <f>IF(Tabla14[[#This Row],[Sigla]]&lt;&gt;"",Tabla14[[#This Row],[Sigla]]&amp;"-"&amp;Tabla14[[#This Row],[ID2]]&amp;IF(Tabla14[[#This Row],[Atributo]]&lt;&gt;"","-"&amp;Tabla14[[#This Row],[Atributo]],""),"")</f>
        <v>ALMEN-11</v>
      </c>
      <c r="H12" s="1" t="s">
        <v>163</v>
      </c>
      <c r="I12" s="1">
        <v>1</v>
      </c>
      <c r="J12" s="1">
        <v>0</v>
      </c>
      <c r="K12" s="1">
        <v>1</v>
      </c>
      <c r="L12" s="1">
        <v>5</v>
      </c>
      <c r="M12" s="1">
        <v>0</v>
      </c>
      <c r="N12" s="1" t="s">
        <v>131</v>
      </c>
      <c r="O12" s="1" t="s">
        <v>107</v>
      </c>
      <c r="P12" s="1" t="s">
        <v>90</v>
      </c>
      <c r="Q12" s="1" t="s">
        <v>74</v>
      </c>
      <c r="R12" s="1" t="s">
        <v>78</v>
      </c>
      <c r="S12" s="1" t="s">
        <v>78</v>
      </c>
      <c r="T12" s="1" t="s">
        <v>71</v>
      </c>
      <c r="U12" s="1" t="s">
        <v>71</v>
      </c>
      <c r="V12" s="1" t="s">
        <v>76</v>
      </c>
      <c r="W12" s="1" t="s">
        <v>134</v>
      </c>
      <c r="X12" s="1" t="s">
        <v>76</v>
      </c>
      <c r="Y12" s="1" t="s">
        <v>71</v>
      </c>
      <c r="Z12" s="1" t="s">
        <v>116</v>
      </c>
      <c r="AA12" s="1" t="s">
        <v>71</v>
      </c>
      <c r="AB12" s="1">
        <v>123</v>
      </c>
      <c r="AC12" s="1">
        <v>4</v>
      </c>
      <c r="AD12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VALUES('ALMEN-11',0,'F',1,1,0,123,4,1,5,0,1);</v>
      </c>
    </row>
    <row r="13" spans="1:30" x14ac:dyDescent="0.25">
      <c r="A13" s="1">
        <v>12</v>
      </c>
      <c r="B13" s="1">
        <v>1</v>
      </c>
      <c r="C13" t="str">
        <f>IFERROR(VLOOKUP(B13,Dragopavos!$A$1:$C$67,2,0),"")</f>
        <v>Almendrado</v>
      </c>
      <c r="D13" t="str">
        <f>IFERROR(VLOOKUP(B13,Dragopavos!$A$1:$C$67,3,0),"")</f>
        <v>ALMEN</v>
      </c>
      <c r="E13">
        <f>IF(Tabla14[[#This Row],[Sigla]]&lt;&gt;"",IF(Tabla14[[#This Row],[Tipo]]=B12,E12+1,1),"")</f>
        <v>12</v>
      </c>
      <c r="G13" s="2" t="str">
        <f>IF(Tabla14[[#This Row],[Sigla]]&lt;&gt;"",Tabla14[[#This Row],[Sigla]]&amp;"-"&amp;Tabla14[[#This Row],[ID2]]&amp;IF(Tabla14[[#This Row],[Atributo]]&lt;&gt;"","-"&amp;Tabla14[[#This Row],[Atributo]],""),"")</f>
        <v>ALMEN-12</v>
      </c>
      <c r="H13" s="1" t="s">
        <v>163</v>
      </c>
      <c r="I13" s="1">
        <v>1</v>
      </c>
      <c r="J13" s="1">
        <v>0</v>
      </c>
      <c r="K13" s="1">
        <v>1</v>
      </c>
      <c r="L13" s="1">
        <v>5</v>
      </c>
      <c r="M13" s="1">
        <v>0</v>
      </c>
      <c r="N13" s="1" t="s">
        <v>79</v>
      </c>
      <c r="O13" s="1" t="s">
        <v>76</v>
      </c>
      <c r="P13" s="1" t="s">
        <v>76</v>
      </c>
      <c r="Q13" s="1" t="s">
        <v>76</v>
      </c>
      <c r="R13" s="1" t="s">
        <v>76</v>
      </c>
      <c r="S13" s="1" t="s">
        <v>76</v>
      </c>
      <c r="T13" s="1" t="s">
        <v>76</v>
      </c>
      <c r="U13" s="1" t="s">
        <v>79</v>
      </c>
      <c r="V13" s="1" t="s">
        <v>79</v>
      </c>
      <c r="W13" s="1" t="s">
        <v>76</v>
      </c>
      <c r="X13" s="1" t="s">
        <v>76</v>
      </c>
      <c r="Y13" s="1" t="s">
        <v>117</v>
      </c>
      <c r="Z13" s="1" t="s">
        <v>76</v>
      </c>
      <c r="AA13" s="1" t="s">
        <v>117</v>
      </c>
      <c r="AB13" s="1">
        <v>0</v>
      </c>
      <c r="AC13" s="1">
        <v>0</v>
      </c>
      <c r="AD13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VALUES('ALMEN-12',0,'F',1,1,0,0,0,1,5,0,1);</v>
      </c>
    </row>
    <row r="14" spans="1:30" x14ac:dyDescent="0.25">
      <c r="A14" s="1">
        <v>13</v>
      </c>
      <c r="B14" s="1">
        <v>1</v>
      </c>
      <c r="C14" t="str">
        <f>IFERROR(VLOOKUP(B14,Dragopavos!$A$1:$C$67,2,0),"")</f>
        <v>Almendrado</v>
      </c>
      <c r="D14" t="str">
        <f>IFERROR(VLOOKUP(B14,Dragopavos!$A$1:$C$67,3,0),"")</f>
        <v>ALMEN</v>
      </c>
      <c r="E14">
        <f>IF(Tabla14[[#This Row],[Sigla]]&lt;&gt;"",IF(Tabla14[[#This Row],[Tipo]]=B13,E13+1,1),"")</f>
        <v>13</v>
      </c>
      <c r="G14" s="2" t="str">
        <f>IF(Tabla14[[#This Row],[Sigla]]&lt;&gt;"",Tabla14[[#This Row],[Sigla]]&amp;"-"&amp;Tabla14[[#This Row],[ID2]]&amp;IF(Tabla14[[#This Row],[Atributo]]&lt;&gt;"","-"&amp;Tabla14[[#This Row],[Atributo]],""),"")</f>
        <v>ALMEN-13</v>
      </c>
      <c r="H14" s="1" t="s">
        <v>163</v>
      </c>
      <c r="I14" s="1">
        <v>1</v>
      </c>
      <c r="J14" s="1">
        <v>0</v>
      </c>
      <c r="K14" s="1">
        <v>1</v>
      </c>
      <c r="L14" s="1">
        <v>5</v>
      </c>
      <c r="M14" s="1">
        <v>0</v>
      </c>
      <c r="N14" s="1" t="s">
        <v>71</v>
      </c>
      <c r="O14" s="1" t="s">
        <v>107</v>
      </c>
      <c r="P14" s="1" t="s">
        <v>90</v>
      </c>
      <c r="Q14" s="1" t="s">
        <v>74</v>
      </c>
      <c r="R14" s="1" t="s">
        <v>78</v>
      </c>
      <c r="S14" s="1" t="s">
        <v>78</v>
      </c>
      <c r="T14" s="1" t="s">
        <v>71</v>
      </c>
      <c r="U14" s="1" t="s">
        <v>71</v>
      </c>
      <c r="V14" s="1" t="s">
        <v>71</v>
      </c>
      <c r="W14" s="1" t="s">
        <v>76</v>
      </c>
      <c r="X14" s="1" t="s">
        <v>71</v>
      </c>
      <c r="Y14" s="1" t="s">
        <v>71</v>
      </c>
      <c r="Z14" s="1" t="s">
        <v>76</v>
      </c>
      <c r="AA14" s="1" t="s">
        <v>71</v>
      </c>
      <c r="AB14" s="1">
        <v>2</v>
      </c>
      <c r="AC14" s="1">
        <v>5</v>
      </c>
      <c r="AD14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VALUES('ALMEN-13',0,'F',1,1,0,2,5,1,5,0,1);</v>
      </c>
    </row>
    <row r="15" spans="1:30" x14ac:dyDescent="0.25">
      <c r="A15" s="1">
        <v>14</v>
      </c>
      <c r="B15" s="1">
        <v>1</v>
      </c>
      <c r="C15" t="str">
        <f>IFERROR(VLOOKUP(B15,Dragopavos!$A$1:$C$67,2,0),"")</f>
        <v>Almendrado</v>
      </c>
      <c r="D15" t="str">
        <f>IFERROR(VLOOKUP(B15,Dragopavos!$A$1:$C$67,3,0),"")</f>
        <v>ALMEN</v>
      </c>
      <c r="E15">
        <f>IF(Tabla14[[#This Row],[Sigla]]&lt;&gt;"",IF(Tabla14[[#This Row],[Tipo]]=B14,E14+1,1),"")</f>
        <v>14</v>
      </c>
      <c r="G15" s="2" t="str">
        <f>IF(Tabla14[[#This Row],[Sigla]]&lt;&gt;"",Tabla14[[#This Row],[Sigla]]&amp;"-"&amp;Tabla14[[#This Row],[ID2]]&amp;IF(Tabla14[[#This Row],[Atributo]]&lt;&gt;"","-"&amp;Tabla14[[#This Row],[Atributo]],""),"")</f>
        <v>ALMEN-14</v>
      </c>
      <c r="H15" s="1" t="s">
        <v>70</v>
      </c>
      <c r="I15" s="1">
        <v>0</v>
      </c>
      <c r="J15" s="1">
        <v>0</v>
      </c>
      <c r="K15" s="1">
        <v>0</v>
      </c>
      <c r="L15" s="1">
        <v>5</v>
      </c>
      <c r="M15" s="1">
        <v>0</v>
      </c>
      <c r="N15" s="1" t="s">
        <v>117</v>
      </c>
      <c r="O15" s="1" t="s">
        <v>76</v>
      </c>
      <c r="P15" s="1" t="s">
        <v>91</v>
      </c>
      <c r="Q15" s="1" t="s">
        <v>72</v>
      </c>
      <c r="R15" s="1" t="s">
        <v>117</v>
      </c>
      <c r="S15" s="1" t="s">
        <v>117</v>
      </c>
      <c r="T15" s="1" t="s">
        <v>117</v>
      </c>
      <c r="U15" s="1" t="s">
        <v>80</v>
      </c>
      <c r="V15" s="1" t="s">
        <v>78</v>
      </c>
      <c r="W15" s="1" t="s">
        <v>73</v>
      </c>
      <c r="X15" s="1" t="s">
        <v>78</v>
      </c>
      <c r="Y15" s="1" t="s">
        <v>71</v>
      </c>
      <c r="Z15" s="1" t="s">
        <v>76</v>
      </c>
      <c r="AA15" s="1" t="s">
        <v>74</v>
      </c>
      <c r="AB15" s="1">
        <v>115</v>
      </c>
      <c r="AC15" s="1">
        <v>89</v>
      </c>
      <c r="AD15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VALUES('ALMEN-14',0,'M',1,1,0,115,89,0,5,0,0);</v>
      </c>
    </row>
    <row r="16" spans="1:30" x14ac:dyDescent="0.25">
      <c r="A16" s="1">
        <v>15</v>
      </c>
      <c r="B16" s="1">
        <v>2</v>
      </c>
      <c r="C16" t="str">
        <f>IFERROR(VLOOKUP(B16,Dragopavos!$A$1:$C$67,2,0),"")</f>
        <v>Pelirrojo</v>
      </c>
      <c r="D16" t="str">
        <f>IFERROR(VLOOKUP(B16,Dragopavos!$A$1:$C$67,3,0),"")</f>
        <v>PELIR</v>
      </c>
      <c r="E16">
        <f>IF(Tabla14[[#This Row],[Sigla]]&lt;&gt;"",IF(Tabla14[[#This Row],[Tipo]]=B15,E15+1,1),"")</f>
        <v>1</v>
      </c>
      <c r="G16" s="2" t="str">
        <f>IF(Tabla14[[#This Row],[Sigla]]&lt;&gt;"",Tabla14[[#This Row],[Sigla]]&amp;"-"&amp;Tabla14[[#This Row],[ID2]]&amp;IF(Tabla14[[#This Row],[Atributo]]&lt;&gt;"","-"&amp;Tabla14[[#This Row],[Atributo]],""),"")</f>
        <v>PELIR-1</v>
      </c>
      <c r="H16" s="1" t="s">
        <v>70</v>
      </c>
      <c r="I16" s="1">
        <v>1</v>
      </c>
      <c r="J16" s="1">
        <v>0</v>
      </c>
      <c r="K16" s="1">
        <v>2</v>
      </c>
      <c r="L16" s="1">
        <v>5</v>
      </c>
      <c r="M16" s="1">
        <v>0</v>
      </c>
      <c r="N16" s="1" t="s">
        <v>80</v>
      </c>
      <c r="O16" s="1" t="s">
        <v>80</v>
      </c>
      <c r="P16" s="1" t="s">
        <v>80</v>
      </c>
      <c r="Q16" s="1" t="s">
        <v>77</v>
      </c>
      <c r="R16" s="1" t="s">
        <v>79</v>
      </c>
      <c r="S16" s="1" t="s">
        <v>77</v>
      </c>
      <c r="T16" s="1" t="s">
        <v>77</v>
      </c>
      <c r="U16" s="1" t="s">
        <v>80</v>
      </c>
      <c r="V16" s="1" t="s">
        <v>78</v>
      </c>
      <c r="W16" s="1" t="s">
        <v>73</v>
      </c>
      <c r="X16" s="1" t="s">
        <v>78</v>
      </c>
      <c r="Y16" s="1" t="s">
        <v>71</v>
      </c>
      <c r="Z16" s="1" t="s">
        <v>76</v>
      </c>
      <c r="AA16" s="1" t="s">
        <v>74</v>
      </c>
      <c r="AB16" s="1">
        <v>0</v>
      </c>
      <c r="AC16" s="1">
        <v>89</v>
      </c>
      <c r="AD16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VALUES('PELIR-1',0,'M',1,2,0,0,89,2,5,0,1);</v>
      </c>
    </row>
    <row r="17" spans="1:30" x14ac:dyDescent="0.25">
      <c r="A17" s="1">
        <v>16</v>
      </c>
      <c r="B17" s="1">
        <v>2</v>
      </c>
      <c r="C17" t="str">
        <f>IFERROR(VLOOKUP(B17,Dragopavos!$A$1:$C$67,2,0),"")</f>
        <v>Pelirrojo</v>
      </c>
      <c r="D17" t="str">
        <f>IFERROR(VLOOKUP(B17,Dragopavos!$A$1:$C$67,3,0),"")</f>
        <v>PELIR</v>
      </c>
      <c r="E17">
        <f>IF(Tabla14[[#This Row],[Sigla]]&lt;&gt;"",IF(Tabla14[[#This Row],[Tipo]]=B16,E16+1,1),"")</f>
        <v>2</v>
      </c>
      <c r="F17" t="s">
        <v>159</v>
      </c>
      <c r="G17" s="2" t="str">
        <f>IF(Tabla14[[#This Row],[Sigla]]&lt;&gt;"",Tabla14[[#This Row],[Sigla]]&amp;"-"&amp;Tabla14[[#This Row],[ID2]]&amp;IF(Tabla14[[#This Row],[Atributo]]&lt;&gt;"","-"&amp;Tabla14[[#This Row],[Atributo]],""),"")</f>
        <v>PELIR-2-CAMA</v>
      </c>
      <c r="H17" s="1" t="s">
        <v>70</v>
      </c>
      <c r="I17" s="1">
        <v>1</v>
      </c>
      <c r="J17" s="1">
        <v>0</v>
      </c>
      <c r="K17" s="1">
        <v>3</v>
      </c>
      <c r="L17" s="1">
        <v>5</v>
      </c>
      <c r="M17" s="1">
        <v>0</v>
      </c>
      <c r="N17" s="1" t="s">
        <v>91</v>
      </c>
      <c r="O17" s="1" t="s">
        <v>90</v>
      </c>
      <c r="P17" s="1" t="s">
        <v>72</v>
      </c>
      <c r="Q17" s="1" t="s">
        <v>77</v>
      </c>
      <c r="R17" s="1" t="s">
        <v>71</v>
      </c>
      <c r="S17" s="1" t="s">
        <v>76</v>
      </c>
      <c r="T17" s="1" t="s">
        <v>74</v>
      </c>
      <c r="U17" s="1" t="s">
        <v>72</v>
      </c>
      <c r="V17" s="1" t="s">
        <v>112</v>
      </c>
      <c r="W17" s="1" t="s">
        <v>111</v>
      </c>
      <c r="X17" s="1" t="s">
        <v>75</v>
      </c>
      <c r="Y17" s="1" t="s">
        <v>79</v>
      </c>
      <c r="Z17" s="1" t="s">
        <v>72</v>
      </c>
      <c r="AA17" s="1" t="s">
        <v>81</v>
      </c>
      <c r="AB17" s="1">
        <v>0</v>
      </c>
      <c r="AC17" s="1">
        <v>103</v>
      </c>
      <c r="AD17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VALUES('PELIR-2-CAMA',0,'M',1,2,0,0,103,3,5,0,1);</v>
      </c>
    </row>
    <row r="18" spans="1:30" x14ac:dyDescent="0.25">
      <c r="A18" s="1">
        <v>17</v>
      </c>
      <c r="B18" s="1">
        <v>2</v>
      </c>
      <c r="C18" t="str">
        <f>IFERROR(VLOOKUP(B18,Dragopavos!$A$1:$C$67,2,0),"")</f>
        <v>Pelirrojo</v>
      </c>
      <c r="D18" t="str">
        <f>IFERROR(VLOOKUP(B18,Dragopavos!$A$1:$C$67,3,0),"")</f>
        <v>PELIR</v>
      </c>
      <c r="E18">
        <f>IF(Tabla14[[#This Row],[Sigla]]&lt;&gt;"",IF(Tabla14[[#This Row],[Tipo]]=B17,E17+1,1),"")</f>
        <v>3</v>
      </c>
      <c r="G18" s="2" t="str">
        <f>IF(Tabla14[[#This Row],[Sigla]]&lt;&gt;"",Tabla14[[#This Row],[Sigla]]&amp;"-"&amp;Tabla14[[#This Row],[ID2]]&amp;IF(Tabla14[[#This Row],[Atributo]]&lt;&gt;"","-"&amp;Tabla14[[#This Row],[Atributo]],""),"")</f>
        <v>PELIR-3</v>
      </c>
      <c r="H18" s="1" t="s">
        <v>70</v>
      </c>
      <c r="I18" s="1">
        <v>1</v>
      </c>
      <c r="J18" s="1">
        <v>0</v>
      </c>
      <c r="K18" s="1">
        <v>1</v>
      </c>
      <c r="L18" s="1">
        <v>5</v>
      </c>
      <c r="M18" s="1">
        <v>0</v>
      </c>
      <c r="N18" s="1" t="s">
        <v>71</v>
      </c>
      <c r="O18" s="1" t="s">
        <v>71</v>
      </c>
      <c r="P18" s="1" t="s">
        <v>76</v>
      </c>
      <c r="Q18" s="1" t="s">
        <v>71</v>
      </c>
      <c r="R18" s="1" t="s">
        <v>80</v>
      </c>
      <c r="S18" s="1" t="s">
        <v>80</v>
      </c>
      <c r="T18" s="1" t="s">
        <v>80</v>
      </c>
      <c r="U18" s="1" t="s">
        <v>76</v>
      </c>
      <c r="V18" s="1" t="s">
        <v>79</v>
      </c>
      <c r="W18" s="1" t="s">
        <v>76</v>
      </c>
      <c r="X18" s="1" t="s">
        <v>76</v>
      </c>
      <c r="Y18" s="1" t="s">
        <v>117</v>
      </c>
      <c r="Z18" s="1" t="s">
        <v>76</v>
      </c>
      <c r="AA18" s="1" t="s">
        <v>117</v>
      </c>
      <c r="AB18" s="1">
        <v>0</v>
      </c>
      <c r="AC18" s="1">
        <v>0</v>
      </c>
      <c r="AD18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VALUES('PELIR-3',0,'M',1,2,0,0,0,1,5,0,1);</v>
      </c>
    </row>
    <row r="19" spans="1:30" x14ac:dyDescent="0.25">
      <c r="A19" s="1">
        <v>18</v>
      </c>
      <c r="B19" s="1">
        <v>2</v>
      </c>
      <c r="C19" t="str">
        <f>IFERROR(VLOOKUP(B19,Dragopavos!$A$1:$C$67,2,0),"")</f>
        <v>Pelirrojo</v>
      </c>
      <c r="D19" t="str">
        <f>IFERROR(VLOOKUP(B19,Dragopavos!$A$1:$C$67,3,0),"")</f>
        <v>PELIR</v>
      </c>
      <c r="E19">
        <f>IF(Tabla14[[#This Row],[Sigla]]&lt;&gt;"",IF(Tabla14[[#This Row],[Tipo]]=B18,E18+1,1),"")</f>
        <v>4</v>
      </c>
      <c r="G19" s="2" t="str">
        <f>IF(Tabla14[[#This Row],[Sigla]]&lt;&gt;"",Tabla14[[#This Row],[Sigla]]&amp;"-"&amp;Tabla14[[#This Row],[ID2]]&amp;IF(Tabla14[[#This Row],[Atributo]]&lt;&gt;"","-"&amp;Tabla14[[#This Row],[Atributo]],""),"")</f>
        <v>PELIR-4</v>
      </c>
      <c r="H19" s="1" t="s">
        <v>70</v>
      </c>
      <c r="I19" s="1">
        <v>1</v>
      </c>
      <c r="J19" s="1">
        <v>0</v>
      </c>
      <c r="K19" s="1">
        <v>1</v>
      </c>
      <c r="L19" s="1">
        <v>5</v>
      </c>
      <c r="M19" s="1">
        <v>0</v>
      </c>
      <c r="N19" s="1" t="s">
        <v>76</v>
      </c>
      <c r="O19" s="1" t="s">
        <v>80</v>
      </c>
      <c r="P19" s="1" t="s">
        <v>80</v>
      </c>
      <c r="Q19" s="1" t="s">
        <v>79</v>
      </c>
      <c r="R19" s="1" t="s">
        <v>80</v>
      </c>
      <c r="S19" s="1" t="s">
        <v>78</v>
      </c>
      <c r="T19" s="1" t="s">
        <v>71</v>
      </c>
      <c r="U19" s="1" t="s">
        <v>76</v>
      </c>
      <c r="V19" s="1" t="s">
        <v>76</v>
      </c>
      <c r="W19" s="1" t="s">
        <v>91</v>
      </c>
      <c r="X19" s="1" t="s">
        <v>72</v>
      </c>
      <c r="Y19" s="1" t="s">
        <v>117</v>
      </c>
      <c r="Z19" s="1" t="s">
        <v>117</v>
      </c>
      <c r="AA19" s="1" t="s">
        <v>117</v>
      </c>
      <c r="AB19" s="1">
        <v>15</v>
      </c>
      <c r="AC19" s="1">
        <v>21</v>
      </c>
      <c r="AD19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VALUES('PELIR-4',0,'M',1,2,0,15,21,1,5,0,1);</v>
      </c>
    </row>
    <row r="20" spans="1:30" x14ac:dyDescent="0.25">
      <c r="A20" s="1">
        <v>19</v>
      </c>
      <c r="B20" s="1">
        <v>2</v>
      </c>
      <c r="C20" t="str">
        <f>IFERROR(VLOOKUP(B20,Dragopavos!$A$1:$C$67,2,0),"")</f>
        <v>Pelirrojo</v>
      </c>
      <c r="D20" t="str">
        <f>IFERROR(VLOOKUP(B20,Dragopavos!$A$1:$C$67,3,0),"")</f>
        <v>PELIR</v>
      </c>
      <c r="E20">
        <f>IF(Tabla14[[#This Row],[Sigla]]&lt;&gt;"",IF(Tabla14[[#This Row],[Tipo]]=B19,E19+1,1),"")</f>
        <v>5</v>
      </c>
      <c r="G20" s="2" t="str">
        <f>IF(Tabla14[[#This Row],[Sigla]]&lt;&gt;"",Tabla14[[#This Row],[Sigla]]&amp;"-"&amp;Tabla14[[#This Row],[ID2]]&amp;IF(Tabla14[[#This Row],[Atributo]]&lt;&gt;"","-"&amp;Tabla14[[#This Row],[Atributo]],""),"")</f>
        <v>PELIR-5</v>
      </c>
      <c r="H20" s="1" t="s">
        <v>163</v>
      </c>
      <c r="I20" s="1">
        <v>1</v>
      </c>
      <c r="J20" s="1">
        <v>0</v>
      </c>
      <c r="K20" s="1">
        <v>1</v>
      </c>
      <c r="L20" s="1">
        <v>5</v>
      </c>
      <c r="M20" s="1">
        <v>0</v>
      </c>
      <c r="N20" s="1" t="s">
        <v>79</v>
      </c>
      <c r="O20" s="1" t="s">
        <v>76</v>
      </c>
      <c r="P20" s="1" t="s">
        <v>76</v>
      </c>
      <c r="Q20" s="1" t="s">
        <v>76</v>
      </c>
      <c r="R20" s="1" t="s">
        <v>76</v>
      </c>
      <c r="S20" s="1" t="s">
        <v>76</v>
      </c>
      <c r="T20" s="1" t="s">
        <v>76</v>
      </c>
      <c r="U20" s="1" t="s">
        <v>80</v>
      </c>
      <c r="V20" s="1" t="s">
        <v>78</v>
      </c>
      <c r="W20" s="1" t="s">
        <v>73</v>
      </c>
      <c r="X20" s="1" t="s">
        <v>78</v>
      </c>
      <c r="Y20" s="1" t="s">
        <v>71</v>
      </c>
      <c r="Z20" s="1" t="s">
        <v>76</v>
      </c>
      <c r="AA20" s="1" t="s">
        <v>74</v>
      </c>
      <c r="AB20" s="1">
        <v>0</v>
      </c>
      <c r="AC20" s="1">
        <v>0</v>
      </c>
      <c r="AD20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VALUES('PELIR-5',0,'F',1,2,0,0,0,1,5,0,1);</v>
      </c>
    </row>
    <row r="21" spans="1:30" x14ac:dyDescent="0.25">
      <c r="A21" s="1">
        <v>20</v>
      </c>
      <c r="B21" s="1">
        <v>2</v>
      </c>
      <c r="C21" t="str">
        <f>IFERROR(VLOOKUP(B21,Dragopavos!$A$1:$C$67,2,0),"")</f>
        <v>Pelirrojo</v>
      </c>
      <c r="D21" t="str">
        <f>IFERROR(VLOOKUP(B21,Dragopavos!$A$1:$C$67,3,0),"")</f>
        <v>PELIR</v>
      </c>
      <c r="E21">
        <f>IF(Tabla14[[#This Row],[Sigla]]&lt;&gt;"",IF(Tabla14[[#This Row],[Tipo]]=B20,E20+1,1),"")</f>
        <v>6</v>
      </c>
      <c r="G21" s="2" t="str">
        <f>IF(Tabla14[[#This Row],[Sigla]]&lt;&gt;"",Tabla14[[#This Row],[Sigla]]&amp;"-"&amp;Tabla14[[#This Row],[ID2]]&amp;IF(Tabla14[[#This Row],[Atributo]]&lt;&gt;"","-"&amp;Tabla14[[#This Row],[Atributo]],""),"")</f>
        <v>PELIR-6</v>
      </c>
      <c r="H21" s="1" t="s">
        <v>163</v>
      </c>
      <c r="I21" s="1">
        <v>1</v>
      </c>
      <c r="J21" s="1">
        <v>0</v>
      </c>
      <c r="K21" s="1">
        <v>2</v>
      </c>
      <c r="L21" s="1">
        <v>5</v>
      </c>
      <c r="M21" s="1">
        <v>0</v>
      </c>
      <c r="N21" s="1" t="s">
        <v>76</v>
      </c>
      <c r="O21" s="1" t="s">
        <v>91</v>
      </c>
      <c r="P21" s="1" t="s">
        <v>90</v>
      </c>
      <c r="Q21" s="1" t="s">
        <v>71</v>
      </c>
      <c r="R21" s="1" t="s">
        <v>72</v>
      </c>
      <c r="S21" s="1" t="s">
        <v>112</v>
      </c>
      <c r="T21" s="1" t="s">
        <v>79</v>
      </c>
      <c r="U21" s="1" t="s">
        <v>117</v>
      </c>
      <c r="V21" s="1" t="s">
        <v>117</v>
      </c>
      <c r="W21" s="1" t="s">
        <v>117</v>
      </c>
      <c r="X21" s="1" t="s">
        <v>117</v>
      </c>
      <c r="Y21" s="1" t="s">
        <v>117</v>
      </c>
      <c r="Z21" s="1" t="s">
        <v>117</v>
      </c>
      <c r="AA21" s="1" t="s">
        <v>117</v>
      </c>
      <c r="AB21" s="1">
        <v>16</v>
      </c>
      <c r="AC21" s="1">
        <v>120</v>
      </c>
      <c r="AD21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VALUES('PELIR-6',0,'F',1,2,0,16,120,2,5,0,1);</v>
      </c>
    </row>
    <row r="22" spans="1:30" x14ac:dyDescent="0.25">
      <c r="A22" s="1">
        <v>21</v>
      </c>
      <c r="B22" s="1">
        <v>2</v>
      </c>
      <c r="C22" t="str">
        <f>IFERROR(VLOOKUP(B22,Dragopavos!$A$1:$C$67,2,0),"")</f>
        <v>Pelirrojo</v>
      </c>
      <c r="D22" t="str">
        <f>IFERROR(VLOOKUP(B22,Dragopavos!$A$1:$C$67,3,0),"")</f>
        <v>PELIR</v>
      </c>
      <c r="E22">
        <f>IF(Tabla14[[#This Row],[Sigla]]&lt;&gt;"",IF(Tabla14[[#This Row],[Tipo]]=B21,E21+1,1),"")</f>
        <v>7</v>
      </c>
      <c r="G22" s="2" t="str">
        <f>IF(Tabla14[[#This Row],[Sigla]]&lt;&gt;"",Tabla14[[#This Row],[Sigla]]&amp;"-"&amp;Tabla14[[#This Row],[ID2]]&amp;IF(Tabla14[[#This Row],[Atributo]]&lt;&gt;"","-"&amp;Tabla14[[#This Row],[Atributo]],""),"")</f>
        <v>PELIR-7</v>
      </c>
      <c r="H22" s="1" t="s">
        <v>163</v>
      </c>
      <c r="I22" s="1">
        <v>1</v>
      </c>
      <c r="J22" s="1">
        <v>0</v>
      </c>
      <c r="K22" s="1">
        <v>3</v>
      </c>
      <c r="L22" s="1">
        <v>5</v>
      </c>
      <c r="M22" s="1">
        <v>0</v>
      </c>
      <c r="N22" s="1" t="s">
        <v>76</v>
      </c>
      <c r="O22" s="1" t="s">
        <v>91</v>
      </c>
      <c r="P22" s="1" t="s">
        <v>90</v>
      </c>
      <c r="Q22" s="1" t="s">
        <v>71</v>
      </c>
      <c r="R22" s="1" t="s">
        <v>72</v>
      </c>
      <c r="S22" s="1" t="s">
        <v>112</v>
      </c>
      <c r="T22" s="1" t="s">
        <v>79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>
        <v>16</v>
      </c>
      <c r="AC22" s="1">
        <v>120</v>
      </c>
      <c r="AD22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VALUES('PELIR-7',0,'F',1,2,0,16,120,3,5,0,1);</v>
      </c>
    </row>
    <row r="23" spans="1:30" x14ac:dyDescent="0.25">
      <c r="A23" s="1">
        <v>22</v>
      </c>
      <c r="B23" s="1">
        <v>2</v>
      </c>
      <c r="C23" t="str">
        <f>IFERROR(VLOOKUP(B23,Dragopavos!$A$1:$C$67,2,0),"")</f>
        <v>Pelirrojo</v>
      </c>
      <c r="D23" t="str">
        <f>IFERROR(VLOOKUP(B23,Dragopavos!$A$1:$C$67,3,0),"")</f>
        <v>PELIR</v>
      </c>
      <c r="E23">
        <f>IF(Tabla14[[#This Row],[Sigla]]&lt;&gt;"",IF(Tabla14[[#This Row],[Tipo]]=B22,E22+1,1),"")</f>
        <v>8</v>
      </c>
      <c r="G23" s="2" t="str">
        <f>IF(Tabla14[[#This Row],[Sigla]]&lt;&gt;"",Tabla14[[#This Row],[Sigla]]&amp;"-"&amp;Tabla14[[#This Row],[ID2]]&amp;IF(Tabla14[[#This Row],[Atributo]]&lt;&gt;"","-"&amp;Tabla14[[#This Row],[Atributo]],""),"")</f>
        <v>PELIR-8</v>
      </c>
      <c r="H23" s="1" t="s">
        <v>163</v>
      </c>
      <c r="I23" s="1">
        <v>1</v>
      </c>
      <c r="J23" s="1">
        <v>0</v>
      </c>
      <c r="K23" s="1">
        <v>2</v>
      </c>
      <c r="L23" s="1">
        <v>5</v>
      </c>
      <c r="M23" s="1">
        <v>0</v>
      </c>
      <c r="N23" s="1" t="s">
        <v>79</v>
      </c>
      <c r="O23" s="1" t="s">
        <v>76</v>
      </c>
      <c r="P23" s="1" t="s">
        <v>76</v>
      </c>
      <c r="Q23" s="1" t="s">
        <v>76</v>
      </c>
      <c r="R23" s="1" t="s">
        <v>76</v>
      </c>
      <c r="S23" s="1" t="s">
        <v>76</v>
      </c>
      <c r="T23" s="1" t="s">
        <v>76</v>
      </c>
      <c r="U23" s="1" t="s">
        <v>117</v>
      </c>
      <c r="V23" s="1" t="s">
        <v>76</v>
      </c>
      <c r="W23" s="1" t="s">
        <v>76</v>
      </c>
      <c r="X23" s="1" t="s">
        <v>76</v>
      </c>
      <c r="Y23" s="1" t="s">
        <v>117</v>
      </c>
      <c r="Z23" s="1" t="s">
        <v>117</v>
      </c>
      <c r="AA23" s="1" t="s">
        <v>117</v>
      </c>
      <c r="AB23" s="1">
        <v>0</v>
      </c>
      <c r="AC23" s="1">
        <v>122</v>
      </c>
      <c r="AD23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VALUES('PELIR-8',0,'F',1,2,0,0,122,2,5,0,1);</v>
      </c>
    </row>
    <row r="24" spans="1:30" x14ac:dyDescent="0.25">
      <c r="A24" s="1">
        <v>23</v>
      </c>
      <c r="B24" s="1">
        <v>2</v>
      </c>
      <c r="C24" t="str">
        <f>IFERROR(VLOOKUP(B24,Dragopavos!$A$1:$C$67,2,0),"")</f>
        <v>Pelirrojo</v>
      </c>
      <c r="D24" t="str">
        <f>IFERROR(VLOOKUP(B24,Dragopavos!$A$1:$C$67,3,0),"")</f>
        <v>PELIR</v>
      </c>
      <c r="E24">
        <f>IF(Tabla14[[#This Row],[Sigla]]&lt;&gt;"",IF(Tabla14[[#This Row],[Tipo]]=B23,E23+1,1),"")</f>
        <v>9</v>
      </c>
      <c r="F24" t="s">
        <v>166</v>
      </c>
      <c r="G24" s="2" t="str">
        <f>IF(Tabla14[[#This Row],[Sigla]]&lt;&gt;"",Tabla14[[#This Row],[Sigla]]&amp;"-"&amp;Tabla14[[#This Row],[ID2]]&amp;IF(Tabla14[[#This Row],[Atributo]]&lt;&gt;"","-"&amp;Tabla14[[#This Row],[Atributo]],""),"")</f>
        <v>PELIR-9-ENA</v>
      </c>
      <c r="H24" s="1" t="s">
        <v>163</v>
      </c>
      <c r="I24" s="1">
        <v>1</v>
      </c>
      <c r="J24" s="1">
        <v>0</v>
      </c>
      <c r="K24" s="1">
        <v>1</v>
      </c>
      <c r="L24" s="1">
        <v>5</v>
      </c>
      <c r="M24" s="1">
        <v>0</v>
      </c>
      <c r="N24" s="1" t="s">
        <v>79</v>
      </c>
      <c r="O24" s="1" t="s">
        <v>76</v>
      </c>
      <c r="P24" s="1" t="s">
        <v>76</v>
      </c>
      <c r="Q24" s="1" t="s">
        <v>76</v>
      </c>
      <c r="R24" s="1" t="s">
        <v>76</v>
      </c>
      <c r="S24" s="1" t="s">
        <v>76</v>
      </c>
      <c r="T24" s="1" t="s">
        <v>76</v>
      </c>
      <c r="U24" s="1" t="s">
        <v>117</v>
      </c>
      <c r="V24" s="1" t="s">
        <v>76</v>
      </c>
      <c r="W24" s="1" t="s">
        <v>76</v>
      </c>
      <c r="X24" s="1" t="s">
        <v>76</v>
      </c>
      <c r="Y24" s="1" t="s">
        <v>117</v>
      </c>
      <c r="Z24" s="1" t="s">
        <v>117</v>
      </c>
      <c r="AA24" s="1" t="s">
        <v>117</v>
      </c>
      <c r="AB24" s="1">
        <v>0</v>
      </c>
      <c r="AC24" s="1">
        <v>122</v>
      </c>
      <c r="AD24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VALUES('PELIR-9-ENA',0,'F',1,2,0,0,122,1,5,0,1);</v>
      </c>
    </row>
    <row r="25" spans="1:30" x14ac:dyDescent="0.25">
      <c r="A25" s="1">
        <v>24</v>
      </c>
      <c r="B25" s="1">
        <v>2</v>
      </c>
      <c r="C25" t="str">
        <f>IFERROR(VLOOKUP(B25,Dragopavos!$A$1:$C$67,2,0),"")</f>
        <v>Pelirrojo</v>
      </c>
      <c r="D25" t="str">
        <f>IFERROR(VLOOKUP(B25,Dragopavos!$A$1:$C$67,3,0),"")</f>
        <v>PELIR</v>
      </c>
      <c r="E25">
        <f>IF(Tabla14[[#This Row],[Sigla]]&lt;&gt;"",IF(Tabla14[[#This Row],[Tipo]]=B24,E24+1,1),"")</f>
        <v>10</v>
      </c>
      <c r="G25" s="2" t="str">
        <f>IF(Tabla14[[#This Row],[Sigla]]&lt;&gt;"",Tabla14[[#This Row],[Sigla]]&amp;"-"&amp;Tabla14[[#This Row],[ID2]]&amp;IF(Tabla14[[#This Row],[Atributo]]&lt;&gt;"","-"&amp;Tabla14[[#This Row],[Atributo]],""),"")</f>
        <v>PELIR-10</v>
      </c>
      <c r="H25" s="1" t="s">
        <v>163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 t="s">
        <v>71</v>
      </c>
      <c r="O25" s="1" t="s">
        <v>107</v>
      </c>
      <c r="P25" s="1" t="s">
        <v>90</v>
      </c>
      <c r="Q25" s="1" t="s">
        <v>74</v>
      </c>
      <c r="R25" s="1" t="s">
        <v>78</v>
      </c>
      <c r="S25" s="1" t="s">
        <v>78</v>
      </c>
      <c r="T25" s="1" t="s">
        <v>71</v>
      </c>
      <c r="U25" s="1" t="s">
        <v>71</v>
      </c>
      <c r="V25" s="1" t="s">
        <v>131</v>
      </c>
      <c r="W25" s="1" t="s">
        <v>107</v>
      </c>
      <c r="X25" s="1" t="s">
        <v>78</v>
      </c>
      <c r="Y25" s="1" t="s">
        <v>71</v>
      </c>
      <c r="Z25" s="1" t="s">
        <v>76</v>
      </c>
      <c r="AA25" s="1" t="s">
        <v>71</v>
      </c>
      <c r="AB25" s="1">
        <v>2</v>
      </c>
      <c r="AC25" s="1">
        <v>10</v>
      </c>
      <c r="AD25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VALUES('PELIR-10',0,'F',1,2,0,2,10,0,5,0,0);</v>
      </c>
    </row>
    <row r="26" spans="1:30" x14ac:dyDescent="0.25">
      <c r="A26" s="1">
        <v>25</v>
      </c>
      <c r="B26" s="1">
        <v>2</v>
      </c>
      <c r="C26" t="str">
        <f>IFERROR(VLOOKUP(B26,Dragopavos!$A$1:$C$67,2,0),"")</f>
        <v>Pelirrojo</v>
      </c>
      <c r="D26" t="str">
        <f>IFERROR(VLOOKUP(B26,Dragopavos!$A$1:$C$67,3,0),"")</f>
        <v>PELIR</v>
      </c>
      <c r="E26">
        <f>IF(Tabla14[[#This Row],[Sigla]]&lt;&gt;"",IF(Tabla14[[#This Row],[Tipo]]=B25,E25+1,1),"")</f>
        <v>11</v>
      </c>
      <c r="G26" s="2" t="str">
        <f>IF(Tabla14[[#This Row],[Sigla]]&lt;&gt;"",Tabla14[[#This Row],[Sigla]]&amp;"-"&amp;Tabla14[[#This Row],[ID2]]&amp;IF(Tabla14[[#This Row],[Atributo]]&lt;&gt;"","-"&amp;Tabla14[[#This Row],[Atributo]],""),"")</f>
        <v>PELIR-11</v>
      </c>
      <c r="H26" s="1" t="s">
        <v>163</v>
      </c>
      <c r="I26" s="1">
        <v>0</v>
      </c>
      <c r="J26" s="1">
        <v>0</v>
      </c>
      <c r="K26" s="1">
        <v>0</v>
      </c>
      <c r="L26" s="1">
        <v>5</v>
      </c>
      <c r="M26" s="1">
        <v>0</v>
      </c>
      <c r="N26" s="1" t="s">
        <v>117</v>
      </c>
      <c r="O26" s="1" t="s">
        <v>90</v>
      </c>
      <c r="P26" s="1" t="s">
        <v>72</v>
      </c>
      <c r="Q26" s="1" t="s">
        <v>77</v>
      </c>
      <c r="R26" s="1" t="s">
        <v>90</v>
      </c>
      <c r="S26" s="1" t="s">
        <v>76</v>
      </c>
      <c r="T26" s="1" t="s">
        <v>117</v>
      </c>
      <c r="U26" s="1" t="s">
        <v>78</v>
      </c>
      <c r="V26" s="1" t="s">
        <v>78</v>
      </c>
      <c r="W26" s="1" t="s">
        <v>73</v>
      </c>
      <c r="X26" s="1" t="s">
        <v>78</v>
      </c>
      <c r="Y26" s="1" t="s">
        <v>72</v>
      </c>
      <c r="Z26" s="1" t="s">
        <v>112</v>
      </c>
      <c r="AA26" s="1" t="s">
        <v>79</v>
      </c>
      <c r="AB26" s="1">
        <v>116</v>
      </c>
      <c r="AC26" s="1">
        <v>68</v>
      </c>
      <c r="AD26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VALUES('PELIR-11',0,'F',1,2,0,116,68,0,5,0,0);</v>
      </c>
    </row>
    <row r="27" spans="1:30" x14ac:dyDescent="0.25">
      <c r="A27" s="1">
        <v>26</v>
      </c>
      <c r="B27" s="1">
        <v>2</v>
      </c>
      <c r="C27" t="str">
        <f>IFERROR(VLOOKUP(B27,Dragopavos!$A$1:$C$67,2,0),"")</f>
        <v>Pelirrojo</v>
      </c>
      <c r="D27" t="str">
        <f>IFERROR(VLOOKUP(B27,Dragopavos!$A$1:$C$67,3,0),"")</f>
        <v>PELIR</v>
      </c>
      <c r="E27">
        <f>IF(Tabla14[[#This Row],[Sigla]]&lt;&gt;"",IF(Tabla14[[#This Row],[Tipo]]=B26,E26+1,1),"")</f>
        <v>12</v>
      </c>
      <c r="G27" s="2" t="str">
        <f>IF(Tabla14[[#This Row],[Sigla]]&lt;&gt;"",Tabla14[[#This Row],[Sigla]]&amp;"-"&amp;Tabla14[[#This Row],[ID2]]&amp;IF(Tabla14[[#This Row],[Atributo]]&lt;&gt;"","-"&amp;Tabla14[[#This Row],[Atributo]],""),"")</f>
        <v>PELIR-12</v>
      </c>
      <c r="H27" s="1" t="s">
        <v>163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 t="s">
        <v>76</v>
      </c>
      <c r="O27" s="1" t="s">
        <v>91</v>
      </c>
      <c r="P27" s="1" t="s">
        <v>90</v>
      </c>
      <c r="Q27" s="1" t="s">
        <v>71</v>
      </c>
      <c r="R27" s="1" t="s">
        <v>72</v>
      </c>
      <c r="S27" s="1" t="s">
        <v>112</v>
      </c>
      <c r="T27" s="1" t="s">
        <v>79</v>
      </c>
      <c r="U27" s="1" t="s">
        <v>76</v>
      </c>
      <c r="V27" s="1" t="s">
        <v>79</v>
      </c>
      <c r="W27" s="1" t="s">
        <v>76</v>
      </c>
      <c r="X27" s="1" t="s">
        <v>76</v>
      </c>
      <c r="Y27" s="1" t="s">
        <v>80</v>
      </c>
      <c r="Z27" s="1" t="s">
        <v>78</v>
      </c>
      <c r="AA27" s="1" t="s">
        <v>71</v>
      </c>
      <c r="AB27" s="1">
        <v>16</v>
      </c>
      <c r="AC27" s="1">
        <v>19</v>
      </c>
      <c r="AD27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VALUES('PELIR-12',0,'F',1,2,0,16,19,0,5,0,0);</v>
      </c>
    </row>
    <row r="28" spans="1:30" x14ac:dyDescent="0.25">
      <c r="A28" s="1">
        <v>27</v>
      </c>
      <c r="B28" s="1">
        <v>2</v>
      </c>
      <c r="C28" t="str">
        <f>IFERROR(VLOOKUP(B28,Dragopavos!$A$1:$C$67,2,0),"")</f>
        <v>Pelirrojo</v>
      </c>
      <c r="D28" t="str">
        <f>IFERROR(VLOOKUP(B28,Dragopavos!$A$1:$C$67,3,0),"")</f>
        <v>PELIR</v>
      </c>
      <c r="E28">
        <f>IF(Tabla14[[#This Row],[Sigla]]&lt;&gt;"",IF(Tabla14[[#This Row],[Tipo]]=B27,E27+1,1),"")</f>
        <v>13</v>
      </c>
      <c r="G28" s="2" t="str">
        <f>IF(Tabla14[[#This Row],[Sigla]]&lt;&gt;"",Tabla14[[#This Row],[Sigla]]&amp;"-"&amp;Tabla14[[#This Row],[ID2]]&amp;IF(Tabla14[[#This Row],[Atributo]]&lt;&gt;"","-"&amp;Tabla14[[#This Row],[Atributo]],""),"")</f>
        <v>PELIR-13</v>
      </c>
      <c r="H28" s="1" t="s">
        <v>163</v>
      </c>
      <c r="I28" s="1">
        <v>0</v>
      </c>
      <c r="J28" s="1">
        <v>0</v>
      </c>
      <c r="K28" s="1">
        <v>0</v>
      </c>
      <c r="L28" s="1">
        <v>5</v>
      </c>
      <c r="M28" s="1">
        <v>0</v>
      </c>
      <c r="N28" s="1" t="s">
        <v>76</v>
      </c>
      <c r="O28" s="1" t="s">
        <v>71</v>
      </c>
      <c r="P28" s="1" t="s">
        <v>71</v>
      </c>
      <c r="Q28" s="1" t="s">
        <v>80</v>
      </c>
      <c r="R28" s="1" t="s">
        <v>76</v>
      </c>
      <c r="S28" s="1" t="s">
        <v>79</v>
      </c>
      <c r="T28" s="1" t="s">
        <v>117</v>
      </c>
      <c r="U28" s="1" t="s">
        <v>76</v>
      </c>
      <c r="V28" s="1" t="s">
        <v>78</v>
      </c>
      <c r="W28" s="1" t="s">
        <v>73</v>
      </c>
      <c r="X28" s="1" t="s">
        <v>78</v>
      </c>
      <c r="Y28" s="1" t="s">
        <v>78</v>
      </c>
      <c r="Z28" s="1" t="s">
        <v>80</v>
      </c>
      <c r="AA28" s="1" t="s">
        <v>78</v>
      </c>
      <c r="AB28" s="1">
        <v>17</v>
      </c>
      <c r="AC28" s="1">
        <v>32</v>
      </c>
      <c r="AD28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VALUES('PELIR-13',0,'F',1,2,0,17,32,0,5,0,0);</v>
      </c>
    </row>
    <row r="29" spans="1:30" x14ac:dyDescent="0.25">
      <c r="A29" s="1">
        <v>28</v>
      </c>
      <c r="B29" s="1">
        <v>2</v>
      </c>
      <c r="C29" t="str">
        <f>IFERROR(VLOOKUP(B29,Dragopavos!$A$1:$C$67,2,0),"")</f>
        <v>Pelirrojo</v>
      </c>
      <c r="D29" t="str">
        <f>IFERROR(VLOOKUP(B29,Dragopavos!$A$1:$C$67,3,0),"")</f>
        <v>PELIR</v>
      </c>
      <c r="E29">
        <f>IF(Tabla14[[#This Row],[Sigla]]&lt;&gt;"",IF(Tabla14[[#This Row],[Tipo]]=B28,E28+1,1),"")</f>
        <v>14</v>
      </c>
      <c r="G29" s="2" t="str">
        <f>IF(Tabla14[[#This Row],[Sigla]]&lt;&gt;"",Tabla14[[#This Row],[Sigla]]&amp;"-"&amp;Tabla14[[#This Row],[ID2]]&amp;IF(Tabla14[[#This Row],[Atributo]]&lt;&gt;"","-"&amp;Tabla14[[#This Row],[Atributo]],""),"")</f>
        <v>PELIR-14</v>
      </c>
      <c r="H29" s="1" t="s">
        <v>163</v>
      </c>
      <c r="I29" s="1">
        <v>0</v>
      </c>
      <c r="J29" s="1">
        <v>0</v>
      </c>
      <c r="K29" s="1">
        <v>0</v>
      </c>
      <c r="L29" s="1">
        <v>5</v>
      </c>
      <c r="M29" s="1">
        <v>0</v>
      </c>
      <c r="N29" s="1" t="s">
        <v>76</v>
      </c>
      <c r="O29" s="1" t="s">
        <v>76</v>
      </c>
      <c r="P29" s="1" t="s">
        <v>80</v>
      </c>
      <c r="Q29" s="1" t="s">
        <v>80</v>
      </c>
      <c r="R29" s="1" t="s">
        <v>76</v>
      </c>
      <c r="S29" s="1" t="s">
        <v>76</v>
      </c>
      <c r="T29" s="1" t="s">
        <v>117</v>
      </c>
      <c r="U29" s="1" t="s">
        <v>76</v>
      </c>
      <c r="V29" s="1" t="s">
        <v>71</v>
      </c>
      <c r="W29" s="1" t="s">
        <v>71</v>
      </c>
      <c r="X29" s="1" t="s">
        <v>80</v>
      </c>
      <c r="Y29" s="1" t="s">
        <v>76</v>
      </c>
      <c r="Z29" s="1" t="s">
        <v>79</v>
      </c>
      <c r="AA29" s="1" t="s">
        <v>117</v>
      </c>
      <c r="AB29" s="1">
        <v>18</v>
      </c>
      <c r="AC29" s="1">
        <v>33</v>
      </c>
      <c r="AD29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VALUES('PELIR-14',0,'F',1,2,0,18,33,0,5,0,0);</v>
      </c>
    </row>
    <row r="30" spans="1:30" x14ac:dyDescent="0.25">
      <c r="A30" s="1">
        <v>29</v>
      </c>
      <c r="B30" s="1">
        <v>2</v>
      </c>
      <c r="C30" t="str">
        <f>IFERROR(VLOOKUP(B30,Dragopavos!$A$1:$C$67,2,0),"")</f>
        <v>Pelirrojo</v>
      </c>
      <c r="D30" t="str">
        <f>IFERROR(VLOOKUP(B30,Dragopavos!$A$1:$C$67,3,0),"")</f>
        <v>PELIR</v>
      </c>
      <c r="E30">
        <f>IF(Tabla14[[#This Row],[Sigla]]&lt;&gt;"",IF(Tabla14[[#This Row],[Tipo]]=B29,E29+1,1),"")</f>
        <v>15</v>
      </c>
      <c r="G30" s="2" t="str">
        <f>IF(Tabla14[[#This Row],[Sigla]]&lt;&gt;"",Tabla14[[#This Row],[Sigla]]&amp;"-"&amp;Tabla14[[#This Row],[ID2]]&amp;IF(Tabla14[[#This Row],[Atributo]]&lt;&gt;"","-"&amp;Tabla14[[#This Row],[Atributo]],""),"")</f>
        <v>PELIR-15</v>
      </c>
      <c r="H30" s="1" t="s">
        <v>163</v>
      </c>
      <c r="I30" s="1">
        <v>0</v>
      </c>
      <c r="J30" s="1">
        <v>0</v>
      </c>
      <c r="K30" s="1">
        <v>0</v>
      </c>
      <c r="L30" s="1">
        <v>5</v>
      </c>
      <c r="M30" s="1">
        <v>0</v>
      </c>
      <c r="N30" s="1" t="s">
        <v>71</v>
      </c>
      <c r="O30" s="1" t="s">
        <v>71</v>
      </c>
      <c r="P30" s="1" t="s">
        <v>76</v>
      </c>
      <c r="Q30" s="1" t="s">
        <v>71</v>
      </c>
      <c r="R30" s="1" t="s">
        <v>80</v>
      </c>
      <c r="S30" s="1" t="s">
        <v>80</v>
      </c>
      <c r="T30" s="1" t="s">
        <v>80</v>
      </c>
      <c r="U30" s="1" t="s">
        <v>71</v>
      </c>
      <c r="V30" s="1" t="s">
        <v>71</v>
      </c>
      <c r="W30" s="1" t="s">
        <v>76</v>
      </c>
      <c r="X30" s="1" t="s">
        <v>71</v>
      </c>
      <c r="Y30" s="1" t="s">
        <v>76</v>
      </c>
      <c r="Z30" s="1" t="s">
        <v>76</v>
      </c>
      <c r="AA30" s="1" t="s">
        <v>117</v>
      </c>
      <c r="AB30" s="1">
        <v>0</v>
      </c>
      <c r="AC30" s="1">
        <v>9</v>
      </c>
      <c r="AD30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VALUES('PELIR-15',0,'F',1,2,0,0,9,0,5,0,0);</v>
      </c>
    </row>
    <row r="31" spans="1:30" x14ac:dyDescent="0.25">
      <c r="A31" s="1">
        <v>30</v>
      </c>
      <c r="B31" s="1">
        <v>2</v>
      </c>
      <c r="C31" t="str">
        <f>IFERROR(VLOOKUP(B31,Dragopavos!$A$1:$C$67,2,0),"")</f>
        <v>Pelirrojo</v>
      </c>
      <c r="D31" t="str">
        <f>IFERROR(VLOOKUP(B31,Dragopavos!$A$1:$C$67,3,0),"")</f>
        <v>PELIR</v>
      </c>
      <c r="E31">
        <f>IF(Tabla14[[#This Row],[Sigla]]&lt;&gt;"",IF(Tabla14[[#This Row],[Tipo]]=B30,E30+1,1),"")</f>
        <v>16</v>
      </c>
      <c r="G31" s="2" t="str">
        <f>IF(Tabla14[[#This Row],[Sigla]]&lt;&gt;"",Tabla14[[#This Row],[Sigla]]&amp;"-"&amp;Tabla14[[#This Row],[ID2]]&amp;IF(Tabla14[[#This Row],[Atributo]]&lt;&gt;"","-"&amp;Tabla14[[#This Row],[Atributo]],""),"")</f>
        <v>PELIR-16</v>
      </c>
      <c r="H31" s="1" t="s">
        <v>163</v>
      </c>
      <c r="I31" s="1">
        <v>1</v>
      </c>
      <c r="J31" s="1">
        <v>0</v>
      </c>
      <c r="K31" s="1">
        <v>1</v>
      </c>
      <c r="L31" s="1">
        <v>5</v>
      </c>
      <c r="M31" s="1">
        <v>0</v>
      </c>
      <c r="N31" s="1" t="s">
        <v>79</v>
      </c>
      <c r="O31" s="1" t="s">
        <v>76</v>
      </c>
      <c r="P31" s="1" t="s">
        <v>76</v>
      </c>
      <c r="Q31" s="1" t="s">
        <v>76</v>
      </c>
      <c r="R31" s="1" t="s">
        <v>76</v>
      </c>
      <c r="S31" s="1" t="s">
        <v>76</v>
      </c>
      <c r="T31" s="1" t="s">
        <v>76</v>
      </c>
      <c r="U31" s="1" t="s">
        <v>79</v>
      </c>
      <c r="V31" s="1" t="s">
        <v>79</v>
      </c>
      <c r="W31" s="1" t="s">
        <v>76</v>
      </c>
      <c r="X31" s="1" t="s">
        <v>76</v>
      </c>
      <c r="Y31" s="1" t="s">
        <v>117</v>
      </c>
      <c r="Z31" s="1" t="s">
        <v>76</v>
      </c>
      <c r="AA31" s="1" t="s">
        <v>117</v>
      </c>
      <c r="AB31" s="1">
        <v>0</v>
      </c>
      <c r="AC31" s="1">
        <v>0</v>
      </c>
      <c r="AD31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VALUES('PELIR-16',0,'F',1,2,0,0,0,1,5,0,1);</v>
      </c>
    </row>
    <row r="32" spans="1:30" x14ac:dyDescent="0.25">
      <c r="A32" s="1">
        <v>31</v>
      </c>
      <c r="B32" s="1">
        <v>2</v>
      </c>
      <c r="C32" t="str">
        <f>IFERROR(VLOOKUP(B32,Dragopavos!$A$1:$C$67,2,0),"")</f>
        <v>Pelirrojo</v>
      </c>
      <c r="D32" t="str">
        <f>IFERROR(VLOOKUP(B32,Dragopavos!$A$1:$C$67,3,0),"")</f>
        <v>PELIR</v>
      </c>
      <c r="E32">
        <f>IF(Tabla14[[#This Row],[Sigla]]&lt;&gt;"",IF(Tabla14[[#This Row],[Tipo]]=B31,E31+1,1),"")</f>
        <v>17</v>
      </c>
      <c r="G32" s="2" t="str">
        <f>IF(Tabla14[[#This Row],[Sigla]]&lt;&gt;"",Tabla14[[#This Row],[Sigla]]&amp;"-"&amp;Tabla14[[#This Row],[ID2]]&amp;IF(Tabla14[[#This Row],[Atributo]]&lt;&gt;"","-"&amp;Tabla14[[#This Row],[Atributo]],""),"")</f>
        <v>PELIR-17</v>
      </c>
      <c r="H32" s="1" t="s">
        <v>163</v>
      </c>
      <c r="I32" s="1">
        <v>1</v>
      </c>
      <c r="J32" s="1">
        <v>0</v>
      </c>
      <c r="K32" s="1">
        <v>0</v>
      </c>
      <c r="L32" s="1">
        <v>5</v>
      </c>
      <c r="M32" s="1">
        <v>0</v>
      </c>
      <c r="N32" s="1" t="s">
        <v>77</v>
      </c>
      <c r="O32" s="1" t="s">
        <v>76</v>
      </c>
      <c r="P32" s="1" t="s">
        <v>91</v>
      </c>
      <c r="Q32" s="1" t="s">
        <v>72</v>
      </c>
      <c r="R32" s="1" t="s">
        <v>74</v>
      </c>
      <c r="S32" s="1" t="s">
        <v>74</v>
      </c>
      <c r="T32" s="1" t="s">
        <v>78</v>
      </c>
      <c r="U32" s="1" t="s">
        <v>77</v>
      </c>
      <c r="V32" s="1" t="s">
        <v>75</v>
      </c>
      <c r="W32" s="1" t="s">
        <v>77</v>
      </c>
      <c r="X32" s="1" t="s">
        <v>76</v>
      </c>
      <c r="Y32" s="1" t="s">
        <v>75</v>
      </c>
      <c r="Z32" s="1" t="s">
        <v>77</v>
      </c>
      <c r="AA32" s="1" t="s">
        <v>77</v>
      </c>
      <c r="AB32" s="1">
        <v>49</v>
      </c>
      <c r="AC32" s="1">
        <v>55</v>
      </c>
      <c r="AD32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VALUES('PELIR-17',0,'F',1,2,0,49,55,0,5,0,1);</v>
      </c>
    </row>
    <row r="33" spans="1:30" x14ac:dyDescent="0.25">
      <c r="A33" s="1">
        <v>32</v>
      </c>
      <c r="B33" s="1">
        <v>2</v>
      </c>
      <c r="C33" t="str">
        <f>IFERROR(VLOOKUP(B33,Dragopavos!$A$1:$C$67,2,0),"")</f>
        <v>Pelirrojo</v>
      </c>
      <c r="D33" t="str">
        <f>IFERROR(VLOOKUP(B33,Dragopavos!$A$1:$C$67,3,0),"")</f>
        <v>PELIR</v>
      </c>
      <c r="E33">
        <f>IF(Tabla14[[#This Row],[Sigla]]&lt;&gt;"",IF(Tabla14[[#This Row],[Tipo]]=B32,E32+1,1),"")</f>
        <v>18</v>
      </c>
      <c r="G33" s="2" t="str">
        <f>IF(Tabla14[[#This Row],[Sigla]]&lt;&gt;"",Tabla14[[#This Row],[Sigla]]&amp;"-"&amp;Tabla14[[#This Row],[ID2]]&amp;IF(Tabla14[[#This Row],[Atributo]]&lt;&gt;"","-"&amp;Tabla14[[#This Row],[Atributo]],""),"")</f>
        <v>PELIR-18</v>
      </c>
      <c r="H33" s="1" t="s">
        <v>163</v>
      </c>
      <c r="I33" s="1">
        <v>1</v>
      </c>
      <c r="J33" s="1">
        <v>0</v>
      </c>
      <c r="K33" s="1">
        <v>1</v>
      </c>
      <c r="L33" s="1">
        <v>5</v>
      </c>
      <c r="M33" s="1">
        <v>0</v>
      </c>
      <c r="N33" s="1" t="s">
        <v>78</v>
      </c>
      <c r="O33" s="1" t="s">
        <v>73</v>
      </c>
      <c r="P33" s="1" t="s">
        <v>80</v>
      </c>
      <c r="Q33" s="1" t="s">
        <v>71</v>
      </c>
      <c r="R33" s="1" t="s">
        <v>78</v>
      </c>
      <c r="S33" s="1" t="s">
        <v>78</v>
      </c>
      <c r="T33" s="1" t="s">
        <v>77</v>
      </c>
      <c r="U33" s="1" t="s">
        <v>78</v>
      </c>
      <c r="V33" s="1" t="s">
        <v>80</v>
      </c>
      <c r="W33" s="1" t="s">
        <v>80</v>
      </c>
      <c r="X33" s="1" t="s">
        <v>78</v>
      </c>
      <c r="Y33" s="1" t="s">
        <v>78</v>
      </c>
      <c r="Z33" s="1" t="s">
        <v>80</v>
      </c>
      <c r="AA33" s="1" t="s">
        <v>80</v>
      </c>
      <c r="AB33" s="1">
        <v>59</v>
      </c>
      <c r="AC33" s="1">
        <v>68</v>
      </c>
      <c r="AD33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VALUES('PELIR-18',0,'F',1,2,0,59,68,1,5,0,1);</v>
      </c>
    </row>
    <row r="34" spans="1:30" x14ac:dyDescent="0.25">
      <c r="A34" s="1">
        <v>33</v>
      </c>
      <c r="B34" s="1">
        <v>2</v>
      </c>
      <c r="C34" t="str">
        <f>IFERROR(VLOOKUP(B34,Dragopavos!$A$1:$C$67,2,0),"")</f>
        <v>Pelirrojo</v>
      </c>
      <c r="D34" t="str">
        <f>IFERROR(VLOOKUP(B34,Dragopavos!$A$1:$C$67,3,0),"")</f>
        <v>PELIR</v>
      </c>
      <c r="E34">
        <f>IF(Tabla14[[#This Row],[Sigla]]&lt;&gt;"",IF(Tabla14[[#This Row],[Tipo]]=B33,E33+1,1),"")</f>
        <v>19</v>
      </c>
      <c r="G34" s="2" t="str">
        <f>IF(Tabla14[[#This Row],[Sigla]]&lt;&gt;"",Tabla14[[#This Row],[Sigla]]&amp;"-"&amp;Tabla14[[#This Row],[ID2]]&amp;IF(Tabla14[[#This Row],[Atributo]]&lt;&gt;"","-"&amp;Tabla14[[#This Row],[Atributo]],""),"")</f>
        <v>PELIR-19</v>
      </c>
      <c r="H34" s="1" t="s">
        <v>163</v>
      </c>
      <c r="I34" s="1">
        <v>1</v>
      </c>
      <c r="J34" s="1">
        <v>0</v>
      </c>
      <c r="K34" s="1">
        <v>1</v>
      </c>
      <c r="L34" s="1">
        <v>5</v>
      </c>
      <c r="M34" s="1">
        <v>0</v>
      </c>
      <c r="N34" s="1" t="s">
        <v>71</v>
      </c>
      <c r="O34" s="1" t="s">
        <v>71</v>
      </c>
      <c r="P34" s="1" t="s">
        <v>76</v>
      </c>
      <c r="Q34" s="1" t="s">
        <v>71</v>
      </c>
      <c r="R34" s="1" t="s">
        <v>80</v>
      </c>
      <c r="S34" s="1" t="s">
        <v>80</v>
      </c>
      <c r="T34" s="1" t="s">
        <v>80</v>
      </c>
      <c r="U34" s="1" t="s">
        <v>76</v>
      </c>
      <c r="V34" s="1" t="s">
        <v>79</v>
      </c>
      <c r="W34" s="1" t="s">
        <v>76</v>
      </c>
      <c r="X34" s="1" t="s">
        <v>76</v>
      </c>
      <c r="Y34" s="1" t="s">
        <v>117</v>
      </c>
      <c r="Z34" s="1" t="s">
        <v>76</v>
      </c>
      <c r="AA34" s="1" t="s">
        <v>117</v>
      </c>
      <c r="AB34" s="1">
        <v>0</v>
      </c>
      <c r="AC34" s="1">
        <v>0</v>
      </c>
      <c r="AD34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VALUES('PELIR-19',0,'F',1,2,0,0,0,1,5,0,1);</v>
      </c>
    </row>
    <row r="35" spans="1:30" x14ac:dyDescent="0.25">
      <c r="A35" s="1">
        <v>34</v>
      </c>
      <c r="B35" s="1">
        <v>2</v>
      </c>
      <c r="C35" t="str">
        <f>IFERROR(VLOOKUP(B35,Dragopavos!$A$1:$C$67,2,0),"")</f>
        <v>Pelirrojo</v>
      </c>
      <c r="D35" t="str">
        <f>IFERROR(VLOOKUP(B35,Dragopavos!$A$1:$C$67,3,0),"")</f>
        <v>PELIR</v>
      </c>
      <c r="E35">
        <f>IF(Tabla14[[#This Row],[Sigla]]&lt;&gt;"",IF(Tabla14[[#This Row],[Tipo]]=B34,E34+1,1),"")</f>
        <v>20</v>
      </c>
      <c r="F35" t="s">
        <v>167</v>
      </c>
      <c r="G35" s="2" t="str">
        <f>IF(Tabla14[[#This Row],[Sigla]]&lt;&gt;"",Tabla14[[#This Row],[Sigla]]&amp;"-"&amp;Tabla14[[#This Row],[ID2]]&amp;IF(Tabla14[[#This Row],[Atributo]]&lt;&gt;"","-"&amp;Tabla14[[#This Row],[Atributo]],""),"")</f>
        <v>PELIR-20-SALV</v>
      </c>
      <c r="H35" s="1" t="s">
        <v>70</v>
      </c>
      <c r="I35" s="1">
        <v>0</v>
      </c>
      <c r="J35" s="1">
        <v>1</v>
      </c>
      <c r="K35" s="1">
        <v>0</v>
      </c>
      <c r="L35" s="1">
        <v>1</v>
      </c>
      <c r="M35" s="1">
        <v>0</v>
      </c>
      <c r="AB35" s="1">
        <v>0</v>
      </c>
      <c r="AC35" s="1">
        <v>0</v>
      </c>
      <c r="AD35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VALUES('PELIR-20-SALV',1,'M',1,2,0,0,0,0,1,0,0);</v>
      </c>
    </row>
    <row r="36" spans="1:30" x14ac:dyDescent="0.25">
      <c r="A36" s="1">
        <v>35</v>
      </c>
      <c r="B36" s="1">
        <v>2</v>
      </c>
      <c r="C36" t="str">
        <f>IFERROR(VLOOKUP(B36,Dragopavos!$A$1:$C$67,2,0),"")</f>
        <v>Pelirrojo</v>
      </c>
      <c r="D36" t="str">
        <f>IFERROR(VLOOKUP(B36,Dragopavos!$A$1:$C$67,3,0),"")</f>
        <v>PELIR</v>
      </c>
      <c r="E36">
        <f>IF(Tabla14[[#This Row],[Sigla]]&lt;&gt;"",IF(Tabla14[[#This Row],[Tipo]]=B35,E35+1,1),"")</f>
        <v>21</v>
      </c>
      <c r="F36" t="s">
        <v>167</v>
      </c>
      <c r="G36" s="2" t="str">
        <f>IF(Tabla14[[#This Row],[Sigla]]&lt;&gt;"",Tabla14[[#This Row],[Sigla]]&amp;"-"&amp;Tabla14[[#This Row],[ID2]]&amp;IF(Tabla14[[#This Row],[Atributo]]&lt;&gt;"","-"&amp;Tabla14[[#This Row],[Atributo]],""),"")</f>
        <v>PELIR-21-SALV</v>
      </c>
      <c r="H36" s="1" t="s">
        <v>163</v>
      </c>
      <c r="I36" s="1">
        <v>0</v>
      </c>
      <c r="J36" s="1">
        <v>1</v>
      </c>
      <c r="K36" s="1">
        <v>0</v>
      </c>
      <c r="L36" s="1">
        <v>1</v>
      </c>
      <c r="M36" s="1">
        <v>0</v>
      </c>
      <c r="AB36" s="1">
        <v>0</v>
      </c>
      <c r="AC36" s="1">
        <v>0</v>
      </c>
      <c r="AD36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VALUES('PELIR-21-SALV',1,'F',1,2,0,0,0,0,1,0,0);</v>
      </c>
    </row>
    <row r="37" spans="1:30" x14ac:dyDescent="0.25">
      <c r="A37" s="1">
        <v>36</v>
      </c>
      <c r="B37" s="1">
        <v>3</v>
      </c>
      <c r="C37" t="str">
        <f>IFERROR(VLOOKUP(B37,Dragopavos!$A$1:$C$67,2,0),"")</f>
        <v>Dorado</v>
      </c>
      <c r="D37" t="str">
        <f>IFERROR(VLOOKUP(B37,Dragopavos!$A$1:$C$67,3,0),"")</f>
        <v>DORAD</v>
      </c>
      <c r="E37">
        <f>IF(Tabla14[[#This Row],[Sigla]]&lt;&gt;"",IF(Tabla14[[#This Row],[Tipo]]=B36,E36+1,1),"")</f>
        <v>1</v>
      </c>
      <c r="G37" s="2" t="str">
        <f>IF(Tabla14[[#This Row],[Sigla]]&lt;&gt;"",Tabla14[[#This Row],[Sigla]]&amp;"-"&amp;Tabla14[[#This Row],[ID2]]&amp;IF(Tabla14[[#This Row],[Atributo]]&lt;&gt;"","-"&amp;Tabla14[[#This Row],[Atributo]],""),"")</f>
        <v>DORAD-1</v>
      </c>
      <c r="H37" s="1" t="s">
        <v>70</v>
      </c>
      <c r="I37" s="1">
        <v>1</v>
      </c>
      <c r="J37" s="1">
        <v>0</v>
      </c>
      <c r="K37" s="1">
        <v>1</v>
      </c>
      <c r="L37" s="1">
        <v>5</v>
      </c>
      <c r="M37" s="1">
        <v>0</v>
      </c>
      <c r="N37" s="1" t="s">
        <v>73</v>
      </c>
      <c r="U37" s="1" t="s">
        <v>73</v>
      </c>
      <c r="AB37" s="1">
        <v>39</v>
      </c>
      <c r="AC37" s="1">
        <v>40</v>
      </c>
      <c r="AD37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VALUES('DORAD-1',0,'M',1,3,0,39,40,1,5,0,1);</v>
      </c>
    </row>
    <row r="38" spans="1:30" x14ac:dyDescent="0.25">
      <c r="A38" s="1">
        <v>37</v>
      </c>
      <c r="B38" s="1">
        <v>3</v>
      </c>
      <c r="C38" t="str">
        <f>IFERROR(VLOOKUP(B38,Dragopavos!$A$1:$C$67,2,0),"")</f>
        <v>Dorado</v>
      </c>
      <c r="D38" t="str">
        <f>IFERROR(VLOOKUP(B38,Dragopavos!$A$1:$C$67,3,0),"")</f>
        <v>DORAD</v>
      </c>
      <c r="E38">
        <f>IF(Tabla14[[#This Row],[Sigla]]&lt;&gt;"",IF(Tabla14[[#This Row],[Tipo]]=B37,E37+1,1),"")</f>
        <v>2</v>
      </c>
      <c r="F38" t="s">
        <v>158</v>
      </c>
      <c r="G38" s="2" t="str">
        <f>IF(Tabla14[[#This Row],[Sigla]]&lt;&gt;"",Tabla14[[#This Row],[Sigla]]&amp;"-"&amp;Tabla14[[#This Row],[ID2]]&amp;IF(Tabla14[[#This Row],[Atributo]]&lt;&gt;"","-"&amp;Tabla14[[#This Row],[Atributo]],""),"")</f>
        <v>DORAD-2-PORT</v>
      </c>
      <c r="H38" s="1" t="s">
        <v>163</v>
      </c>
      <c r="I38" s="1">
        <v>0</v>
      </c>
      <c r="J38" s="1">
        <v>0</v>
      </c>
      <c r="K38" s="1">
        <v>0</v>
      </c>
      <c r="L38" s="1">
        <v>5</v>
      </c>
      <c r="M38" s="1">
        <v>0</v>
      </c>
      <c r="N38" s="1" t="s">
        <v>73</v>
      </c>
      <c r="O38" s="1" t="s">
        <v>73</v>
      </c>
      <c r="R38" s="1" t="s">
        <v>73</v>
      </c>
      <c r="U38" s="1" t="s">
        <v>71</v>
      </c>
      <c r="V38" s="1" t="s">
        <v>76</v>
      </c>
      <c r="W38" s="1" t="s">
        <v>134</v>
      </c>
      <c r="X38" s="1" t="s">
        <v>76</v>
      </c>
      <c r="Y38" s="1" t="s">
        <v>71</v>
      </c>
      <c r="Z38" s="1" t="s">
        <v>116</v>
      </c>
      <c r="AA38" s="1" t="s">
        <v>71</v>
      </c>
      <c r="AB38" s="1">
        <v>36</v>
      </c>
      <c r="AC38" s="1">
        <v>0</v>
      </c>
      <c r="AD38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VALUES('DORAD-2-PORT',0,'F',1,3,0,36,0,0,5,0,0);</v>
      </c>
    </row>
    <row r="39" spans="1:30" x14ac:dyDescent="0.25">
      <c r="A39" s="1">
        <v>38</v>
      </c>
      <c r="B39" s="1">
        <v>3</v>
      </c>
      <c r="C39" t="str">
        <f>IFERROR(VLOOKUP(B39,Dragopavos!$A$1:$C$67,2,0),"")</f>
        <v>Dorado</v>
      </c>
      <c r="D39" t="str">
        <f>IFERROR(VLOOKUP(B39,Dragopavos!$A$1:$C$67,3,0),"")</f>
        <v>DORAD</v>
      </c>
      <c r="E39">
        <f>IF(Tabla14[[#This Row],[Sigla]]&lt;&gt;"",IF(Tabla14[[#This Row],[Tipo]]=B38,E38+1,1),"")</f>
        <v>3</v>
      </c>
      <c r="G39" s="2" t="str">
        <f>IF(Tabla14[[#This Row],[Sigla]]&lt;&gt;"",Tabla14[[#This Row],[Sigla]]&amp;"-"&amp;Tabla14[[#This Row],[ID2]]&amp;IF(Tabla14[[#This Row],[Atributo]]&lt;&gt;"","-"&amp;Tabla14[[#This Row],[Atributo]],""),"")</f>
        <v>DORAD-3</v>
      </c>
      <c r="H39" s="1" t="s">
        <v>163</v>
      </c>
      <c r="I39" s="1">
        <v>1</v>
      </c>
      <c r="J39" s="1">
        <v>0</v>
      </c>
      <c r="K39" s="1">
        <v>0</v>
      </c>
      <c r="L39" s="1">
        <v>5</v>
      </c>
      <c r="M39" s="1">
        <v>0</v>
      </c>
      <c r="N39" s="1" t="s">
        <v>73</v>
      </c>
      <c r="U39" s="1" t="s">
        <v>73</v>
      </c>
      <c r="AB39" s="1">
        <v>39</v>
      </c>
      <c r="AC39" s="1">
        <v>40</v>
      </c>
      <c r="AD39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VALUES('DORAD-3',0,'F',1,3,0,39,40,0,5,0,1);</v>
      </c>
    </row>
    <row r="40" spans="1:30" x14ac:dyDescent="0.25">
      <c r="A40" s="1">
        <v>39</v>
      </c>
      <c r="B40" s="1">
        <v>3</v>
      </c>
      <c r="C40" t="str">
        <f>IFERROR(VLOOKUP(B40,Dragopavos!$A$1:$C$67,2,0),"")</f>
        <v>Dorado</v>
      </c>
      <c r="D40" t="str">
        <f>IFERROR(VLOOKUP(B40,Dragopavos!$A$1:$C$67,3,0),"")</f>
        <v>DORAD</v>
      </c>
      <c r="E40">
        <f>IF(Tabla14[[#This Row],[Sigla]]&lt;&gt;"",IF(Tabla14[[#This Row],[Tipo]]=B39,E39+1,1),"")</f>
        <v>4</v>
      </c>
      <c r="F40" t="s">
        <v>167</v>
      </c>
      <c r="G40" s="2" t="str">
        <f>IF(Tabla14[[#This Row],[Sigla]]&lt;&gt;"",Tabla14[[#This Row],[Sigla]]&amp;"-"&amp;Tabla14[[#This Row],[ID2]]&amp;IF(Tabla14[[#This Row],[Atributo]]&lt;&gt;"","-"&amp;Tabla14[[#This Row],[Atributo]],""),"")</f>
        <v>DORAD-4-SALV</v>
      </c>
      <c r="H40" s="1" t="s">
        <v>70</v>
      </c>
      <c r="I40" s="1">
        <v>0</v>
      </c>
      <c r="J40" s="1">
        <v>1</v>
      </c>
      <c r="K40" s="1">
        <v>1</v>
      </c>
      <c r="L40" s="1">
        <v>1</v>
      </c>
      <c r="M40" s="1">
        <v>0</v>
      </c>
      <c r="AB40" s="1">
        <v>0</v>
      </c>
      <c r="AC40" s="1">
        <v>0</v>
      </c>
      <c r="AD40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VALUES('DORAD-4-SALV',1,'M',1,3,0,0,0,1,1,1,0);</v>
      </c>
    </row>
    <row r="41" spans="1:30" x14ac:dyDescent="0.25">
      <c r="A41" s="1">
        <v>40</v>
      </c>
      <c r="B41" s="1">
        <v>3</v>
      </c>
      <c r="C41" t="str">
        <f>IFERROR(VLOOKUP(B41,Dragopavos!$A$1:$C$67,2,0),"")</f>
        <v>Dorado</v>
      </c>
      <c r="D41" t="str">
        <f>IFERROR(VLOOKUP(B41,Dragopavos!$A$1:$C$67,3,0),"")</f>
        <v>DORAD</v>
      </c>
      <c r="E41">
        <f>IF(Tabla14[[#This Row],[Sigla]]&lt;&gt;"",IF(Tabla14[[#This Row],[Tipo]]=B40,E40+1,1),"")</f>
        <v>5</v>
      </c>
      <c r="F41" t="s">
        <v>167</v>
      </c>
      <c r="G41" s="2" t="str">
        <f>IF(Tabla14[[#This Row],[Sigla]]&lt;&gt;"",Tabla14[[#This Row],[Sigla]]&amp;"-"&amp;Tabla14[[#This Row],[ID2]]&amp;IF(Tabla14[[#This Row],[Atributo]]&lt;&gt;"","-"&amp;Tabla14[[#This Row],[Atributo]],""),"")</f>
        <v>DORAD-5-SALV</v>
      </c>
      <c r="H41" s="1" t="s">
        <v>163</v>
      </c>
      <c r="I41" s="1">
        <v>0</v>
      </c>
      <c r="J41" s="1">
        <v>1</v>
      </c>
      <c r="K41" s="1">
        <v>1</v>
      </c>
      <c r="L41" s="1">
        <v>1</v>
      </c>
      <c r="M41" s="1">
        <v>0</v>
      </c>
      <c r="AB41" s="1">
        <v>0</v>
      </c>
      <c r="AC41" s="1">
        <v>0</v>
      </c>
      <c r="AD41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VALUES('DORAD-5-SALV',1,'F',1,3,0,0,0,1,1,1,0);</v>
      </c>
    </row>
    <row r="42" spans="1:30" x14ac:dyDescent="0.25">
      <c r="A42" s="1">
        <v>41</v>
      </c>
      <c r="B42" s="1">
        <v>4</v>
      </c>
      <c r="C42" t="str">
        <f>IFERROR(VLOOKUP(B42,Dragopavos!$A$1:$C$67,2,0),"")</f>
        <v>Indigo</v>
      </c>
      <c r="D42" t="str">
        <f>IFERROR(VLOOKUP(B42,Dragopavos!$A$1:$C$67,3,0),"")</f>
        <v>INDIG</v>
      </c>
      <c r="E42">
        <f>IF(Tabla14[[#This Row],[Sigla]]&lt;&gt;"",IF(Tabla14[[#This Row],[Tipo]]=B41,E41+1,1),"")</f>
        <v>1</v>
      </c>
      <c r="G42" s="2" t="str">
        <f>IF(Tabla14[[#This Row],[Sigla]]&lt;&gt;"",Tabla14[[#This Row],[Sigla]]&amp;"-"&amp;Tabla14[[#This Row],[ID2]]&amp;IF(Tabla14[[#This Row],[Atributo]]&lt;&gt;"","-"&amp;Tabla14[[#This Row],[Atributo]],""),"")</f>
        <v>INDIG-1</v>
      </c>
      <c r="H42" s="1" t="s">
        <v>163</v>
      </c>
      <c r="I42" s="1">
        <v>1</v>
      </c>
      <c r="J42" s="1">
        <v>0</v>
      </c>
      <c r="K42" s="1">
        <v>1</v>
      </c>
      <c r="L42" s="1">
        <v>5</v>
      </c>
      <c r="M42" s="1">
        <v>0</v>
      </c>
      <c r="N42" s="1" t="s">
        <v>90</v>
      </c>
      <c r="O42" s="1" t="s">
        <v>72</v>
      </c>
      <c r="P42" s="1" t="s">
        <v>90</v>
      </c>
      <c r="Q42" s="1" t="s">
        <v>72</v>
      </c>
      <c r="R42" s="1" t="s">
        <v>77</v>
      </c>
      <c r="S42" s="1" t="s">
        <v>107</v>
      </c>
      <c r="T42" s="1" t="s">
        <v>77</v>
      </c>
      <c r="U42" s="1" t="s">
        <v>74</v>
      </c>
      <c r="V42" s="1" t="s">
        <v>74</v>
      </c>
      <c r="W42" s="1" t="s">
        <v>77</v>
      </c>
      <c r="X42" s="1" t="s">
        <v>82</v>
      </c>
      <c r="Y42" s="1" t="s">
        <v>78</v>
      </c>
      <c r="Z42" s="1" t="s">
        <v>74</v>
      </c>
      <c r="AA42" s="1" t="s">
        <v>75</v>
      </c>
      <c r="AB42" s="1">
        <v>106</v>
      </c>
      <c r="AC42" s="1">
        <v>42</v>
      </c>
      <c r="AD42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VALUES('INDIG-1',0,'F',1,4,0,106,42,1,5,0,1);</v>
      </c>
    </row>
    <row r="43" spans="1:30" x14ac:dyDescent="0.25">
      <c r="A43" s="1">
        <v>42</v>
      </c>
      <c r="B43" s="1">
        <v>4</v>
      </c>
      <c r="C43" t="str">
        <f>IFERROR(VLOOKUP(B43,Dragopavos!$A$1:$C$67,2,0),"")</f>
        <v>Indigo</v>
      </c>
      <c r="D43" t="str">
        <f>IFERROR(VLOOKUP(B43,Dragopavos!$A$1:$C$67,3,0),"")</f>
        <v>INDIG</v>
      </c>
      <c r="E43">
        <f>IF(Tabla14[[#This Row],[Sigla]]&lt;&gt;"",IF(Tabla14[[#This Row],[Tipo]]=B42,E42+1,1),"")</f>
        <v>2</v>
      </c>
      <c r="G43" s="2" t="str">
        <f>IF(Tabla14[[#This Row],[Sigla]]&lt;&gt;"",Tabla14[[#This Row],[Sigla]]&amp;"-"&amp;Tabla14[[#This Row],[ID2]]&amp;IF(Tabla14[[#This Row],[Atributo]]&lt;&gt;"","-"&amp;Tabla14[[#This Row],[Atributo]],""),"")</f>
        <v>INDIG-2</v>
      </c>
      <c r="H43" s="1" t="s">
        <v>163</v>
      </c>
      <c r="I43" s="1">
        <v>1</v>
      </c>
      <c r="J43" s="1">
        <v>0</v>
      </c>
      <c r="K43" s="1">
        <v>3</v>
      </c>
      <c r="L43" s="1">
        <v>5</v>
      </c>
      <c r="M43" s="1">
        <v>0</v>
      </c>
      <c r="N43" s="1" t="s">
        <v>74</v>
      </c>
      <c r="O43" s="1" t="s">
        <v>77</v>
      </c>
      <c r="P43" s="1" t="s">
        <v>77</v>
      </c>
      <c r="Q43" s="1" t="s">
        <v>75</v>
      </c>
      <c r="R43" s="1" t="s">
        <v>82</v>
      </c>
      <c r="S43" s="1" t="s">
        <v>77</v>
      </c>
      <c r="T43" s="1" t="s">
        <v>74</v>
      </c>
      <c r="U43" s="1" t="s">
        <v>78</v>
      </c>
      <c r="V43" s="1" t="s">
        <v>74</v>
      </c>
      <c r="W43" s="1" t="s">
        <v>75</v>
      </c>
      <c r="X43" s="1" t="s">
        <v>75</v>
      </c>
      <c r="Y43" s="1" t="s">
        <v>75</v>
      </c>
      <c r="Z43" s="1" t="s">
        <v>71</v>
      </c>
      <c r="AA43" s="1" t="s">
        <v>75</v>
      </c>
      <c r="AB43" s="1">
        <v>0</v>
      </c>
      <c r="AC43" s="1">
        <v>0</v>
      </c>
      <c r="AD43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VALUES('INDIG-2',0,'F',1,4,0,0,0,3,5,0,1);</v>
      </c>
    </row>
    <row r="44" spans="1:30" x14ac:dyDescent="0.25">
      <c r="A44" s="1">
        <v>43</v>
      </c>
      <c r="B44" s="1">
        <v>4</v>
      </c>
      <c r="C44" t="str">
        <f>IFERROR(VLOOKUP(B44,Dragopavos!$A$1:$C$67,2,0),"")</f>
        <v>Indigo</v>
      </c>
      <c r="D44" t="str">
        <f>IFERROR(VLOOKUP(B44,Dragopavos!$A$1:$C$67,3,0),"")</f>
        <v>INDIG</v>
      </c>
      <c r="E44">
        <f>IF(Tabla14[[#This Row],[Sigla]]&lt;&gt;"",IF(Tabla14[[#This Row],[Tipo]]=B43,E43+1,1),"")</f>
        <v>3</v>
      </c>
      <c r="G44" s="2" t="str">
        <f>IF(Tabla14[[#This Row],[Sigla]]&lt;&gt;"",Tabla14[[#This Row],[Sigla]]&amp;"-"&amp;Tabla14[[#This Row],[ID2]]&amp;IF(Tabla14[[#This Row],[Atributo]]&lt;&gt;"","-"&amp;Tabla14[[#This Row],[Atributo]],""),"")</f>
        <v>INDIG-3</v>
      </c>
      <c r="H44" s="1" t="s">
        <v>163</v>
      </c>
      <c r="I44" s="1">
        <v>0</v>
      </c>
      <c r="J44" s="1">
        <v>0</v>
      </c>
      <c r="K44" s="1">
        <v>0</v>
      </c>
      <c r="L44" s="1">
        <v>5</v>
      </c>
      <c r="M44" s="1">
        <v>0</v>
      </c>
      <c r="N44" s="1" t="s">
        <v>79</v>
      </c>
      <c r="O44" s="1" t="s">
        <v>79</v>
      </c>
      <c r="P44" s="1" t="s">
        <v>76</v>
      </c>
      <c r="Q44" s="1" t="s">
        <v>76</v>
      </c>
      <c r="R44" s="1" t="s">
        <v>79</v>
      </c>
      <c r="S44" s="1" t="s">
        <v>79</v>
      </c>
      <c r="T44" s="1" t="s">
        <v>117</v>
      </c>
      <c r="U44" s="1" t="s">
        <v>75</v>
      </c>
      <c r="V44" s="1" t="s">
        <v>90</v>
      </c>
      <c r="W44" s="1" t="s">
        <v>72</v>
      </c>
      <c r="X44" s="1" t="s">
        <v>78</v>
      </c>
      <c r="Y44" s="1" t="s">
        <v>74</v>
      </c>
      <c r="Z44" s="1" t="s">
        <v>74</v>
      </c>
      <c r="AA44" s="1" t="s">
        <v>78</v>
      </c>
      <c r="AB44" s="1">
        <v>78</v>
      </c>
      <c r="AC44" s="1">
        <v>47</v>
      </c>
      <c r="AD44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VALUES('INDIG-3',0,'F',1,4,0,78,47,0,5,0,0);</v>
      </c>
    </row>
    <row r="45" spans="1:30" x14ac:dyDescent="0.25">
      <c r="A45" s="1">
        <v>44</v>
      </c>
      <c r="B45" s="1">
        <v>5</v>
      </c>
      <c r="C45" t="str">
        <f>IFERROR(VLOOKUP(B45,Dragopavos!$A$1:$C$67,2,0),"")</f>
        <v>Ebano</v>
      </c>
      <c r="D45" t="str">
        <f>IFERROR(VLOOKUP(B45,Dragopavos!$A$1:$C$67,3,0),"")</f>
        <v>EBANO</v>
      </c>
      <c r="E45">
        <f>IF(Tabla14[[#This Row],[Sigla]]&lt;&gt;"",IF(Tabla14[[#This Row],[Tipo]]=B44,E44+1,1),"")</f>
        <v>1</v>
      </c>
      <c r="G45" s="2" t="str">
        <f>IF(Tabla14[[#This Row],[Sigla]]&lt;&gt;"",Tabla14[[#This Row],[Sigla]]&amp;"-"&amp;Tabla14[[#This Row],[ID2]]&amp;IF(Tabla14[[#This Row],[Atributo]]&lt;&gt;"","-"&amp;Tabla14[[#This Row],[Atributo]],""),"")</f>
        <v>EBANO-1</v>
      </c>
      <c r="H45" s="1" t="s">
        <v>70</v>
      </c>
      <c r="I45" s="1">
        <v>1</v>
      </c>
      <c r="J45" s="1">
        <v>0</v>
      </c>
      <c r="K45" s="1">
        <v>2</v>
      </c>
      <c r="L45" s="1">
        <v>5</v>
      </c>
      <c r="M45" s="1">
        <v>0</v>
      </c>
      <c r="N45" s="1" t="s">
        <v>72</v>
      </c>
      <c r="O45" s="1" t="s">
        <v>90</v>
      </c>
      <c r="P45" s="1" t="s">
        <v>72</v>
      </c>
      <c r="Q45" s="1" t="s">
        <v>77</v>
      </c>
      <c r="R45" s="1" t="s">
        <v>74</v>
      </c>
      <c r="S45" s="1" t="s">
        <v>74</v>
      </c>
      <c r="T45" s="1" t="s">
        <v>78</v>
      </c>
      <c r="U45" s="1" t="s">
        <v>77</v>
      </c>
      <c r="V45" s="1" t="s">
        <v>75</v>
      </c>
      <c r="W45" s="1" t="s">
        <v>77</v>
      </c>
      <c r="X45" s="1" t="s">
        <v>76</v>
      </c>
      <c r="Y45" s="1" t="s">
        <v>75</v>
      </c>
      <c r="Z45" s="1" t="s">
        <v>77</v>
      </c>
      <c r="AA45" s="1" t="s">
        <v>77</v>
      </c>
      <c r="AB45" s="1">
        <v>0</v>
      </c>
      <c r="AC45" s="1">
        <v>55</v>
      </c>
      <c r="AD45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VALUES('EBANO-1',0,'M',1,5,0,0,55,2,5,0,1);</v>
      </c>
    </row>
    <row r="46" spans="1:30" x14ac:dyDescent="0.25">
      <c r="A46" s="1">
        <v>45</v>
      </c>
      <c r="B46" s="1">
        <v>5</v>
      </c>
      <c r="C46" t="str">
        <f>IFERROR(VLOOKUP(B46,Dragopavos!$A$1:$C$67,2,0),"")</f>
        <v>Ebano</v>
      </c>
      <c r="D46" t="str">
        <f>IFERROR(VLOOKUP(B46,Dragopavos!$A$1:$C$67,3,0),"")</f>
        <v>EBANO</v>
      </c>
      <c r="E46">
        <f>IF(Tabla14[[#This Row],[Sigla]]&lt;&gt;"",IF(Tabla14[[#This Row],[Tipo]]=B45,E45+1,1),"")</f>
        <v>2</v>
      </c>
      <c r="G46" s="2" t="str">
        <f>IF(Tabla14[[#This Row],[Sigla]]&lt;&gt;"",Tabla14[[#This Row],[Sigla]]&amp;"-"&amp;Tabla14[[#This Row],[ID2]]&amp;IF(Tabla14[[#This Row],[Atributo]]&lt;&gt;"","-"&amp;Tabla14[[#This Row],[Atributo]],""),"")</f>
        <v>EBANO-2</v>
      </c>
      <c r="H46" s="1" t="s">
        <v>70</v>
      </c>
      <c r="I46" s="1">
        <v>0</v>
      </c>
      <c r="J46" s="1">
        <v>0</v>
      </c>
      <c r="K46" s="1">
        <v>0</v>
      </c>
      <c r="L46" s="1">
        <v>5</v>
      </c>
      <c r="M46" s="1">
        <v>0</v>
      </c>
      <c r="N46" s="1" t="s">
        <v>79</v>
      </c>
      <c r="O46" s="1" t="s">
        <v>79</v>
      </c>
      <c r="P46" s="1" t="s">
        <v>76</v>
      </c>
      <c r="Q46" s="1" t="s">
        <v>76</v>
      </c>
      <c r="R46" s="1" t="s">
        <v>79</v>
      </c>
      <c r="S46" s="1" t="s">
        <v>79</v>
      </c>
      <c r="T46" s="1" t="s">
        <v>117</v>
      </c>
      <c r="U46" s="1" t="s">
        <v>75</v>
      </c>
      <c r="V46" s="1" t="s">
        <v>90</v>
      </c>
      <c r="W46" s="1" t="s">
        <v>72</v>
      </c>
      <c r="X46" s="1" t="s">
        <v>78</v>
      </c>
      <c r="Y46" s="1" t="s">
        <v>74</v>
      </c>
      <c r="Z46" s="1" t="s">
        <v>74</v>
      </c>
      <c r="AA46" s="1" t="s">
        <v>78</v>
      </c>
      <c r="AB46" s="1">
        <v>78</v>
      </c>
      <c r="AC46" s="1">
        <v>47</v>
      </c>
      <c r="AD46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VALUES('EBANO-2',0,'M',1,5,0,78,47,0,5,0,0);</v>
      </c>
    </row>
    <row r="47" spans="1:30" x14ac:dyDescent="0.25">
      <c r="A47" s="1">
        <v>46</v>
      </c>
      <c r="B47" s="1">
        <v>5</v>
      </c>
      <c r="C47" t="str">
        <f>IFERROR(VLOOKUP(B47,Dragopavos!$A$1:$C$67,2,0),"")</f>
        <v>Ebano</v>
      </c>
      <c r="D47" t="str">
        <f>IFERROR(VLOOKUP(B47,Dragopavos!$A$1:$C$67,3,0),"")</f>
        <v>EBANO</v>
      </c>
      <c r="E47">
        <f>IF(Tabla14[[#This Row],[Sigla]]&lt;&gt;"",IF(Tabla14[[#This Row],[Tipo]]=B46,E46+1,1),"")</f>
        <v>3</v>
      </c>
      <c r="G47" s="2" t="str">
        <f>IF(Tabla14[[#This Row],[Sigla]]&lt;&gt;"",Tabla14[[#This Row],[Sigla]]&amp;"-"&amp;Tabla14[[#This Row],[ID2]]&amp;IF(Tabla14[[#This Row],[Atributo]]&lt;&gt;"","-"&amp;Tabla14[[#This Row],[Atributo]],""),"")</f>
        <v>EBANO-3</v>
      </c>
      <c r="H47" s="1" t="s">
        <v>163</v>
      </c>
      <c r="I47" s="1">
        <v>0</v>
      </c>
      <c r="J47" s="1">
        <v>0</v>
      </c>
      <c r="K47" s="1">
        <v>0</v>
      </c>
      <c r="L47" s="1">
        <v>5</v>
      </c>
      <c r="M47" s="1">
        <v>0</v>
      </c>
      <c r="N47" s="1" t="s">
        <v>77</v>
      </c>
      <c r="O47" s="1" t="s">
        <v>76</v>
      </c>
      <c r="P47" s="1" t="s">
        <v>91</v>
      </c>
      <c r="Q47" s="1" t="s">
        <v>72</v>
      </c>
      <c r="R47" s="1" t="s">
        <v>74</v>
      </c>
      <c r="S47" s="1" t="s">
        <v>74</v>
      </c>
      <c r="T47" s="1" t="s">
        <v>78</v>
      </c>
      <c r="U47" s="1" t="s">
        <v>78</v>
      </c>
      <c r="V47" s="1" t="s">
        <v>107</v>
      </c>
      <c r="W47" s="1" t="s">
        <v>90</v>
      </c>
      <c r="X47" s="1" t="s">
        <v>74</v>
      </c>
      <c r="Y47" s="1" t="s">
        <v>78</v>
      </c>
      <c r="Z47" s="1" t="s">
        <v>78</v>
      </c>
      <c r="AA47" s="1" t="s">
        <v>71</v>
      </c>
      <c r="AB47" s="1">
        <v>49</v>
      </c>
      <c r="AC47" s="1">
        <v>0</v>
      </c>
      <c r="AD47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VALUES('EBANO-3',0,'F',1,5,0,49,0,0,5,0,0);</v>
      </c>
    </row>
    <row r="48" spans="1:30" x14ac:dyDescent="0.25">
      <c r="A48" s="1">
        <v>47</v>
      </c>
      <c r="B48" s="1">
        <v>5</v>
      </c>
      <c r="C48" t="str">
        <f>IFERROR(VLOOKUP(B48,Dragopavos!$A$1:$C$67,2,0),"")</f>
        <v>Ebano</v>
      </c>
      <c r="D48" t="str">
        <f>IFERROR(VLOOKUP(B48,Dragopavos!$A$1:$C$67,3,0),"")</f>
        <v>EBANO</v>
      </c>
      <c r="E48">
        <f>IF(Tabla14[[#This Row],[Sigla]]&lt;&gt;"",IF(Tabla14[[#This Row],[Tipo]]=B47,E47+1,1),"")</f>
        <v>4</v>
      </c>
      <c r="G48" s="2" t="str">
        <f>IF(Tabla14[[#This Row],[Sigla]]&lt;&gt;"",Tabla14[[#This Row],[Sigla]]&amp;"-"&amp;Tabla14[[#This Row],[ID2]]&amp;IF(Tabla14[[#This Row],[Atributo]]&lt;&gt;"","-"&amp;Tabla14[[#This Row],[Atributo]],""),"")</f>
        <v>EBANO-4</v>
      </c>
      <c r="H48" s="1" t="s">
        <v>163</v>
      </c>
      <c r="I48" s="1">
        <v>1</v>
      </c>
      <c r="J48" s="1">
        <v>0</v>
      </c>
      <c r="K48" s="1">
        <v>1</v>
      </c>
      <c r="L48" s="1">
        <v>5</v>
      </c>
      <c r="M48" s="1">
        <v>0</v>
      </c>
      <c r="N48" s="1" t="s">
        <v>90</v>
      </c>
      <c r="O48" s="1" t="s">
        <v>72</v>
      </c>
      <c r="P48" s="1" t="s">
        <v>90</v>
      </c>
      <c r="Q48" s="1" t="s">
        <v>74</v>
      </c>
      <c r="R48" s="1" t="s">
        <v>78</v>
      </c>
      <c r="S48" s="1" t="s">
        <v>107</v>
      </c>
      <c r="T48" s="1" t="s">
        <v>78</v>
      </c>
      <c r="U48" s="1" t="s">
        <v>74</v>
      </c>
      <c r="V48" s="1" t="s">
        <v>74</v>
      </c>
      <c r="W48" s="1" t="s">
        <v>77</v>
      </c>
      <c r="X48" s="1" t="s">
        <v>82</v>
      </c>
      <c r="Y48" s="1" t="s">
        <v>78</v>
      </c>
      <c r="Z48" s="1" t="s">
        <v>74</v>
      </c>
      <c r="AA48" s="1" t="s">
        <v>75</v>
      </c>
      <c r="AB48" s="1">
        <v>105</v>
      </c>
      <c r="AC48" s="1">
        <v>0</v>
      </c>
      <c r="AD48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VALUES('EBANO-4',0,'F',1,5,0,105,0,1,5,0,1);</v>
      </c>
    </row>
    <row r="49" spans="1:30" x14ac:dyDescent="0.25">
      <c r="A49" s="1">
        <v>48</v>
      </c>
      <c r="B49" s="1">
        <v>5</v>
      </c>
      <c r="C49" t="str">
        <f>IFERROR(VLOOKUP(B49,Dragopavos!$A$1:$C$67,2,0),"")</f>
        <v>Ebano</v>
      </c>
      <c r="D49" t="str">
        <f>IFERROR(VLOOKUP(B49,Dragopavos!$A$1:$C$67,3,0),"")</f>
        <v>EBANO</v>
      </c>
      <c r="E49">
        <f>IF(Tabla14[[#This Row],[Sigla]]&lt;&gt;"",IF(Tabla14[[#This Row],[Tipo]]=B48,E48+1,1),"")</f>
        <v>5</v>
      </c>
      <c r="G49" s="2" t="str">
        <f>IF(Tabla14[[#This Row],[Sigla]]&lt;&gt;"",Tabla14[[#This Row],[Sigla]]&amp;"-"&amp;Tabla14[[#This Row],[ID2]]&amp;IF(Tabla14[[#This Row],[Atributo]]&lt;&gt;"","-"&amp;Tabla14[[#This Row],[Atributo]],""),"")</f>
        <v>EBANO-5</v>
      </c>
      <c r="H49" s="1" t="s">
        <v>163</v>
      </c>
      <c r="I49" s="1">
        <v>1</v>
      </c>
      <c r="J49" s="1">
        <v>0</v>
      </c>
      <c r="K49" s="1">
        <v>1</v>
      </c>
      <c r="L49" s="1">
        <v>5</v>
      </c>
      <c r="M49" s="1">
        <v>0</v>
      </c>
      <c r="N49" s="1" t="s">
        <v>72</v>
      </c>
      <c r="O49" s="1" t="s">
        <v>90</v>
      </c>
      <c r="P49" s="1" t="s">
        <v>72</v>
      </c>
      <c r="Q49" s="1" t="s">
        <v>77</v>
      </c>
      <c r="R49" s="1" t="s">
        <v>74</v>
      </c>
      <c r="S49" s="1" t="s">
        <v>74</v>
      </c>
      <c r="T49" s="1" t="s">
        <v>78</v>
      </c>
      <c r="U49" s="1" t="s">
        <v>72</v>
      </c>
      <c r="V49" s="1" t="s">
        <v>112</v>
      </c>
      <c r="W49" s="1" t="s">
        <v>111</v>
      </c>
      <c r="X49" s="1" t="s">
        <v>75</v>
      </c>
      <c r="Y49" s="1" t="s">
        <v>79</v>
      </c>
      <c r="Z49" s="1" t="s">
        <v>72</v>
      </c>
      <c r="AA49" s="1" t="s">
        <v>81</v>
      </c>
      <c r="AB49" s="1">
        <v>0</v>
      </c>
      <c r="AC49" s="1">
        <v>103</v>
      </c>
      <c r="AD49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VALUES('EBANO-5',0,'F',1,5,0,0,103,1,5,0,1);</v>
      </c>
    </row>
    <row r="50" spans="1:30" x14ac:dyDescent="0.25">
      <c r="A50" s="1">
        <v>49</v>
      </c>
      <c r="B50" s="1">
        <v>6</v>
      </c>
      <c r="C50" t="str">
        <f>IFERROR(VLOOKUP(B50,Dragopavos!$A$1:$C$67,2,0),"")</f>
        <v>Orquideo</v>
      </c>
      <c r="D50" t="str">
        <f>IFERROR(VLOOKUP(B50,Dragopavos!$A$1:$C$67,3,0),"")</f>
        <v>ORQUI</v>
      </c>
      <c r="E50">
        <f>IF(Tabla14[[#This Row],[Sigla]]&lt;&gt;"",IF(Tabla14[[#This Row],[Tipo]]=B49,E49+1,1),"")</f>
        <v>1</v>
      </c>
      <c r="G50" s="2" t="str">
        <f>IF(Tabla14[[#This Row],[Sigla]]&lt;&gt;"",Tabla14[[#This Row],[Sigla]]&amp;"-"&amp;Tabla14[[#This Row],[ID2]]&amp;IF(Tabla14[[#This Row],[Atributo]]&lt;&gt;"","-"&amp;Tabla14[[#This Row],[Atributo]],""),"")</f>
        <v>ORQUI-1</v>
      </c>
      <c r="H50" s="1" t="s">
        <v>70</v>
      </c>
      <c r="I50" s="1">
        <v>1</v>
      </c>
      <c r="J50" s="1">
        <v>0</v>
      </c>
      <c r="K50" s="1">
        <v>2</v>
      </c>
      <c r="L50" s="1">
        <v>5</v>
      </c>
      <c r="M50" s="1">
        <v>0</v>
      </c>
      <c r="N50" s="1" t="s">
        <v>76</v>
      </c>
      <c r="O50" s="1" t="s">
        <v>91</v>
      </c>
      <c r="P50" s="1" t="s">
        <v>90</v>
      </c>
      <c r="Q50" s="1" t="s">
        <v>71</v>
      </c>
      <c r="R50" s="1" t="s">
        <v>72</v>
      </c>
      <c r="S50" s="1" t="s">
        <v>112</v>
      </c>
      <c r="T50" s="1" t="s">
        <v>79</v>
      </c>
      <c r="U50" s="1" t="s">
        <v>74</v>
      </c>
      <c r="V50" s="1" t="s">
        <v>74</v>
      </c>
      <c r="W50" s="1" t="s">
        <v>77</v>
      </c>
      <c r="X50" s="1" t="s">
        <v>82</v>
      </c>
      <c r="Y50" s="1" t="s">
        <v>78</v>
      </c>
      <c r="Z50" s="1" t="s">
        <v>74</v>
      </c>
      <c r="AA50" s="1" t="s">
        <v>75</v>
      </c>
      <c r="AB50" s="1">
        <v>16</v>
      </c>
      <c r="AC50" s="1">
        <v>0</v>
      </c>
      <c r="AD50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VALUES('ORQUI-1',0,'M',1,6,0,16,0,2,5,0,1);</v>
      </c>
    </row>
    <row r="51" spans="1:30" x14ac:dyDescent="0.25">
      <c r="A51" s="1">
        <v>50</v>
      </c>
      <c r="B51" s="1">
        <v>6</v>
      </c>
      <c r="C51" t="str">
        <f>IFERROR(VLOOKUP(B51,Dragopavos!$A$1:$C$67,2,0),"")</f>
        <v>Orquideo</v>
      </c>
      <c r="D51" t="str">
        <f>IFERROR(VLOOKUP(B51,Dragopavos!$A$1:$C$67,3,0),"")</f>
        <v>ORQUI</v>
      </c>
      <c r="E51">
        <f>IF(Tabla14[[#This Row],[Sigla]]&lt;&gt;"",IF(Tabla14[[#This Row],[Tipo]]=B50,E50+1,1),"")</f>
        <v>2</v>
      </c>
      <c r="G51" s="2" t="str">
        <f>IF(Tabla14[[#This Row],[Sigla]]&lt;&gt;"",Tabla14[[#This Row],[Sigla]]&amp;"-"&amp;Tabla14[[#This Row],[ID2]]&amp;IF(Tabla14[[#This Row],[Atributo]]&lt;&gt;"","-"&amp;Tabla14[[#This Row],[Atributo]],""),"")</f>
        <v>ORQUI-2</v>
      </c>
      <c r="H51" s="1" t="s">
        <v>70</v>
      </c>
      <c r="I51" s="1">
        <v>0</v>
      </c>
      <c r="J51" s="1">
        <v>0</v>
      </c>
      <c r="K51" s="1">
        <v>0</v>
      </c>
      <c r="L51" s="1">
        <v>5</v>
      </c>
      <c r="M51" s="1">
        <v>0</v>
      </c>
      <c r="N51" s="1" t="s">
        <v>72</v>
      </c>
      <c r="O51" s="1" t="s">
        <v>90</v>
      </c>
      <c r="P51" s="1" t="s">
        <v>72</v>
      </c>
      <c r="Q51" s="1" t="s">
        <v>77</v>
      </c>
      <c r="R51" s="1" t="s">
        <v>76</v>
      </c>
      <c r="S51" s="1" t="s">
        <v>76</v>
      </c>
      <c r="T51" s="1" t="s">
        <v>117</v>
      </c>
      <c r="U51" s="1" t="s">
        <v>71</v>
      </c>
      <c r="V51" s="1" t="s">
        <v>71</v>
      </c>
      <c r="W51" s="1" t="s">
        <v>107</v>
      </c>
      <c r="X51" s="1" t="s">
        <v>78</v>
      </c>
      <c r="Y51" s="1" t="s">
        <v>71</v>
      </c>
      <c r="Z51" s="1" t="s">
        <v>71</v>
      </c>
      <c r="AA51" s="1" t="s">
        <v>71</v>
      </c>
      <c r="AB51" s="1">
        <v>0</v>
      </c>
      <c r="AC51" s="1">
        <v>13</v>
      </c>
      <c r="AD51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VALUES('ORQUI-2',0,'M',1,6,0,0,13,0,5,0,0);</v>
      </c>
    </row>
    <row r="52" spans="1:30" x14ac:dyDescent="0.25">
      <c r="A52" s="1">
        <v>51</v>
      </c>
      <c r="B52" s="1">
        <v>6</v>
      </c>
      <c r="C52" t="str">
        <f>IFERROR(VLOOKUP(B52,Dragopavos!$A$1:$C$67,2,0),"")</f>
        <v>Orquideo</v>
      </c>
      <c r="D52" t="str">
        <f>IFERROR(VLOOKUP(B52,Dragopavos!$A$1:$C$67,3,0),"")</f>
        <v>ORQUI</v>
      </c>
      <c r="E52">
        <f>IF(Tabla14[[#This Row],[Sigla]]&lt;&gt;"",IF(Tabla14[[#This Row],[Tipo]]=B51,E51+1,1),"")</f>
        <v>3</v>
      </c>
      <c r="G52" s="2" t="str">
        <f>IF(Tabla14[[#This Row],[Sigla]]&lt;&gt;"",Tabla14[[#This Row],[Sigla]]&amp;"-"&amp;Tabla14[[#This Row],[ID2]]&amp;IF(Tabla14[[#This Row],[Atributo]]&lt;&gt;"","-"&amp;Tabla14[[#This Row],[Atributo]],""),"")</f>
        <v>ORQUI-3</v>
      </c>
      <c r="H52" s="1" t="s">
        <v>70</v>
      </c>
      <c r="I52" s="1">
        <v>0</v>
      </c>
      <c r="J52" s="1">
        <v>0</v>
      </c>
      <c r="K52" s="1">
        <v>0</v>
      </c>
      <c r="L52" s="1">
        <v>5</v>
      </c>
      <c r="M52" s="1">
        <v>0</v>
      </c>
      <c r="N52" s="1" t="s">
        <v>78</v>
      </c>
      <c r="O52" s="1" t="s">
        <v>73</v>
      </c>
      <c r="P52" s="1" t="s">
        <v>80</v>
      </c>
      <c r="Q52" s="1" t="s">
        <v>71</v>
      </c>
      <c r="R52" s="1" t="s">
        <v>78</v>
      </c>
      <c r="S52" s="1" t="s">
        <v>78</v>
      </c>
      <c r="T52" s="1" t="s">
        <v>77</v>
      </c>
      <c r="U52" s="1" t="s">
        <v>77</v>
      </c>
      <c r="V52" s="1" t="s">
        <v>75</v>
      </c>
      <c r="W52" s="1" t="s">
        <v>77</v>
      </c>
      <c r="X52" s="1" t="s">
        <v>76</v>
      </c>
      <c r="Y52" s="1" t="s">
        <v>75</v>
      </c>
      <c r="Z52" s="1" t="s">
        <v>77</v>
      </c>
      <c r="AA52" s="1" t="s">
        <v>77</v>
      </c>
      <c r="AB52" s="1">
        <v>59</v>
      </c>
      <c r="AC52" s="1">
        <v>55</v>
      </c>
      <c r="AD52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VALUES('ORQUI-3',0,'M',1,6,0,59,55,0,5,0,0);</v>
      </c>
    </row>
    <row r="53" spans="1:30" x14ac:dyDescent="0.25">
      <c r="A53" s="1">
        <v>52</v>
      </c>
      <c r="B53" s="1">
        <v>6</v>
      </c>
      <c r="C53" t="str">
        <f>IFERROR(VLOOKUP(B53,Dragopavos!$A$1:$C$67,2,0),"")</f>
        <v>Orquideo</v>
      </c>
      <c r="D53" t="str">
        <f>IFERROR(VLOOKUP(B53,Dragopavos!$A$1:$C$67,3,0),"")</f>
        <v>ORQUI</v>
      </c>
      <c r="E53">
        <f>IF(Tabla14[[#This Row],[Sigla]]&lt;&gt;"",IF(Tabla14[[#This Row],[Tipo]]=B52,E52+1,1),"")</f>
        <v>4</v>
      </c>
      <c r="G53" s="2" t="str">
        <f>IF(Tabla14[[#This Row],[Sigla]]&lt;&gt;"",Tabla14[[#This Row],[Sigla]]&amp;"-"&amp;Tabla14[[#This Row],[ID2]]&amp;IF(Tabla14[[#This Row],[Atributo]]&lt;&gt;"","-"&amp;Tabla14[[#This Row],[Atributo]],""),"")</f>
        <v>ORQUI-4</v>
      </c>
      <c r="H53" s="1" t="s">
        <v>70</v>
      </c>
      <c r="I53" s="1">
        <v>0</v>
      </c>
      <c r="J53" s="1">
        <v>0</v>
      </c>
      <c r="K53" s="1">
        <v>0</v>
      </c>
      <c r="L53" s="1">
        <v>5</v>
      </c>
      <c r="M53" s="1">
        <v>0</v>
      </c>
      <c r="N53" s="1" t="s">
        <v>72</v>
      </c>
      <c r="O53" s="1" t="s">
        <v>90</v>
      </c>
      <c r="P53" s="1" t="s">
        <v>72</v>
      </c>
      <c r="Q53" s="1" t="s">
        <v>77</v>
      </c>
      <c r="R53" s="1" t="s">
        <v>76</v>
      </c>
      <c r="S53" s="1" t="s">
        <v>76</v>
      </c>
      <c r="T53" s="1" t="s">
        <v>117</v>
      </c>
      <c r="U53" s="1" t="s">
        <v>76</v>
      </c>
      <c r="V53" s="1" t="s">
        <v>79</v>
      </c>
      <c r="W53" s="1" t="s">
        <v>76</v>
      </c>
      <c r="X53" s="1" t="s">
        <v>76</v>
      </c>
      <c r="Y53" s="1" t="s">
        <v>79</v>
      </c>
      <c r="Z53" s="1" t="s">
        <v>79</v>
      </c>
      <c r="AA53" s="1" t="s">
        <v>117</v>
      </c>
      <c r="AB53" s="1">
        <v>0</v>
      </c>
      <c r="AC53" s="1">
        <v>30</v>
      </c>
      <c r="AD53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VALUES('ORQUI-4',0,'M',1,6,0,0,30,0,5,0,0);</v>
      </c>
    </row>
    <row r="54" spans="1:30" x14ac:dyDescent="0.25">
      <c r="A54" s="1">
        <v>53</v>
      </c>
      <c r="B54" s="1">
        <v>6</v>
      </c>
      <c r="C54" t="str">
        <f>IFERROR(VLOOKUP(B54,Dragopavos!$A$1:$C$67,2,0),"")</f>
        <v>Orquideo</v>
      </c>
      <c r="D54" t="str">
        <f>IFERROR(VLOOKUP(B54,Dragopavos!$A$1:$C$67,3,0),"")</f>
        <v>ORQUI</v>
      </c>
      <c r="E54">
        <f>IF(Tabla14[[#This Row],[Sigla]]&lt;&gt;"",IF(Tabla14[[#This Row],[Tipo]]=B53,E53+1,1),"")</f>
        <v>5</v>
      </c>
      <c r="G54" s="2" t="str">
        <f>IF(Tabla14[[#This Row],[Sigla]]&lt;&gt;"",Tabla14[[#This Row],[Sigla]]&amp;"-"&amp;Tabla14[[#This Row],[ID2]]&amp;IF(Tabla14[[#This Row],[Atributo]]&lt;&gt;"","-"&amp;Tabla14[[#This Row],[Atributo]],""),"")</f>
        <v>ORQUI-5</v>
      </c>
      <c r="H54" s="1" t="s">
        <v>70</v>
      </c>
      <c r="I54" s="1">
        <v>0</v>
      </c>
      <c r="J54" s="1">
        <v>0</v>
      </c>
      <c r="K54" s="1">
        <v>0</v>
      </c>
      <c r="L54" s="1">
        <v>5</v>
      </c>
      <c r="M54" s="1">
        <v>0</v>
      </c>
      <c r="N54" s="1" t="s">
        <v>117</v>
      </c>
      <c r="O54" s="1" t="s">
        <v>90</v>
      </c>
      <c r="P54" s="1" t="s">
        <v>72</v>
      </c>
      <c r="Q54" s="1" t="s">
        <v>77</v>
      </c>
      <c r="R54" s="1" t="s">
        <v>90</v>
      </c>
      <c r="S54" s="1" t="s">
        <v>76</v>
      </c>
      <c r="T54" s="1" t="s">
        <v>117</v>
      </c>
      <c r="U54" s="1" t="s">
        <v>78</v>
      </c>
      <c r="V54" s="1" t="s">
        <v>78</v>
      </c>
      <c r="W54" s="1" t="s">
        <v>73</v>
      </c>
      <c r="X54" s="1" t="s">
        <v>78</v>
      </c>
      <c r="Y54" s="1" t="s">
        <v>72</v>
      </c>
      <c r="Z54" s="1" t="s">
        <v>112</v>
      </c>
      <c r="AA54" s="1" t="s">
        <v>79</v>
      </c>
      <c r="AB54" s="1">
        <v>116</v>
      </c>
      <c r="AC54" s="1">
        <v>68</v>
      </c>
      <c r="AD54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VALUES('ORQUI-5',0,'M',1,6,0,116,68,0,5,0,0);</v>
      </c>
    </row>
    <row r="55" spans="1:30" x14ac:dyDescent="0.25">
      <c r="A55" s="1">
        <v>54</v>
      </c>
      <c r="B55" s="1">
        <v>6</v>
      </c>
      <c r="C55" t="str">
        <f>IFERROR(VLOOKUP(B55,Dragopavos!$A$1:$C$67,2,0),"")</f>
        <v>Orquideo</v>
      </c>
      <c r="D55" t="str">
        <f>IFERROR(VLOOKUP(B55,Dragopavos!$A$1:$C$67,3,0),"")</f>
        <v>ORQUI</v>
      </c>
      <c r="E55">
        <f>IF(Tabla14[[#This Row],[Sigla]]&lt;&gt;"",IF(Tabla14[[#This Row],[Tipo]]=B54,E54+1,1),"")</f>
        <v>6</v>
      </c>
      <c r="F55" t="s">
        <v>159</v>
      </c>
      <c r="G55" s="2" t="str">
        <f>IF(Tabla14[[#This Row],[Sigla]]&lt;&gt;"",Tabla14[[#This Row],[Sigla]]&amp;"-"&amp;Tabla14[[#This Row],[ID2]]&amp;IF(Tabla14[[#This Row],[Atributo]]&lt;&gt;"","-"&amp;Tabla14[[#This Row],[Atributo]],""),"")</f>
        <v>ORQUI-6-CAMA</v>
      </c>
      <c r="H55" s="1" t="s">
        <v>163</v>
      </c>
      <c r="I55" s="1">
        <v>1</v>
      </c>
      <c r="J55" s="1">
        <v>0</v>
      </c>
      <c r="K55" s="1">
        <v>1</v>
      </c>
      <c r="L55" s="1">
        <v>5</v>
      </c>
      <c r="M55" s="1">
        <v>0</v>
      </c>
      <c r="N55" s="1" t="s">
        <v>71</v>
      </c>
      <c r="O55" s="1" t="s">
        <v>76</v>
      </c>
      <c r="P55" s="1" t="s">
        <v>91</v>
      </c>
      <c r="Q55" s="1" t="s">
        <v>72</v>
      </c>
      <c r="R55" s="1" t="s">
        <v>71</v>
      </c>
      <c r="S55" s="1" t="s">
        <v>76</v>
      </c>
      <c r="T55" s="1" t="s">
        <v>74</v>
      </c>
      <c r="U55" s="1" t="s">
        <v>80</v>
      </c>
      <c r="V55" s="1" t="s">
        <v>80</v>
      </c>
      <c r="W55" s="1" t="s">
        <v>80</v>
      </c>
      <c r="X55" s="1" t="s">
        <v>79</v>
      </c>
      <c r="Y55" s="1" t="s">
        <v>80</v>
      </c>
      <c r="Z55" s="1" t="s">
        <v>78</v>
      </c>
      <c r="AA55" s="1" t="s">
        <v>71</v>
      </c>
      <c r="AB55" s="1">
        <v>3</v>
      </c>
      <c r="AC55" s="1">
        <v>94</v>
      </c>
      <c r="AD55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VALUES('ORQUI-6-CAMA',0,'F',1,6,0,3,94,1,5,0,1);</v>
      </c>
    </row>
    <row r="56" spans="1:30" x14ac:dyDescent="0.25">
      <c r="A56" s="1">
        <v>55</v>
      </c>
      <c r="B56" s="1">
        <v>6</v>
      </c>
      <c r="C56" t="str">
        <f>IFERROR(VLOOKUP(B56,Dragopavos!$A$1:$C$67,2,0),"")</f>
        <v>Orquideo</v>
      </c>
      <c r="D56" t="str">
        <f>IFERROR(VLOOKUP(B56,Dragopavos!$A$1:$C$67,3,0),"")</f>
        <v>ORQUI</v>
      </c>
      <c r="E56">
        <f>IF(Tabla14[[#This Row],[Sigla]]&lt;&gt;"",IF(Tabla14[[#This Row],[Tipo]]=B55,E55+1,1),"")</f>
        <v>7</v>
      </c>
      <c r="G56" s="2" t="str">
        <f>IF(Tabla14[[#This Row],[Sigla]]&lt;&gt;"",Tabla14[[#This Row],[Sigla]]&amp;"-"&amp;Tabla14[[#This Row],[ID2]]&amp;IF(Tabla14[[#This Row],[Atributo]]&lt;&gt;"","-"&amp;Tabla14[[#This Row],[Atributo]],""),"")</f>
        <v>ORQUI-7</v>
      </c>
      <c r="H56" s="1" t="s">
        <v>163</v>
      </c>
      <c r="I56" s="1">
        <v>1</v>
      </c>
      <c r="J56" s="1">
        <v>0</v>
      </c>
      <c r="K56" s="1">
        <v>3</v>
      </c>
      <c r="L56" s="1">
        <v>5</v>
      </c>
      <c r="M56" s="1">
        <v>0</v>
      </c>
      <c r="N56" s="1" t="s">
        <v>75</v>
      </c>
      <c r="O56" s="1" t="s">
        <v>77</v>
      </c>
      <c r="P56" s="1" t="s">
        <v>75</v>
      </c>
      <c r="Q56" s="1" t="s">
        <v>75</v>
      </c>
      <c r="R56" s="1" t="s">
        <v>76</v>
      </c>
      <c r="S56" s="1" t="s">
        <v>76</v>
      </c>
      <c r="T56" s="1" t="s">
        <v>76</v>
      </c>
      <c r="U56" s="1" t="s">
        <v>75</v>
      </c>
      <c r="V56" s="1" t="s">
        <v>77</v>
      </c>
      <c r="W56" s="1" t="s">
        <v>78</v>
      </c>
      <c r="X56" s="1" t="s">
        <v>71</v>
      </c>
      <c r="Y56" s="1" t="s">
        <v>77</v>
      </c>
      <c r="Z56" s="1" t="s">
        <v>78</v>
      </c>
      <c r="AA56" s="1" t="s">
        <v>75</v>
      </c>
      <c r="AB56" s="1">
        <v>0</v>
      </c>
      <c r="AC56" s="1">
        <v>0</v>
      </c>
      <c r="AD56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VALUES('ORQUI-7',0,'F',1,6,0,0,0,3,5,0,1);</v>
      </c>
    </row>
    <row r="57" spans="1:30" x14ac:dyDescent="0.25">
      <c r="A57" s="1">
        <v>56</v>
      </c>
      <c r="B57" s="1">
        <v>6</v>
      </c>
      <c r="C57" t="str">
        <f>IFERROR(VLOOKUP(B57,Dragopavos!$A$1:$C$67,2,0),"")</f>
        <v>Orquideo</v>
      </c>
      <c r="D57" t="str">
        <f>IFERROR(VLOOKUP(B57,Dragopavos!$A$1:$C$67,3,0),"")</f>
        <v>ORQUI</v>
      </c>
      <c r="E57">
        <f>IF(Tabla14[[#This Row],[Sigla]]&lt;&gt;"",IF(Tabla14[[#This Row],[Tipo]]=B56,E56+1,1),"")</f>
        <v>8</v>
      </c>
      <c r="F57" t="s">
        <v>168</v>
      </c>
      <c r="G57" s="2" t="str">
        <f>IF(Tabla14[[#This Row],[Sigla]]&lt;&gt;"",Tabla14[[#This Row],[Sigla]]&amp;"-"&amp;Tabla14[[#This Row],[ID2]]&amp;IF(Tabla14[[#This Row],[Atributo]]&lt;&gt;"","-"&amp;Tabla14[[#This Row],[Atributo]],""),"")</f>
        <v>ORQUI-8-PRED</v>
      </c>
      <c r="H57" s="1" t="s">
        <v>163</v>
      </c>
      <c r="I57" s="1">
        <v>1</v>
      </c>
      <c r="J57" s="1">
        <v>0</v>
      </c>
      <c r="K57" s="1">
        <v>1</v>
      </c>
      <c r="L57" s="1">
        <v>5</v>
      </c>
      <c r="M57" s="1">
        <v>1</v>
      </c>
      <c r="N57" s="1" t="s">
        <v>90</v>
      </c>
      <c r="O57" s="1" t="s">
        <v>72</v>
      </c>
      <c r="P57" s="1" t="s">
        <v>90</v>
      </c>
      <c r="Q57" s="1" t="s">
        <v>72</v>
      </c>
      <c r="R57" s="1" t="s">
        <v>77</v>
      </c>
      <c r="S57" s="1" t="s">
        <v>107</v>
      </c>
      <c r="T57" s="1" t="s">
        <v>77</v>
      </c>
      <c r="U57" s="1" t="s">
        <v>74</v>
      </c>
      <c r="V57" s="1" t="s">
        <v>74</v>
      </c>
      <c r="W57" s="1" t="s">
        <v>77</v>
      </c>
      <c r="X57" s="1" t="s">
        <v>82</v>
      </c>
      <c r="Y57" s="1" t="s">
        <v>78</v>
      </c>
      <c r="Z57" s="1" t="s">
        <v>74</v>
      </c>
      <c r="AA57" s="1" t="s">
        <v>75</v>
      </c>
      <c r="AB57" s="1">
        <v>106</v>
      </c>
      <c r="AC57" s="1">
        <v>42</v>
      </c>
      <c r="AD57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VALUES('ORQUI-8-PRED',0,'F',1,6,1,106,42,1,5,0,1);</v>
      </c>
    </row>
    <row r="58" spans="1:30" x14ac:dyDescent="0.25">
      <c r="A58" s="1">
        <v>57</v>
      </c>
      <c r="B58" s="1">
        <v>6</v>
      </c>
      <c r="C58" t="str">
        <f>IFERROR(VLOOKUP(B58,Dragopavos!$A$1:$C$67,2,0),"")</f>
        <v>Orquideo</v>
      </c>
      <c r="D58" t="str">
        <f>IFERROR(VLOOKUP(B58,Dragopavos!$A$1:$C$67,3,0),"")</f>
        <v>ORQUI</v>
      </c>
      <c r="E58">
        <f>IF(Tabla14[[#This Row],[Sigla]]&lt;&gt;"",IF(Tabla14[[#This Row],[Tipo]]=B57,E57+1,1),"")</f>
        <v>9</v>
      </c>
      <c r="G58" s="2" t="str">
        <f>IF(Tabla14[[#This Row],[Sigla]]&lt;&gt;"",Tabla14[[#This Row],[Sigla]]&amp;"-"&amp;Tabla14[[#This Row],[ID2]]&amp;IF(Tabla14[[#This Row],[Atributo]]&lt;&gt;"","-"&amp;Tabla14[[#This Row],[Atributo]],""),"")</f>
        <v>ORQUI-9</v>
      </c>
      <c r="H58" s="1" t="s">
        <v>163</v>
      </c>
      <c r="I58" s="1">
        <v>0</v>
      </c>
      <c r="J58" s="1">
        <v>0</v>
      </c>
      <c r="K58" s="1">
        <v>0</v>
      </c>
      <c r="L58" s="1">
        <v>5</v>
      </c>
      <c r="M58" s="1">
        <v>0</v>
      </c>
      <c r="N58" s="1" t="s">
        <v>75</v>
      </c>
      <c r="O58" s="1" t="s">
        <v>72</v>
      </c>
      <c r="P58" s="1" t="s">
        <v>90</v>
      </c>
      <c r="Q58" s="1" t="s">
        <v>74</v>
      </c>
      <c r="R58" s="1" t="s">
        <v>77</v>
      </c>
      <c r="S58" s="1" t="s">
        <v>75</v>
      </c>
      <c r="T58" s="1" t="s">
        <v>75</v>
      </c>
      <c r="U58" s="1" t="s">
        <v>74</v>
      </c>
      <c r="V58" s="1" t="s">
        <v>74</v>
      </c>
      <c r="W58" s="1" t="s">
        <v>77</v>
      </c>
      <c r="X58" s="1" t="s">
        <v>82</v>
      </c>
      <c r="Y58" s="1" t="s">
        <v>78</v>
      </c>
      <c r="Z58" s="1" t="s">
        <v>74</v>
      </c>
      <c r="AA58" s="1" t="s">
        <v>75</v>
      </c>
      <c r="AB58" s="1">
        <v>44</v>
      </c>
      <c r="AC58" s="1">
        <v>42</v>
      </c>
      <c r="AD58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VALUES('ORQUI-9',0,'F',1,6,0,44,42,0,5,0,0);</v>
      </c>
    </row>
    <row r="59" spans="1:30" x14ac:dyDescent="0.25">
      <c r="A59" s="1">
        <v>58</v>
      </c>
      <c r="B59" s="1">
        <v>6</v>
      </c>
      <c r="C59" t="str">
        <f>IFERROR(VLOOKUP(B59,Dragopavos!$A$1:$C$67,2,0),"")</f>
        <v>Orquideo</v>
      </c>
      <c r="D59" t="str">
        <f>IFERROR(VLOOKUP(B59,Dragopavos!$A$1:$C$67,3,0),"")</f>
        <v>ORQUI</v>
      </c>
      <c r="E59">
        <f>IF(Tabla14[[#This Row],[Sigla]]&lt;&gt;"",IF(Tabla14[[#This Row],[Tipo]]=B58,E58+1,1),"")</f>
        <v>10</v>
      </c>
      <c r="G59" s="2" t="str">
        <f>IF(Tabla14[[#This Row],[Sigla]]&lt;&gt;"",Tabla14[[#This Row],[Sigla]]&amp;"-"&amp;Tabla14[[#This Row],[ID2]]&amp;IF(Tabla14[[#This Row],[Atributo]]&lt;&gt;"","-"&amp;Tabla14[[#This Row],[Atributo]],""),"")</f>
        <v>ORQUI-10</v>
      </c>
      <c r="H59" s="1" t="s">
        <v>163</v>
      </c>
      <c r="I59" s="1">
        <v>1</v>
      </c>
      <c r="J59" s="1">
        <v>0</v>
      </c>
      <c r="K59" s="1">
        <v>1</v>
      </c>
      <c r="L59" s="1">
        <v>5</v>
      </c>
      <c r="M59" s="1">
        <v>0</v>
      </c>
      <c r="N59" s="1" t="s">
        <v>80</v>
      </c>
      <c r="O59" s="1" t="s">
        <v>80</v>
      </c>
      <c r="P59" s="1" t="s">
        <v>80</v>
      </c>
      <c r="Q59" s="1" t="s">
        <v>76</v>
      </c>
      <c r="R59" s="1" t="s">
        <v>78</v>
      </c>
      <c r="S59" s="1" t="s">
        <v>75</v>
      </c>
      <c r="T59" s="1" t="s">
        <v>78</v>
      </c>
      <c r="U59" s="1" t="s">
        <v>80</v>
      </c>
      <c r="V59" s="1" t="s">
        <v>80</v>
      </c>
      <c r="W59" s="1" t="s">
        <v>80</v>
      </c>
      <c r="X59" s="1" t="s">
        <v>79</v>
      </c>
      <c r="Y59" s="1" t="s">
        <v>80</v>
      </c>
      <c r="Z59" s="1" t="s">
        <v>78</v>
      </c>
      <c r="AA59" s="1" t="s">
        <v>71</v>
      </c>
      <c r="AB59" s="1">
        <v>83</v>
      </c>
      <c r="AC59" s="1">
        <v>94</v>
      </c>
      <c r="AD59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VALUES('ORQUI-10',0,'F',1,6,0,83,94,1,5,0,1);</v>
      </c>
    </row>
    <row r="60" spans="1:30" x14ac:dyDescent="0.25">
      <c r="A60" s="1">
        <v>59</v>
      </c>
      <c r="B60" s="1">
        <v>7</v>
      </c>
      <c r="C60" t="str">
        <f>IFERROR(VLOOKUP(B60,Dragopavos!$A$1:$C$67,2,0),"")</f>
        <v>Purpura</v>
      </c>
      <c r="D60" t="str">
        <f>IFERROR(VLOOKUP(B60,Dragopavos!$A$1:$C$67,3,0),"")</f>
        <v>PURPU</v>
      </c>
      <c r="E60">
        <f>IF(Tabla14[[#This Row],[Sigla]]&lt;&gt;"",IF(Tabla14[[#This Row],[Tipo]]=B59,E59+1,1),"")</f>
        <v>1</v>
      </c>
      <c r="G60" s="2" t="str">
        <f>IF(Tabla14[[#This Row],[Sigla]]&lt;&gt;"",Tabla14[[#This Row],[Sigla]]&amp;"-"&amp;Tabla14[[#This Row],[ID2]]&amp;IF(Tabla14[[#This Row],[Atributo]]&lt;&gt;"","-"&amp;Tabla14[[#This Row],[Atributo]],""),"")</f>
        <v>PURPU-1</v>
      </c>
      <c r="H60" s="1" t="s">
        <v>70</v>
      </c>
      <c r="I60" s="1">
        <v>1</v>
      </c>
      <c r="J60" s="1">
        <v>0</v>
      </c>
      <c r="K60" s="1">
        <v>3</v>
      </c>
      <c r="L60" s="1">
        <v>5</v>
      </c>
      <c r="M60" s="1">
        <v>0</v>
      </c>
      <c r="N60" s="1" t="s">
        <v>73</v>
      </c>
      <c r="O60" s="1" t="s">
        <v>80</v>
      </c>
      <c r="P60" s="1" t="s">
        <v>80</v>
      </c>
      <c r="Q60" s="1" t="s">
        <v>81</v>
      </c>
      <c r="R60" s="1" t="s">
        <v>71</v>
      </c>
      <c r="S60" s="1" t="s">
        <v>110</v>
      </c>
      <c r="T60" s="1" t="s">
        <v>71</v>
      </c>
      <c r="U60" s="1" t="s">
        <v>78</v>
      </c>
      <c r="V60" s="1" t="s">
        <v>78</v>
      </c>
      <c r="W60" s="1" t="s">
        <v>77</v>
      </c>
      <c r="X60" s="1" t="s">
        <v>78</v>
      </c>
      <c r="Y60" s="1" t="s">
        <v>77</v>
      </c>
      <c r="Z60" s="1" t="s">
        <v>77</v>
      </c>
      <c r="AA60" s="1" t="s">
        <v>75</v>
      </c>
      <c r="AB60" s="1">
        <v>0</v>
      </c>
      <c r="AC60" s="1">
        <v>0</v>
      </c>
      <c r="AD60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VALUES('PURPU-1',0,'M',1,7,0,0,0,3,5,0,1);</v>
      </c>
    </row>
    <row r="61" spans="1:30" x14ac:dyDescent="0.25">
      <c r="A61" s="1">
        <v>60</v>
      </c>
      <c r="B61" s="1">
        <v>7</v>
      </c>
      <c r="C61" t="str">
        <f>IFERROR(VLOOKUP(B61,Dragopavos!$A$1:$C$67,2,0),"")</f>
        <v>Purpura</v>
      </c>
      <c r="D61" t="str">
        <f>IFERROR(VLOOKUP(B61,Dragopavos!$A$1:$C$67,3,0),"")</f>
        <v>PURPU</v>
      </c>
      <c r="E61">
        <f>IF(Tabla14[[#This Row],[Sigla]]&lt;&gt;"",IF(Tabla14[[#This Row],[Tipo]]=B60,E60+1,1),"")</f>
        <v>2</v>
      </c>
      <c r="G61" s="2" t="str">
        <f>IF(Tabla14[[#This Row],[Sigla]]&lt;&gt;"",Tabla14[[#This Row],[Sigla]]&amp;"-"&amp;Tabla14[[#This Row],[ID2]]&amp;IF(Tabla14[[#This Row],[Atributo]]&lt;&gt;"","-"&amp;Tabla14[[#This Row],[Atributo]],""),"")</f>
        <v>PURPU-2</v>
      </c>
      <c r="H61" s="1" t="s">
        <v>70</v>
      </c>
      <c r="I61" s="1">
        <v>1</v>
      </c>
      <c r="J61" s="1">
        <v>0</v>
      </c>
      <c r="K61" s="1">
        <v>2</v>
      </c>
      <c r="L61" s="1">
        <v>5</v>
      </c>
      <c r="M61" s="1">
        <v>0</v>
      </c>
      <c r="N61" s="1" t="s">
        <v>78</v>
      </c>
      <c r="O61" s="1" t="s">
        <v>73</v>
      </c>
      <c r="P61" s="1" t="s">
        <v>80</v>
      </c>
      <c r="Q61" s="1" t="s">
        <v>71</v>
      </c>
      <c r="R61" s="1" t="s">
        <v>78</v>
      </c>
      <c r="S61" s="1" t="s">
        <v>78</v>
      </c>
      <c r="T61" s="1" t="s">
        <v>77</v>
      </c>
      <c r="U61" s="1" t="s">
        <v>77</v>
      </c>
      <c r="V61" s="1" t="s">
        <v>75</v>
      </c>
      <c r="W61" s="1" t="s">
        <v>77</v>
      </c>
      <c r="X61" s="1" t="s">
        <v>76</v>
      </c>
      <c r="Y61" s="1" t="s">
        <v>75</v>
      </c>
      <c r="Z61" s="1" t="s">
        <v>77</v>
      </c>
      <c r="AA61" s="1" t="s">
        <v>77</v>
      </c>
      <c r="AB61" s="1">
        <v>59</v>
      </c>
      <c r="AC61" s="1">
        <v>55</v>
      </c>
      <c r="AD61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VALUES('PURPU-2',0,'M',1,7,0,59,55,2,5,0,1);</v>
      </c>
    </row>
    <row r="62" spans="1:30" x14ac:dyDescent="0.25">
      <c r="A62" s="1">
        <v>61</v>
      </c>
      <c r="B62" s="1">
        <v>7</v>
      </c>
      <c r="C62" t="str">
        <f>IFERROR(VLOOKUP(B62,Dragopavos!$A$1:$C$67,2,0),"")</f>
        <v>Purpura</v>
      </c>
      <c r="D62" t="str">
        <f>IFERROR(VLOOKUP(B62,Dragopavos!$A$1:$C$67,3,0),"")</f>
        <v>PURPU</v>
      </c>
      <c r="E62">
        <f>IF(Tabla14[[#This Row],[Sigla]]&lt;&gt;"",IF(Tabla14[[#This Row],[Tipo]]=B61,E61+1,1),"")</f>
        <v>3</v>
      </c>
      <c r="G62" s="2" t="str">
        <f>IF(Tabla14[[#This Row],[Sigla]]&lt;&gt;"",Tabla14[[#This Row],[Sigla]]&amp;"-"&amp;Tabla14[[#This Row],[ID2]]&amp;IF(Tabla14[[#This Row],[Atributo]]&lt;&gt;"","-"&amp;Tabla14[[#This Row],[Atributo]],""),"")</f>
        <v>PURPU-3</v>
      </c>
      <c r="H62" s="1" t="s">
        <v>70</v>
      </c>
      <c r="I62" s="1">
        <v>0</v>
      </c>
      <c r="J62" s="1">
        <v>0</v>
      </c>
      <c r="K62" s="1">
        <v>0</v>
      </c>
      <c r="L62" s="1">
        <v>5</v>
      </c>
      <c r="M62" s="1">
        <v>0</v>
      </c>
      <c r="N62" s="1" t="s">
        <v>117</v>
      </c>
      <c r="O62" s="1" t="s">
        <v>76</v>
      </c>
      <c r="P62" s="1" t="s">
        <v>91</v>
      </c>
      <c r="Q62" s="1" t="s">
        <v>72</v>
      </c>
      <c r="R62" s="1" t="s">
        <v>117</v>
      </c>
      <c r="S62" s="1" t="s">
        <v>117</v>
      </c>
      <c r="T62" s="1" t="s">
        <v>117</v>
      </c>
      <c r="U62" s="1" t="s">
        <v>80</v>
      </c>
      <c r="V62" s="1" t="s">
        <v>78</v>
      </c>
      <c r="W62" s="1" t="s">
        <v>73</v>
      </c>
      <c r="X62" s="1" t="s">
        <v>78</v>
      </c>
      <c r="Y62" s="1" t="s">
        <v>71</v>
      </c>
      <c r="Z62" s="1" t="s">
        <v>76</v>
      </c>
      <c r="AA62" s="1" t="s">
        <v>74</v>
      </c>
      <c r="AB62" s="1">
        <v>115</v>
      </c>
      <c r="AC62" s="1">
        <v>89</v>
      </c>
      <c r="AD62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VALUES('PURPU-3',0,'M',1,7,0,115,89,0,5,0,0);</v>
      </c>
    </row>
    <row r="63" spans="1:30" x14ac:dyDescent="0.25">
      <c r="A63" s="1">
        <v>62</v>
      </c>
      <c r="B63" s="1">
        <v>7</v>
      </c>
      <c r="C63" t="str">
        <f>IFERROR(VLOOKUP(B63,Dragopavos!$A$1:$C$67,2,0),"")</f>
        <v>Purpura</v>
      </c>
      <c r="D63" t="str">
        <f>IFERROR(VLOOKUP(B63,Dragopavos!$A$1:$C$67,3,0),"")</f>
        <v>PURPU</v>
      </c>
      <c r="E63">
        <f>IF(Tabla14[[#This Row],[Sigla]]&lt;&gt;"",IF(Tabla14[[#This Row],[Tipo]]=B62,E62+1,1),"")</f>
        <v>4</v>
      </c>
      <c r="G63" s="2" t="str">
        <f>IF(Tabla14[[#This Row],[Sigla]]&lt;&gt;"",Tabla14[[#This Row],[Sigla]]&amp;"-"&amp;Tabla14[[#This Row],[ID2]]&amp;IF(Tabla14[[#This Row],[Atributo]]&lt;&gt;"","-"&amp;Tabla14[[#This Row],[Atributo]],""),"")</f>
        <v>PURPU-4</v>
      </c>
      <c r="H63" s="1" t="s">
        <v>70</v>
      </c>
      <c r="I63" s="1">
        <v>0</v>
      </c>
      <c r="J63" s="1">
        <v>0</v>
      </c>
      <c r="K63" s="1">
        <v>0</v>
      </c>
      <c r="L63" s="1">
        <v>5</v>
      </c>
      <c r="M63" s="1">
        <v>0</v>
      </c>
      <c r="N63" s="1" t="s">
        <v>80</v>
      </c>
      <c r="O63" s="1" t="s">
        <v>80</v>
      </c>
      <c r="P63" s="1" t="s">
        <v>80</v>
      </c>
      <c r="Q63" s="1" t="s">
        <v>76</v>
      </c>
      <c r="R63" s="1" t="s">
        <v>78</v>
      </c>
      <c r="S63" s="1" t="s">
        <v>75</v>
      </c>
      <c r="T63" s="1" t="s">
        <v>78</v>
      </c>
      <c r="U63" s="1" t="s">
        <v>79</v>
      </c>
      <c r="V63" s="1" t="s">
        <v>79</v>
      </c>
      <c r="W63" s="1" t="s">
        <v>76</v>
      </c>
      <c r="X63" s="1" t="s">
        <v>76</v>
      </c>
      <c r="Y63" s="1" t="s">
        <v>117</v>
      </c>
      <c r="Z63" s="1" t="s">
        <v>76</v>
      </c>
      <c r="AA63" s="1" t="s">
        <v>117</v>
      </c>
      <c r="AB63" s="1">
        <v>83</v>
      </c>
      <c r="AC63" s="1">
        <v>0</v>
      </c>
      <c r="AD63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VALUES('PURPU-4',0,'M',1,7,0,83,0,0,5,0,0);</v>
      </c>
    </row>
    <row r="64" spans="1:30" x14ac:dyDescent="0.25">
      <c r="A64" s="1">
        <v>63</v>
      </c>
      <c r="B64" s="1">
        <v>7</v>
      </c>
      <c r="C64" t="str">
        <f>IFERROR(VLOOKUP(B64,Dragopavos!$A$1:$C$67,2,0),"")</f>
        <v>Purpura</v>
      </c>
      <c r="D64" t="str">
        <f>IFERROR(VLOOKUP(B64,Dragopavos!$A$1:$C$67,3,0),"")</f>
        <v>PURPU</v>
      </c>
      <c r="E64">
        <f>IF(Tabla14[[#This Row],[Sigla]]&lt;&gt;"",IF(Tabla14[[#This Row],[Tipo]]=B63,E63+1,1),"")</f>
        <v>5</v>
      </c>
      <c r="G64" s="2" t="str">
        <f>IF(Tabla14[[#This Row],[Sigla]]&lt;&gt;"",Tabla14[[#This Row],[Sigla]]&amp;"-"&amp;Tabla14[[#This Row],[ID2]]&amp;IF(Tabla14[[#This Row],[Atributo]]&lt;&gt;"","-"&amp;Tabla14[[#This Row],[Atributo]],""),"")</f>
        <v>PURPU-5</v>
      </c>
      <c r="H64" s="1" t="s">
        <v>70</v>
      </c>
      <c r="I64" s="1">
        <v>0</v>
      </c>
      <c r="J64" s="1">
        <v>0</v>
      </c>
      <c r="K64" s="1">
        <v>0</v>
      </c>
      <c r="L64" s="1">
        <v>5</v>
      </c>
      <c r="M64" s="1">
        <v>0</v>
      </c>
      <c r="N64" s="1" t="s">
        <v>79</v>
      </c>
      <c r="O64" s="1" t="s">
        <v>79</v>
      </c>
      <c r="P64" s="1" t="s">
        <v>76</v>
      </c>
      <c r="Q64" s="1" t="s">
        <v>76</v>
      </c>
      <c r="R64" s="1" t="s">
        <v>78</v>
      </c>
      <c r="S64" s="1" t="s">
        <v>78</v>
      </c>
      <c r="T64" s="1" t="s">
        <v>71</v>
      </c>
      <c r="U64" s="1" t="s">
        <v>71</v>
      </c>
      <c r="V64" s="1" t="s">
        <v>131</v>
      </c>
      <c r="W64" s="1" t="s">
        <v>107</v>
      </c>
      <c r="X64" s="1" t="s">
        <v>78</v>
      </c>
      <c r="Y64" s="1" t="s">
        <v>71</v>
      </c>
      <c r="Z64" s="1" t="s">
        <v>76</v>
      </c>
      <c r="AA64" s="1" t="s">
        <v>71</v>
      </c>
      <c r="AB64" s="1">
        <v>75</v>
      </c>
      <c r="AC64" s="1">
        <v>11</v>
      </c>
      <c r="AD64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VALUES('PURPU-5',0,'M',1,7,0,75,11,0,5,0,0);</v>
      </c>
    </row>
    <row r="65" spans="1:30" x14ac:dyDescent="0.25">
      <c r="A65" s="1">
        <v>64</v>
      </c>
      <c r="B65" s="1">
        <v>7</v>
      </c>
      <c r="C65" t="str">
        <f>IFERROR(VLOOKUP(B65,Dragopavos!$A$1:$C$67,2,0),"")</f>
        <v>Purpura</v>
      </c>
      <c r="D65" t="str">
        <f>IFERROR(VLOOKUP(B65,Dragopavos!$A$1:$C$67,3,0),"")</f>
        <v>PURPU</v>
      </c>
      <c r="E65">
        <f>IF(Tabla14[[#This Row],[Sigla]]&lt;&gt;"",IF(Tabla14[[#This Row],[Tipo]]=B64,E64+1,1),"")</f>
        <v>6</v>
      </c>
      <c r="G65" s="2" t="str">
        <f>IF(Tabla14[[#This Row],[Sigla]]&lt;&gt;"",Tabla14[[#This Row],[Sigla]]&amp;"-"&amp;Tabla14[[#This Row],[ID2]]&amp;IF(Tabla14[[#This Row],[Atributo]]&lt;&gt;"","-"&amp;Tabla14[[#This Row],[Atributo]],""),"")</f>
        <v>PURPU-6</v>
      </c>
      <c r="H65" s="1" t="s">
        <v>70</v>
      </c>
      <c r="I65" s="1">
        <v>0</v>
      </c>
      <c r="J65" s="1">
        <v>0</v>
      </c>
      <c r="K65" s="1">
        <v>0</v>
      </c>
      <c r="L65" s="1">
        <v>5</v>
      </c>
      <c r="M65" s="1">
        <v>0</v>
      </c>
      <c r="N65" s="1" t="s">
        <v>77</v>
      </c>
      <c r="O65" s="1" t="s">
        <v>76</v>
      </c>
      <c r="P65" s="1" t="s">
        <v>91</v>
      </c>
      <c r="Q65" s="1" t="s">
        <v>72</v>
      </c>
      <c r="R65" s="1" t="s">
        <v>74</v>
      </c>
      <c r="S65" s="1" t="s">
        <v>74</v>
      </c>
      <c r="T65" s="1" t="s">
        <v>78</v>
      </c>
      <c r="U65" s="1" t="s">
        <v>78</v>
      </c>
      <c r="V65" s="1" t="s">
        <v>107</v>
      </c>
      <c r="W65" s="1" t="s">
        <v>90</v>
      </c>
      <c r="X65" s="1" t="s">
        <v>74</v>
      </c>
      <c r="Y65" s="1" t="s">
        <v>78</v>
      </c>
      <c r="Z65" s="1" t="s">
        <v>78</v>
      </c>
      <c r="AA65" s="1" t="s">
        <v>71</v>
      </c>
      <c r="AB65" s="1">
        <v>49</v>
      </c>
      <c r="AC65" s="1">
        <v>0</v>
      </c>
      <c r="AD65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VALUES('PURPU-6',0,'M',1,7,0,49,0,0,5,0,0);</v>
      </c>
    </row>
    <row r="66" spans="1:30" x14ac:dyDescent="0.25">
      <c r="A66" s="1">
        <v>65</v>
      </c>
      <c r="B66" s="1">
        <v>7</v>
      </c>
      <c r="C66" t="str">
        <f>IFERROR(VLOOKUP(B66,Dragopavos!$A$1:$C$67,2,0),"")</f>
        <v>Purpura</v>
      </c>
      <c r="D66" t="str">
        <f>IFERROR(VLOOKUP(B66,Dragopavos!$A$1:$C$67,3,0),"")</f>
        <v>PURPU</v>
      </c>
      <c r="E66">
        <f>IF(Tabla14[[#This Row],[Sigla]]&lt;&gt;"",IF(Tabla14[[#This Row],[Tipo]]=B65,E65+1,1),"")</f>
        <v>7</v>
      </c>
      <c r="G66" s="2" t="str">
        <f>IF(Tabla14[[#This Row],[Sigla]]&lt;&gt;"",Tabla14[[#This Row],[Sigla]]&amp;"-"&amp;Tabla14[[#This Row],[ID2]]&amp;IF(Tabla14[[#This Row],[Atributo]]&lt;&gt;"","-"&amp;Tabla14[[#This Row],[Atributo]],""),"")</f>
        <v>PURPU-7</v>
      </c>
      <c r="H66" s="1" t="s">
        <v>70</v>
      </c>
      <c r="I66" s="1">
        <v>0</v>
      </c>
      <c r="J66" s="1">
        <v>0</v>
      </c>
      <c r="K66" s="1">
        <v>0</v>
      </c>
      <c r="L66" s="1">
        <v>5</v>
      </c>
      <c r="M66" s="1">
        <v>0</v>
      </c>
      <c r="N66" s="1" t="s">
        <v>75</v>
      </c>
      <c r="O66" s="1" t="s">
        <v>72</v>
      </c>
      <c r="P66" s="1" t="s">
        <v>90</v>
      </c>
      <c r="Q66" s="1" t="s">
        <v>74</v>
      </c>
      <c r="R66" s="1" t="s">
        <v>77</v>
      </c>
      <c r="S66" s="1" t="s">
        <v>75</v>
      </c>
      <c r="T66" s="1" t="s">
        <v>75</v>
      </c>
      <c r="U66" s="1" t="s">
        <v>74</v>
      </c>
      <c r="V66" s="1" t="s">
        <v>74</v>
      </c>
      <c r="W66" s="1" t="s">
        <v>77</v>
      </c>
      <c r="X66" s="1" t="s">
        <v>82</v>
      </c>
      <c r="Y66" s="1" t="s">
        <v>78</v>
      </c>
      <c r="Z66" s="1" t="s">
        <v>74</v>
      </c>
      <c r="AA66" s="1" t="s">
        <v>75</v>
      </c>
      <c r="AB66" s="1">
        <v>44</v>
      </c>
      <c r="AC66" s="1">
        <v>42</v>
      </c>
      <c r="AD66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VALUES('PURPU-7',0,'M',1,7,0,44,42,0,5,0,0);</v>
      </c>
    </row>
    <row r="67" spans="1:30" x14ac:dyDescent="0.25">
      <c r="A67" s="1">
        <v>66</v>
      </c>
      <c r="B67" s="1">
        <v>7</v>
      </c>
      <c r="C67" t="str">
        <f>IFERROR(VLOOKUP(B67,Dragopavos!$A$1:$C$67,2,0),"")</f>
        <v>Purpura</v>
      </c>
      <c r="D67" t="str">
        <f>IFERROR(VLOOKUP(B67,Dragopavos!$A$1:$C$67,3,0),"")</f>
        <v>PURPU</v>
      </c>
      <c r="E67">
        <f>IF(Tabla14[[#This Row],[Sigla]]&lt;&gt;"",IF(Tabla14[[#This Row],[Tipo]]=B66,E66+1,1),"")</f>
        <v>8</v>
      </c>
      <c r="G67" s="2" t="str">
        <f>IF(Tabla14[[#This Row],[Sigla]]&lt;&gt;"",Tabla14[[#This Row],[Sigla]]&amp;"-"&amp;Tabla14[[#This Row],[ID2]]&amp;IF(Tabla14[[#This Row],[Atributo]]&lt;&gt;"","-"&amp;Tabla14[[#This Row],[Atributo]],""),"")</f>
        <v>PURPU-8</v>
      </c>
      <c r="H67" s="1" t="s">
        <v>70</v>
      </c>
      <c r="I67" s="1">
        <v>1</v>
      </c>
      <c r="J67" s="1">
        <v>0</v>
      </c>
      <c r="K67" s="1">
        <v>1</v>
      </c>
      <c r="L67" s="1">
        <v>5</v>
      </c>
      <c r="M67" s="1">
        <v>0</v>
      </c>
      <c r="N67" s="1" t="s">
        <v>71</v>
      </c>
      <c r="O67" s="1" t="s">
        <v>107</v>
      </c>
      <c r="P67" s="1" t="s">
        <v>90</v>
      </c>
      <c r="Q67" s="1" t="s">
        <v>74</v>
      </c>
      <c r="R67" s="1" t="s">
        <v>78</v>
      </c>
      <c r="S67" s="1" t="s">
        <v>78</v>
      </c>
      <c r="T67" s="1" t="s">
        <v>71</v>
      </c>
      <c r="U67" s="1" t="s">
        <v>71</v>
      </c>
      <c r="V67" s="1" t="s">
        <v>71</v>
      </c>
      <c r="W67" s="1" t="s">
        <v>76</v>
      </c>
      <c r="X67" s="1" t="s">
        <v>71</v>
      </c>
      <c r="Y67" s="1" t="s">
        <v>71</v>
      </c>
      <c r="Z67" s="1" t="s">
        <v>76</v>
      </c>
      <c r="AA67" s="1" t="s">
        <v>71</v>
      </c>
      <c r="AB67" s="1">
        <v>2</v>
      </c>
      <c r="AC67" s="1">
        <v>5</v>
      </c>
      <c r="AD67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VALUES('PURPU-8',0,'M',1,7,0,2,5,1,5,0,1);</v>
      </c>
    </row>
    <row r="68" spans="1:30" x14ac:dyDescent="0.25">
      <c r="A68" s="1">
        <v>67</v>
      </c>
      <c r="B68" s="1">
        <v>7</v>
      </c>
      <c r="C68" t="str">
        <f>IFERROR(VLOOKUP(B68,Dragopavos!$A$1:$C$67,2,0),"")</f>
        <v>Purpura</v>
      </c>
      <c r="D68" t="str">
        <f>IFERROR(VLOOKUP(B68,Dragopavos!$A$1:$C$67,3,0),"")</f>
        <v>PURPU</v>
      </c>
      <c r="E68">
        <f>IF(Tabla14[[#This Row],[Sigla]]&lt;&gt;"",IF(Tabla14[[#This Row],[Tipo]]=B67,E67+1,1),"")</f>
        <v>9</v>
      </c>
      <c r="G68" s="2" t="str">
        <f>IF(Tabla14[[#This Row],[Sigla]]&lt;&gt;"",Tabla14[[#This Row],[Sigla]]&amp;"-"&amp;Tabla14[[#This Row],[ID2]]&amp;IF(Tabla14[[#This Row],[Atributo]]&lt;&gt;"","-"&amp;Tabla14[[#This Row],[Atributo]],""),"")</f>
        <v>PURPU-9</v>
      </c>
      <c r="H68" s="1" t="s">
        <v>163</v>
      </c>
      <c r="I68" s="1">
        <v>1</v>
      </c>
      <c r="J68" s="1">
        <v>0</v>
      </c>
      <c r="K68" s="1">
        <v>1</v>
      </c>
      <c r="L68" s="1">
        <v>5</v>
      </c>
      <c r="M68" s="1">
        <v>0</v>
      </c>
      <c r="N68" s="1" t="s">
        <v>80</v>
      </c>
      <c r="O68" s="1" t="s">
        <v>80</v>
      </c>
      <c r="P68" s="1" t="s">
        <v>80</v>
      </c>
      <c r="Q68" s="1" t="s">
        <v>76</v>
      </c>
      <c r="R68" s="1" t="s">
        <v>78</v>
      </c>
      <c r="S68" s="1" t="s">
        <v>75</v>
      </c>
      <c r="T68" s="1" t="s">
        <v>78</v>
      </c>
      <c r="U68" s="1" t="s">
        <v>78</v>
      </c>
      <c r="V68" s="1" t="s">
        <v>80</v>
      </c>
      <c r="W68" s="1" t="s">
        <v>80</v>
      </c>
      <c r="X68" s="1" t="s">
        <v>79</v>
      </c>
      <c r="Y68" s="1" t="s">
        <v>80</v>
      </c>
      <c r="Z68" s="1" t="s">
        <v>78</v>
      </c>
      <c r="AA68" s="1" t="s">
        <v>71</v>
      </c>
      <c r="AB68" s="1">
        <v>83</v>
      </c>
      <c r="AC68" s="1">
        <v>0</v>
      </c>
      <c r="AD68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VALUES('PURPU-9',0,'F',1,7,0,83,0,1,5,0,1);</v>
      </c>
    </row>
    <row r="69" spans="1:30" x14ac:dyDescent="0.25">
      <c r="A69" s="1">
        <v>68</v>
      </c>
      <c r="B69" s="1">
        <v>7</v>
      </c>
      <c r="C69" t="str">
        <f>IFERROR(VLOOKUP(B69,Dragopavos!$A$1:$C$67,2,0),"")</f>
        <v>Purpura</v>
      </c>
      <c r="D69" t="str">
        <f>IFERROR(VLOOKUP(B69,Dragopavos!$A$1:$C$67,3,0),"")</f>
        <v>PURPU</v>
      </c>
      <c r="E69">
        <f>IF(Tabla14[[#This Row],[Sigla]]&lt;&gt;"",IF(Tabla14[[#This Row],[Tipo]]=B68,E68+1,1),"")</f>
        <v>10</v>
      </c>
      <c r="G69" s="2" t="str">
        <f>IF(Tabla14[[#This Row],[Sigla]]&lt;&gt;"",Tabla14[[#This Row],[Sigla]]&amp;"-"&amp;Tabla14[[#This Row],[ID2]]&amp;IF(Tabla14[[#This Row],[Atributo]]&lt;&gt;"","-"&amp;Tabla14[[#This Row],[Atributo]],""),"")</f>
        <v>PURPU-10</v>
      </c>
      <c r="H69" s="1" t="s">
        <v>163</v>
      </c>
      <c r="I69" s="1">
        <v>1</v>
      </c>
      <c r="J69" s="1">
        <v>0</v>
      </c>
      <c r="K69" s="1">
        <v>1</v>
      </c>
      <c r="L69" s="1">
        <v>5</v>
      </c>
      <c r="M69" s="1">
        <v>0</v>
      </c>
      <c r="N69" s="1" t="s">
        <v>78</v>
      </c>
      <c r="O69" s="1" t="s">
        <v>73</v>
      </c>
      <c r="P69" s="1" t="s">
        <v>80</v>
      </c>
      <c r="Q69" s="1" t="s">
        <v>71</v>
      </c>
      <c r="R69" s="1" t="s">
        <v>78</v>
      </c>
      <c r="S69" s="1" t="s">
        <v>78</v>
      </c>
      <c r="T69" s="1" t="s">
        <v>77</v>
      </c>
      <c r="U69" s="1" t="s">
        <v>72</v>
      </c>
      <c r="V69" s="1" t="s">
        <v>112</v>
      </c>
      <c r="W69" s="1" t="s">
        <v>111</v>
      </c>
      <c r="X69" s="1" t="s">
        <v>75</v>
      </c>
      <c r="Y69" s="1" t="s">
        <v>79</v>
      </c>
      <c r="Z69" s="1" t="s">
        <v>72</v>
      </c>
      <c r="AA69" s="1" t="s">
        <v>81</v>
      </c>
      <c r="AB69" s="1">
        <v>59</v>
      </c>
      <c r="AC69" s="1">
        <v>103</v>
      </c>
      <c r="AD69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VALUES('PURPU-10',0,'F',1,7,0,59,103,1,5,0,1);</v>
      </c>
    </row>
    <row r="70" spans="1:30" x14ac:dyDescent="0.25">
      <c r="A70" s="1">
        <v>69</v>
      </c>
      <c r="B70" s="1">
        <v>7</v>
      </c>
      <c r="C70" t="str">
        <f>IFERROR(VLOOKUP(B70,Dragopavos!$A$1:$C$67,2,0),"")</f>
        <v>Purpura</v>
      </c>
      <c r="D70" t="str">
        <f>IFERROR(VLOOKUP(B70,Dragopavos!$A$1:$C$67,3,0),"")</f>
        <v>PURPU</v>
      </c>
      <c r="E70">
        <f>IF(Tabla14[[#This Row],[Sigla]]&lt;&gt;"",IF(Tabla14[[#This Row],[Tipo]]=B69,E69+1,1),"")</f>
        <v>11</v>
      </c>
      <c r="G70" s="2" t="str">
        <f>IF(Tabla14[[#This Row],[Sigla]]&lt;&gt;"",Tabla14[[#This Row],[Sigla]]&amp;"-"&amp;Tabla14[[#This Row],[ID2]]&amp;IF(Tabla14[[#This Row],[Atributo]]&lt;&gt;"","-"&amp;Tabla14[[#This Row],[Atributo]],""),"")</f>
        <v>PURPU-11</v>
      </c>
      <c r="H70" s="1" t="s">
        <v>163</v>
      </c>
      <c r="I70" s="1">
        <v>1</v>
      </c>
      <c r="J70" s="1">
        <v>0</v>
      </c>
      <c r="K70" s="1">
        <v>2</v>
      </c>
      <c r="L70" s="1">
        <v>5</v>
      </c>
      <c r="M70" s="1">
        <v>0</v>
      </c>
      <c r="N70" s="1" t="s">
        <v>107</v>
      </c>
      <c r="O70" s="1" t="s">
        <v>90</v>
      </c>
      <c r="P70" s="1" t="s">
        <v>72</v>
      </c>
      <c r="Q70" s="1" t="s">
        <v>77</v>
      </c>
      <c r="R70" s="1" t="s">
        <v>74</v>
      </c>
      <c r="S70" s="1" t="s">
        <v>74</v>
      </c>
      <c r="T70" s="1" t="s">
        <v>78</v>
      </c>
      <c r="U70" s="1" t="s">
        <v>78</v>
      </c>
      <c r="V70" s="1" t="s">
        <v>78</v>
      </c>
      <c r="W70" s="1" t="s">
        <v>73</v>
      </c>
      <c r="X70" s="1" t="s">
        <v>78</v>
      </c>
      <c r="Y70" s="1" t="s">
        <v>71</v>
      </c>
      <c r="Z70" s="1" t="s">
        <v>76</v>
      </c>
      <c r="AA70" s="1" t="s">
        <v>74</v>
      </c>
      <c r="AB70" s="1">
        <v>0</v>
      </c>
      <c r="AC70" s="1">
        <v>0</v>
      </c>
      <c r="AD70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VALUES('PURPU-11',0,'F',1,7,0,0,0,2,5,0,1);</v>
      </c>
    </row>
    <row r="71" spans="1:30" x14ac:dyDescent="0.25">
      <c r="A71" s="1">
        <v>70</v>
      </c>
      <c r="B71" s="1">
        <v>7</v>
      </c>
      <c r="C71" t="str">
        <f>IFERROR(VLOOKUP(B71,Dragopavos!$A$1:$C$67,2,0),"")</f>
        <v>Purpura</v>
      </c>
      <c r="D71" t="str">
        <f>IFERROR(VLOOKUP(B71,Dragopavos!$A$1:$C$67,3,0),"")</f>
        <v>PURPU</v>
      </c>
      <c r="E71">
        <f>IF(Tabla14[[#This Row],[Sigla]]&lt;&gt;"",IF(Tabla14[[#This Row],[Tipo]]=B70,E70+1,1),"")</f>
        <v>12</v>
      </c>
      <c r="G71" s="2" t="str">
        <f>IF(Tabla14[[#This Row],[Sigla]]&lt;&gt;"",Tabla14[[#This Row],[Sigla]]&amp;"-"&amp;Tabla14[[#This Row],[ID2]]&amp;IF(Tabla14[[#This Row],[Atributo]]&lt;&gt;"","-"&amp;Tabla14[[#This Row],[Atributo]],""),"")</f>
        <v>PURPU-12</v>
      </c>
      <c r="H71" s="1" t="s">
        <v>163</v>
      </c>
      <c r="I71" s="1">
        <v>1</v>
      </c>
      <c r="J71" s="1">
        <v>0</v>
      </c>
      <c r="K71" s="1">
        <v>2</v>
      </c>
      <c r="L71" s="1">
        <v>5</v>
      </c>
      <c r="M71" s="1">
        <v>0</v>
      </c>
      <c r="N71" s="1" t="s">
        <v>80</v>
      </c>
      <c r="O71" s="1" t="s">
        <v>80</v>
      </c>
      <c r="P71" s="1" t="s">
        <v>80</v>
      </c>
      <c r="Q71" s="1" t="s">
        <v>77</v>
      </c>
      <c r="R71" s="1" t="s">
        <v>79</v>
      </c>
      <c r="S71" s="1" t="s">
        <v>77</v>
      </c>
      <c r="T71" s="1" t="s">
        <v>77</v>
      </c>
      <c r="U71" s="1" t="s">
        <v>80</v>
      </c>
      <c r="V71" s="1" t="s">
        <v>78</v>
      </c>
      <c r="W71" s="1" t="s">
        <v>73</v>
      </c>
      <c r="X71" s="1" t="s">
        <v>78</v>
      </c>
      <c r="Y71" s="1" t="s">
        <v>71</v>
      </c>
      <c r="Z71" s="1" t="s">
        <v>76</v>
      </c>
      <c r="AA71" s="1" t="s">
        <v>74</v>
      </c>
      <c r="AB71" s="1">
        <v>0</v>
      </c>
      <c r="AC71" s="1">
        <v>89</v>
      </c>
      <c r="AD71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VALUES('PURPU-12',0,'F',1,7,0,0,89,2,5,0,1);</v>
      </c>
    </row>
    <row r="72" spans="1:30" x14ac:dyDescent="0.25">
      <c r="A72" s="1">
        <v>71</v>
      </c>
      <c r="B72" s="1">
        <v>7</v>
      </c>
      <c r="C72" t="str">
        <f>IFERROR(VLOOKUP(B72,Dragopavos!$A$1:$C$67,2,0),"")</f>
        <v>Purpura</v>
      </c>
      <c r="D72" t="str">
        <f>IFERROR(VLOOKUP(B72,Dragopavos!$A$1:$C$67,3,0),"")</f>
        <v>PURPU</v>
      </c>
      <c r="E72">
        <f>IF(Tabla14[[#This Row],[Sigla]]&lt;&gt;"",IF(Tabla14[[#This Row],[Tipo]]=B71,E71+1,1),"")</f>
        <v>13</v>
      </c>
      <c r="G72" s="2" t="str">
        <f>IF(Tabla14[[#This Row],[Sigla]]&lt;&gt;"",Tabla14[[#This Row],[Sigla]]&amp;"-"&amp;Tabla14[[#This Row],[ID2]]&amp;IF(Tabla14[[#This Row],[Atributo]]&lt;&gt;"","-"&amp;Tabla14[[#This Row],[Atributo]],""),"")</f>
        <v>PURPU-13</v>
      </c>
      <c r="H72" s="1" t="s">
        <v>163</v>
      </c>
      <c r="I72" s="1">
        <v>0</v>
      </c>
      <c r="J72" s="1">
        <v>0</v>
      </c>
      <c r="K72" s="1">
        <v>0</v>
      </c>
      <c r="L72" s="1">
        <v>5</v>
      </c>
      <c r="M72" s="1">
        <v>0</v>
      </c>
      <c r="N72" s="1" t="s">
        <v>90</v>
      </c>
      <c r="O72" s="1" t="s">
        <v>72</v>
      </c>
      <c r="P72" s="1" t="s">
        <v>90</v>
      </c>
      <c r="Q72" s="1" t="s">
        <v>74</v>
      </c>
      <c r="R72" s="1" t="s">
        <v>78</v>
      </c>
      <c r="S72" s="1" t="s">
        <v>107</v>
      </c>
      <c r="T72" s="1" t="s">
        <v>78</v>
      </c>
      <c r="U72" s="1" t="s">
        <v>71</v>
      </c>
      <c r="V72" s="1" t="s">
        <v>79</v>
      </c>
      <c r="W72" s="1" t="s">
        <v>76</v>
      </c>
      <c r="X72" s="1" t="s">
        <v>76</v>
      </c>
      <c r="Y72" s="1" t="s">
        <v>79</v>
      </c>
      <c r="Z72" s="1" t="s">
        <v>79</v>
      </c>
      <c r="AA72" s="1" t="s">
        <v>117</v>
      </c>
      <c r="AB72" s="1">
        <v>105</v>
      </c>
      <c r="AC72" s="1">
        <v>12</v>
      </c>
      <c r="AD72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VALUES('PURPU-13',0,'F',1,7,0,105,12,0,5,0,0);</v>
      </c>
    </row>
    <row r="73" spans="1:30" x14ac:dyDescent="0.25">
      <c r="A73" s="1">
        <v>72</v>
      </c>
      <c r="B73" s="1">
        <v>7</v>
      </c>
      <c r="C73" t="str">
        <f>IFERROR(VLOOKUP(B73,Dragopavos!$A$1:$C$67,2,0),"")</f>
        <v>Purpura</v>
      </c>
      <c r="D73" t="str">
        <f>IFERROR(VLOOKUP(B73,Dragopavos!$A$1:$C$67,3,0),"")</f>
        <v>PURPU</v>
      </c>
      <c r="E73">
        <f>IF(Tabla14[[#This Row],[Sigla]]&lt;&gt;"",IF(Tabla14[[#This Row],[Tipo]]=B72,E72+1,1),"")</f>
        <v>14</v>
      </c>
      <c r="G73" s="2" t="str">
        <f>IF(Tabla14[[#This Row],[Sigla]]&lt;&gt;"",Tabla14[[#This Row],[Sigla]]&amp;"-"&amp;Tabla14[[#This Row],[ID2]]&amp;IF(Tabla14[[#This Row],[Atributo]]&lt;&gt;"","-"&amp;Tabla14[[#This Row],[Atributo]],""),"")</f>
        <v>PURPU-14</v>
      </c>
      <c r="H73" s="1" t="s">
        <v>163</v>
      </c>
      <c r="I73" s="1">
        <v>1</v>
      </c>
      <c r="J73" s="1">
        <v>0</v>
      </c>
      <c r="K73" s="1">
        <v>0</v>
      </c>
      <c r="L73" s="1">
        <v>5</v>
      </c>
      <c r="M73" s="1">
        <v>0</v>
      </c>
      <c r="N73" s="1" t="s">
        <v>78</v>
      </c>
      <c r="O73" s="1" t="s">
        <v>78</v>
      </c>
      <c r="P73" s="1" t="s">
        <v>73</v>
      </c>
      <c r="Q73" s="1" t="s">
        <v>78</v>
      </c>
      <c r="R73" s="1" t="s">
        <v>77</v>
      </c>
      <c r="S73" s="1" t="s">
        <v>75</v>
      </c>
      <c r="T73" s="1" t="s">
        <v>75</v>
      </c>
      <c r="U73" s="1" t="s">
        <v>78</v>
      </c>
      <c r="V73" s="1" t="s">
        <v>80</v>
      </c>
      <c r="W73" s="1" t="s">
        <v>80</v>
      </c>
      <c r="X73" s="1" t="s">
        <v>79</v>
      </c>
      <c r="Y73" s="1" t="s">
        <v>80</v>
      </c>
      <c r="Z73" s="1" t="s">
        <v>78</v>
      </c>
      <c r="AA73" s="1" t="s">
        <v>71</v>
      </c>
      <c r="AB73" s="1">
        <v>60</v>
      </c>
      <c r="AC73" s="1">
        <v>0</v>
      </c>
      <c r="AD73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VALUES('PURPU-14',0,'F',1,7,0,60,0,0,5,0,1);</v>
      </c>
    </row>
    <row r="74" spans="1:30" x14ac:dyDescent="0.25">
      <c r="A74" s="1">
        <v>73</v>
      </c>
      <c r="B74" s="1">
        <v>7</v>
      </c>
      <c r="C74" t="str">
        <f>IFERROR(VLOOKUP(B74,Dragopavos!$A$1:$C$67,2,0),"")</f>
        <v>Purpura</v>
      </c>
      <c r="D74" t="str">
        <f>IFERROR(VLOOKUP(B74,Dragopavos!$A$1:$C$67,3,0),"")</f>
        <v>PURPU</v>
      </c>
      <c r="E74">
        <f>IF(Tabla14[[#This Row],[Sigla]]&lt;&gt;"",IF(Tabla14[[#This Row],[Tipo]]=B73,E73+1,1),"")</f>
        <v>15</v>
      </c>
      <c r="G74" s="2" t="str">
        <f>IF(Tabla14[[#This Row],[Sigla]]&lt;&gt;"",Tabla14[[#This Row],[Sigla]]&amp;"-"&amp;Tabla14[[#This Row],[ID2]]&amp;IF(Tabla14[[#This Row],[Atributo]]&lt;&gt;"","-"&amp;Tabla14[[#This Row],[Atributo]],""),"")</f>
        <v>PURPU-15</v>
      </c>
      <c r="H74" s="1" t="s">
        <v>163</v>
      </c>
      <c r="I74" s="1">
        <v>1</v>
      </c>
      <c r="J74" s="1">
        <v>0</v>
      </c>
      <c r="K74" s="1">
        <v>0</v>
      </c>
      <c r="L74" s="1">
        <v>5</v>
      </c>
      <c r="M74" s="1">
        <v>0</v>
      </c>
      <c r="N74" s="1" t="s">
        <v>78</v>
      </c>
      <c r="O74" s="1" t="s">
        <v>78</v>
      </c>
      <c r="P74" s="1" t="s">
        <v>73</v>
      </c>
      <c r="Q74" s="1" t="s">
        <v>78</v>
      </c>
      <c r="R74" s="1" t="s">
        <v>77</v>
      </c>
      <c r="S74" s="1" t="s">
        <v>75</v>
      </c>
      <c r="T74" s="1" t="s">
        <v>75</v>
      </c>
      <c r="U74" s="1" t="s">
        <v>78</v>
      </c>
      <c r="V74" s="1" t="s">
        <v>80</v>
      </c>
      <c r="W74" s="1" t="s">
        <v>80</v>
      </c>
      <c r="X74" s="1" t="s">
        <v>79</v>
      </c>
      <c r="Y74" s="1" t="s">
        <v>80</v>
      </c>
      <c r="Z74" s="1" t="s">
        <v>78</v>
      </c>
      <c r="AA74" s="1" t="s">
        <v>71</v>
      </c>
      <c r="AB74" s="1">
        <v>60</v>
      </c>
      <c r="AC74" s="1">
        <v>0</v>
      </c>
      <c r="AD74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VALUES('PURPU-15',0,'F',1,7,0,60,0,0,5,0,1);</v>
      </c>
    </row>
    <row r="75" spans="1:30" x14ac:dyDescent="0.25">
      <c r="A75" s="1">
        <v>74</v>
      </c>
      <c r="B75" s="1">
        <v>7</v>
      </c>
      <c r="C75" t="str">
        <f>IFERROR(VLOOKUP(B75,Dragopavos!$A$1:$C$67,2,0),"")</f>
        <v>Purpura</v>
      </c>
      <c r="D75" t="str">
        <f>IFERROR(VLOOKUP(B75,Dragopavos!$A$1:$C$67,3,0),"")</f>
        <v>PURPU</v>
      </c>
      <c r="E75">
        <f>IF(Tabla14[[#This Row],[Sigla]]&lt;&gt;"",IF(Tabla14[[#This Row],[Tipo]]=B74,E74+1,1),"")</f>
        <v>16</v>
      </c>
      <c r="G75" s="2" t="str">
        <f>IF(Tabla14[[#This Row],[Sigla]]&lt;&gt;"",Tabla14[[#This Row],[Sigla]]&amp;"-"&amp;Tabla14[[#This Row],[ID2]]&amp;IF(Tabla14[[#This Row],[Atributo]]&lt;&gt;"","-"&amp;Tabla14[[#This Row],[Atributo]],""),"")</f>
        <v>PURPU-16</v>
      </c>
      <c r="H75" s="1" t="s">
        <v>163</v>
      </c>
      <c r="I75" s="1">
        <v>1</v>
      </c>
      <c r="J75" s="1">
        <v>0</v>
      </c>
      <c r="K75" s="1">
        <v>0</v>
      </c>
      <c r="L75" s="1">
        <v>5</v>
      </c>
      <c r="M75" s="1">
        <v>0</v>
      </c>
      <c r="N75" s="1" t="s">
        <v>71</v>
      </c>
      <c r="O75" s="1" t="s">
        <v>107</v>
      </c>
      <c r="P75" s="1" t="s">
        <v>90</v>
      </c>
      <c r="Q75" s="1" t="s">
        <v>74</v>
      </c>
      <c r="R75" s="1" t="s">
        <v>78</v>
      </c>
      <c r="S75" s="1" t="s">
        <v>78</v>
      </c>
      <c r="T75" s="1" t="s">
        <v>71</v>
      </c>
      <c r="U75" s="1" t="s">
        <v>71</v>
      </c>
      <c r="V75" s="1" t="s">
        <v>71</v>
      </c>
      <c r="W75" s="1" t="s">
        <v>76</v>
      </c>
      <c r="X75" s="1" t="s">
        <v>71</v>
      </c>
      <c r="Y75" s="1" t="s">
        <v>71</v>
      </c>
      <c r="Z75" s="1" t="s">
        <v>76</v>
      </c>
      <c r="AA75" s="1" t="s">
        <v>71</v>
      </c>
      <c r="AB75" s="1">
        <v>2</v>
      </c>
      <c r="AC75" s="1">
        <v>5</v>
      </c>
      <c r="AD75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VALUES('PURPU-16',0,'F',1,7,0,2,5,0,5,0,1);</v>
      </c>
    </row>
    <row r="76" spans="1:30" x14ac:dyDescent="0.25">
      <c r="A76" s="1">
        <v>75</v>
      </c>
      <c r="B76" s="1">
        <v>8</v>
      </c>
      <c r="C76" t="str">
        <f>IFERROR(VLOOKUP(B76,Dragopavos!$A$1:$C$67,2,0),"")</f>
        <v>Marfil</v>
      </c>
      <c r="D76" t="str">
        <f>IFERROR(VLOOKUP(B76,Dragopavos!$A$1:$C$67,3,0),"")</f>
        <v>MARFI</v>
      </c>
      <c r="E76">
        <f>IF(Tabla14[[#This Row],[Sigla]]&lt;&gt;"",IF(Tabla14[[#This Row],[Tipo]]=B75,E75+1,1),"")</f>
        <v>1</v>
      </c>
      <c r="G76" s="2" t="str">
        <f>IF(Tabla14[[#This Row],[Sigla]]&lt;&gt;"",Tabla14[[#This Row],[Sigla]]&amp;"-"&amp;Tabla14[[#This Row],[ID2]]&amp;IF(Tabla14[[#This Row],[Atributo]]&lt;&gt;"","-"&amp;Tabla14[[#This Row],[Atributo]],""),"")</f>
        <v>MARFI-1</v>
      </c>
      <c r="H76" s="1" t="s">
        <v>70</v>
      </c>
      <c r="I76" s="1">
        <v>1</v>
      </c>
      <c r="J76" s="1">
        <v>0</v>
      </c>
      <c r="K76" s="1">
        <v>2</v>
      </c>
      <c r="L76" s="1">
        <v>5</v>
      </c>
      <c r="M76" s="1">
        <v>0</v>
      </c>
      <c r="N76" s="1" t="s">
        <v>79</v>
      </c>
      <c r="O76" s="1" t="s">
        <v>76</v>
      </c>
      <c r="P76" s="1" t="s">
        <v>76</v>
      </c>
      <c r="Q76" s="1" t="s">
        <v>76</v>
      </c>
      <c r="R76" s="1" t="s">
        <v>76</v>
      </c>
      <c r="S76" s="1" t="s">
        <v>76</v>
      </c>
      <c r="T76" s="1" t="s">
        <v>76</v>
      </c>
      <c r="U76" s="1" t="s">
        <v>78</v>
      </c>
      <c r="V76" s="1" t="s">
        <v>78</v>
      </c>
      <c r="W76" s="1" t="s">
        <v>73</v>
      </c>
      <c r="X76" s="1" t="s">
        <v>78</v>
      </c>
      <c r="Y76" s="1" t="s">
        <v>71</v>
      </c>
      <c r="Z76" s="1" t="s">
        <v>76</v>
      </c>
      <c r="AA76" s="1" t="s">
        <v>74</v>
      </c>
      <c r="AB76" s="1">
        <v>0</v>
      </c>
      <c r="AC76" s="1">
        <v>0</v>
      </c>
      <c r="AD76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VALUES('MARFI-1',0,'M',1,8,0,0,0,2,5,0,1);</v>
      </c>
    </row>
    <row r="77" spans="1:30" x14ac:dyDescent="0.25">
      <c r="A77" s="1">
        <v>76</v>
      </c>
      <c r="B77" s="1">
        <v>8</v>
      </c>
      <c r="C77" t="str">
        <f>IFERROR(VLOOKUP(B77,Dragopavos!$A$1:$C$67,2,0),"")</f>
        <v>Marfil</v>
      </c>
      <c r="D77" t="str">
        <f>IFERROR(VLOOKUP(B77,Dragopavos!$A$1:$C$67,3,0),"")</f>
        <v>MARFI</v>
      </c>
      <c r="E77">
        <f>IF(Tabla14[[#This Row],[Sigla]]&lt;&gt;"",IF(Tabla14[[#This Row],[Tipo]]=B76,E76+1,1),"")</f>
        <v>2</v>
      </c>
      <c r="G77" s="2" t="str">
        <f>IF(Tabla14[[#This Row],[Sigla]]&lt;&gt;"",Tabla14[[#This Row],[Sigla]]&amp;"-"&amp;Tabla14[[#This Row],[ID2]]&amp;IF(Tabla14[[#This Row],[Atributo]]&lt;&gt;"","-"&amp;Tabla14[[#This Row],[Atributo]],""),"")</f>
        <v>MARFI-2</v>
      </c>
      <c r="H77" s="1" t="s">
        <v>70</v>
      </c>
      <c r="I77" s="1">
        <v>1</v>
      </c>
      <c r="J77" s="1">
        <v>0</v>
      </c>
      <c r="K77" s="1">
        <v>2</v>
      </c>
      <c r="L77" s="1">
        <v>5</v>
      </c>
      <c r="M77" s="1">
        <v>0</v>
      </c>
      <c r="N77" s="1" t="s">
        <v>79</v>
      </c>
      <c r="O77" s="1" t="s">
        <v>73</v>
      </c>
      <c r="P77" s="1" t="s">
        <v>79</v>
      </c>
      <c r="Q77" s="1" t="s">
        <v>79</v>
      </c>
      <c r="R77" s="1" t="s">
        <v>71</v>
      </c>
      <c r="S77" s="1" t="s">
        <v>71</v>
      </c>
      <c r="T77" s="1" t="s">
        <v>71</v>
      </c>
      <c r="U77" s="1" t="s">
        <v>76</v>
      </c>
      <c r="V77" s="1" t="s">
        <v>76</v>
      </c>
      <c r="W77" s="1" t="s">
        <v>81</v>
      </c>
      <c r="X77" s="1" t="s">
        <v>76</v>
      </c>
      <c r="Y77" s="1" t="s">
        <v>76</v>
      </c>
      <c r="Z77" s="1" t="s">
        <v>71</v>
      </c>
      <c r="AA77" s="1" t="s">
        <v>122</v>
      </c>
      <c r="AB77" s="1">
        <v>0</v>
      </c>
      <c r="AC77" s="1">
        <v>0</v>
      </c>
      <c r="AD77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VALUES('MARFI-2',0,'M',1,8,0,0,0,2,5,0,1);</v>
      </c>
    </row>
    <row r="78" spans="1:30" x14ac:dyDescent="0.25">
      <c r="A78" s="1">
        <v>77</v>
      </c>
      <c r="B78" s="1">
        <v>8</v>
      </c>
      <c r="C78" t="str">
        <f>IFERROR(VLOOKUP(B78,Dragopavos!$A$1:$C$67,2,0),"")</f>
        <v>Marfil</v>
      </c>
      <c r="D78" t="str">
        <f>IFERROR(VLOOKUP(B78,Dragopavos!$A$1:$C$67,3,0),"")</f>
        <v>MARFI</v>
      </c>
      <c r="E78">
        <f>IF(Tabla14[[#This Row],[Sigla]]&lt;&gt;"",IF(Tabla14[[#This Row],[Tipo]]=B77,E77+1,1),"")</f>
        <v>3</v>
      </c>
      <c r="G78" s="2" t="str">
        <f>IF(Tabla14[[#This Row],[Sigla]]&lt;&gt;"",Tabla14[[#This Row],[Sigla]]&amp;"-"&amp;Tabla14[[#This Row],[ID2]]&amp;IF(Tabla14[[#This Row],[Atributo]]&lt;&gt;"","-"&amp;Tabla14[[#This Row],[Atributo]],""),"")</f>
        <v>MARFI-3</v>
      </c>
      <c r="H78" s="1" t="s">
        <v>70</v>
      </c>
      <c r="I78" s="1">
        <v>0</v>
      </c>
      <c r="J78" s="1">
        <v>0</v>
      </c>
      <c r="K78" s="1">
        <v>0</v>
      </c>
      <c r="L78" s="1">
        <v>5</v>
      </c>
      <c r="M78" s="1">
        <v>0</v>
      </c>
      <c r="N78" s="1" t="s">
        <v>76</v>
      </c>
      <c r="O78" s="1" t="s">
        <v>91</v>
      </c>
      <c r="P78" s="1" t="s">
        <v>90</v>
      </c>
      <c r="Q78" s="1" t="s">
        <v>71</v>
      </c>
      <c r="R78" s="1" t="s">
        <v>72</v>
      </c>
      <c r="S78" s="1" t="s">
        <v>112</v>
      </c>
      <c r="T78" s="1" t="s">
        <v>79</v>
      </c>
      <c r="U78" s="1" t="s">
        <v>76</v>
      </c>
      <c r="V78" s="1" t="s">
        <v>79</v>
      </c>
      <c r="W78" s="1" t="s">
        <v>76</v>
      </c>
      <c r="X78" s="1" t="s">
        <v>76</v>
      </c>
      <c r="Y78" s="1" t="s">
        <v>80</v>
      </c>
      <c r="Z78" s="1" t="s">
        <v>78</v>
      </c>
      <c r="AA78" s="1" t="s">
        <v>71</v>
      </c>
      <c r="AB78" s="1">
        <v>16</v>
      </c>
      <c r="AC78" s="1">
        <v>19</v>
      </c>
      <c r="AD78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VALUES('MARFI-3',0,'M',1,8,0,16,19,0,5,0,0);</v>
      </c>
    </row>
    <row r="79" spans="1:30" x14ac:dyDescent="0.25">
      <c r="A79" s="1">
        <v>78</v>
      </c>
      <c r="B79" s="1">
        <v>8</v>
      </c>
      <c r="C79" t="str">
        <f>IFERROR(VLOOKUP(B79,Dragopavos!$A$1:$C$67,2,0),"")</f>
        <v>Marfil</v>
      </c>
      <c r="D79" t="str">
        <f>IFERROR(VLOOKUP(B79,Dragopavos!$A$1:$C$67,3,0),"")</f>
        <v>MARFI</v>
      </c>
      <c r="E79">
        <f>IF(Tabla14[[#This Row],[Sigla]]&lt;&gt;"",IF(Tabla14[[#This Row],[Tipo]]=B78,E78+1,1),"")</f>
        <v>4</v>
      </c>
      <c r="G79" s="2" t="str">
        <f>IF(Tabla14[[#This Row],[Sigla]]&lt;&gt;"",Tabla14[[#This Row],[Sigla]]&amp;"-"&amp;Tabla14[[#This Row],[ID2]]&amp;IF(Tabla14[[#This Row],[Atributo]]&lt;&gt;"","-"&amp;Tabla14[[#This Row],[Atributo]],""),"")</f>
        <v>MARFI-4</v>
      </c>
      <c r="H79" s="1" t="s">
        <v>70</v>
      </c>
      <c r="I79" s="1">
        <v>1</v>
      </c>
      <c r="J79" s="1">
        <v>0</v>
      </c>
      <c r="K79" s="1">
        <v>1</v>
      </c>
      <c r="L79" s="1">
        <v>5</v>
      </c>
      <c r="M79" s="1">
        <v>0</v>
      </c>
      <c r="N79" s="1" t="s">
        <v>79</v>
      </c>
      <c r="O79" s="1" t="s">
        <v>76</v>
      </c>
      <c r="P79" s="1" t="s">
        <v>76</v>
      </c>
      <c r="Q79" s="1" t="s">
        <v>76</v>
      </c>
      <c r="R79" s="1" t="s">
        <v>76</v>
      </c>
      <c r="S79" s="1" t="s">
        <v>76</v>
      </c>
      <c r="T79" s="1" t="s">
        <v>76</v>
      </c>
      <c r="U79" s="1" t="s">
        <v>79</v>
      </c>
      <c r="V79" s="1" t="s">
        <v>79</v>
      </c>
      <c r="W79" s="1" t="s">
        <v>76</v>
      </c>
      <c r="X79" s="1" t="s">
        <v>76</v>
      </c>
      <c r="Y79" s="1" t="s">
        <v>117</v>
      </c>
      <c r="Z79" s="1" t="s">
        <v>76</v>
      </c>
      <c r="AA79" s="1" t="s">
        <v>117</v>
      </c>
      <c r="AB79" s="1">
        <v>0</v>
      </c>
      <c r="AC79" s="1">
        <v>0</v>
      </c>
      <c r="AD79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VALUES('MARFI-4',0,'M',1,8,0,0,0,1,5,0,1);</v>
      </c>
    </row>
    <row r="80" spans="1:30" x14ac:dyDescent="0.25">
      <c r="A80" s="1">
        <v>79</v>
      </c>
      <c r="B80" s="1">
        <v>8</v>
      </c>
      <c r="C80" t="str">
        <f>IFERROR(VLOOKUP(B80,Dragopavos!$A$1:$C$67,2,0),"")</f>
        <v>Marfil</v>
      </c>
      <c r="D80" t="str">
        <f>IFERROR(VLOOKUP(B80,Dragopavos!$A$1:$C$67,3,0),"")</f>
        <v>MARFI</v>
      </c>
      <c r="E80">
        <f>IF(Tabla14[[#This Row],[Sigla]]&lt;&gt;"",IF(Tabla14[[#This Row],[Tipo]]=B79,E79+1,1),"")</f>
        <v>5</v>
      </c>
      <c r="G80" s="2" t="str">
        <f>IF(Tabla14[[#This Row],[Sigla]]&lt;&gt;"",Tabla14[[#This Row],[Sigla]]&amp;"-"&amp;Tabla14[[#This Row],[ID2]]&amp;IF(Tabla14[[#This Row],[Atributo]]&lt;&gt;"","-"&amp;Tabla14[[#This Row],[Atributo]],""),"")</f>
        <v>MARFI-5</v>
      </c>
      <c r="H80" s="1" t="s">
        <v>70</v>
      </c>
      <c r="I80" s="1">
        <v>1</v>
      </c>
      <c r="J80" s="1">
        <v>0</v>
      </c>
      <c r="K80" s="1">
        <v>1</v>
      </c>
      <c r="L80" s="1">
        <v>5</v>
      </c>
      <c r="M80" s="1">
        <v>0</v>
      </c>
      <c r="N80" s="1" t="s">
        <v>79</v>
      </c>
      <c r="O80" s="1" t="s">
        <v>79</v>
      </c>
      <c r="P80" s="1" t="s">
        <v>76</v>
      </c>
      <c r="Q80" s="1" t="s">
        <v>76</v>
      </c>
      <c r="R80" s="1" t="s">
        <v>78</v>
      </c>
      <c r="S80" s="1" t="s">
        <v>78</v>
      </c>
      <c r="T80" s="1" t="s">
        <v>71</v>
      </c>
      <c r="U80" s="1" t="s">
        <v>72</v>
      </c>
      <c r="V80" s="1" t="s">
        <v>71</v>
      </c>
      <c r="W80" s="1" t="s">
        <v>76</v>
      </c>
      <c r="X80" s="1" t="s">
        <v>71</v>
      </c>
      <c r="Y80" s="1" t="s">
        <v>71</v>
      </c>
      <c r="Z80" s="1" t="s">
        <v>76</v>
      </c>
      <c r="AA80" s="1" t="s">
        <v>71</v>
      </c>
      <c r="AB80" s="1">
        <v>75</v>
      </c>
      <c r="AC80" s="1">
        <v>102</v>
      </c>
      <c r="AD80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VALUES('MARFI-5',0,'M',1,8,0,75,102,1,5,0,1);</v>
      </c>
    </row>
    <row r="81" spans="1:30" x14ac:dyDescent="0.25">
      <c r="A81" s="1">
        <v>80</v>
      </c>
      <c r="B81" s="1">
        <v>8</v>
      </c>
      <c r="C81" t="str">
        <f>IFERROR(VLOOKUP(B81,Dragopavos!$A$1:$C$67,2,0),"")</f>
        <v>Marfil</v>
      </c>
      <c r="D81" t="str">
        <f>IFERROR(VLOOKUP(B81,Dragopavos!$A$1:$C$67,3,0),"")</f>
        <v>MARFI</v>
      </c>
      <c r="E81">
        <f>IF(Tabla14[[#This Row],[Sigla]]&lt;&gt;"",IF(Tabla14[[#This Row],[Tipo]]=B80,E80+1,1),"")</f>
        <v>6</v>
      </c>
      <c r="F81" t="s">
        <v>169</v>
      </c>
      <c r="G81" s="2" t="str">
        <f>IF(Tabla14[[#This Row],[Sigla]]&lt;&gt;"",Tabla14[[#This Row],[Sigla]]&amp;"-"&amp;Tabla14[[#This Row],[ID2]]&amp;IF(Tabla14[[#This Row],[Atributo]]&lt;&gt;"","-"&amp;Tabla14[[#This Row],[Atributo]],""),"")</f>
        <v>MARFI-6-REPR</v>
      </c>
      <c r="H81" s="1" t="s">
        <v>163</v>
      </c>
      <c r="I81" s="1">
        <v>1</v>
      </c>
      <c r="J81" s="1">
        <v>0</v>
      </c>
      <c r="K81" s="1">
        <v>2</v>
      </c>
      <c r="L81" s="1">
        <v>5</v>
      </c>
      <c r="M81" s="1">
        <v>0</v>
      </c>
      <c r="N81" s="1" t="s">
        <v>79</v>
      </c>
      <c r="O81" s="1" t="s">
        <v>76</v>
      </c>
      <c r="P81" s="1" t="s">
        <v>76</v>
      </c>
      <c r="Q81" s="1" t="s">
        <v>76</v>
      </c>
      <c r="R81" s="1" t="s">
        <v>76</v>
      </c>
      <c r="S81" s="1" t="s">
        <v>76</v>
      </c>
      <c r="T81" s="1" t="s">
        <v>76</v>
      </c>
      <c r="U81" s="1" t="s">
        <v>117</v>
      </c>
      <c r="V81" s="1" t="s">
        <v>76</v>
      </c>
      <c r="W81" s="1" t="s">
        <v>76</v>
      </c>
      <c r="X81" s="1" t="s">
        <v>76</v>
      </c>
      <c r="Y81" s="1" t="s">
        <v>117</v>
      </c>
      <c r="Z81" s="1" t="s">
        <v>117</v>
      </c>
      <c r="AA81" s="1" t="s">
        <v>117</v>
      </c>
      <c r="AB81" s="1">
        <v>0</v>
      </c>
      <c r="AC81" s="1">
        <v>122</v>
      </c>
      <c r="AD81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VALUES('MARFI-6-REPR',0,'F',1,8,0,0,122,2,5,0,1);</v>
      </c>
    </row>
    <row r="82" spans="1:30" x14ac:dyDescent="0.25">
      <c r="A82" s="1">
        <v>81</v>
      </c>
      <c r="B82" s="1">
        <v>8</v>
      </c>
      <c r="C82" t="str">
        <f>IFERROR(VLOOKUP(B82,Dragopavos!$A$1:$C$67,2,0),"")</f>
        <v>Marfil</v>
      </c>
      <c r="D82" t="str">
        <f>IFERROR(VLOOKUP(B82,Dragopavos!$A$1:$C$67,3,0),"")</f>
        <v>MARFI</v>
      </c>
      <c r="E82">
        <f>IF(Tabla14[[#This Row],[Sigla]]&lt;&gt;"",IF(Tabla14[[#This Row],[Tipo]]=B81,E81+1,1),"")</f>
        <v>7</v>
      </c>
      <c r="F82" t="s">
        <v>170</v>
      </c>
      <c r="G82" s="2" t="str">
        <f>IF(Tabla14[[#This Row],[Sigla]]&lt;&gt;"",Tabla14[[#This Row],[Sigla]]&amp;"-"&amp;Tabla14[[#This Row],[ID2]]&amp;IF(Tabla14[[#This Row],[Atributo]]&lt;&gt;"","-"&amp;Tabla14[[#This Row],[Atributo]],""),"")</f>
        <v>MARFI-7-RESIS</v>
      </c>
      <c r="H82" s="1" t="s">
        <v>163</v>
      </c>
      <c r="I82" s="1">
        <v>0</v>
      </c>
      <c r="J82" s="1">
        <v>0</v>
      </c>
      <c r="K82" s="1">
        <v>0</v>
      </c>
      <c r="L82" s="1">
        <v>5</v>
      </c>
      <c r="M82" s="1">
        <v>0</v>
      </c>
      <c r="N82" s="1" t="s">
        <v>79</v>
      </c>
      <c r="O82" s="1" t="s">
        <v>79</v>
      </c>
      <c r="P82" s="1" t="s">
        <v>79</v>
      </c>
      <c r="Q82" s="1" t="s">
        <v>78</v>
      </c>
      <c r="R82" s="1" t="s">
        <v>72</v>
      </c>
      <c r="S82" s="1" t="s">
        <v>71</v>
      </c>
      <c r="T82" s="1" t="s">
        <v>71</v>
      </c>
      <c r="U82" s="1" t="s">
        <v>74</v>
      </c>
      <c r="V82" s="1" t="s">
        <v>90</v>
      </c>
      <c r="W82" s="1" t="s">
        <v>72</v>
      </c>
      <c r="X82" s="1" t="s">
        <v>77</v>
      </c>
      <c r="Y82" s="1" t="s">
        <v>74</v>
      </c>
      <c r="Z82" s="1" t="s">
        <v>74</v>
      </c>
      <c r="AA82" s="1" t="s">
        <v>78</v>
      </c>
      <c r="AB82" s="1">
        <v>79</v>
      </c>
      <c r="AC82" s="1">
        <v>41</v>
      </c>
      <c r="AD82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VALUES('MARFI-7-RESIS',0,'F',1,8,0,79,41,0,5,0,0);</v>
      </c>
    </row>
    <row r="83" spans="1:30" x14ac:dyDescent="0.25">
      <c r="A83" s="1">
        <v>82</v>
      </c>
      <c r="B83" s="1">
        <v>8</v>
      </c>
      <c r="C83" t="str">
        <f>IFERROR(VLOOKUP(B83,Dragopavos!$A$1:$C$67,2,0),"")</f>
        <v>Marfil</v>
      </c>
      <c r="D83" t="str">
        <f>IFERROR(VLOOKUP(B83,Dragopavos!$A$1:$C$67,3,0),"")</f>
        <v>MARFI</v>
      </c>
      <c r="E83">
        <f>IF(Tabla14[[#This Row],[Sigla]]&lt;&gt;"",IF(Tabla14[[#This Row],[Tipo]]=B82,E82+1,1),"")</f>
        <v>8</v>
      </c>
      <c r="G83" s="2" t="str">
        <f>IF(Tabla14[[#This Row],[Sigla]]&lt;&gt;"",Tabla14[[#This Row],[Sigla]]&amp;"-"&amp;Tabla14[[#This Row],[ID2]]&amp;IF(Tabla14[[#This Row],[Atributo]]&lt;&gt;"","-"&amp;Tabla14[[#This Row],[Atributo]],""),"")</f>
        <v>MARFI-8</v>
      </c>
      <c r="H83" s="1" t="s">
        <v>163</v>
      </c>
      <c r="I83" s="1">
        <v>0</v>
      </c>
      <c r="J83" s="1">
        <v>0</v>
      </c>
      <c r="K83" s="1">
        <v>0</v>
      </c>
      <c r="L83" s="1">
        <v>5</v>
      </c>
      <c r="M83" s="1">
        <v>0</v>
      </c>
      <c r="N83" s="1" t="s">
        <v>80</v>
      </c>
      <c r="O83" s="1" t="s">
        <v>79</v>
      </c>
      <c r="P83" s="1" t="s">
        <v>79</v>
      </c>
      <c r="Q83" s="1" t="s">
        <v>76</v>
      </c>
      <c r="R83" s="1" t="s">
        <v>80</v>
      </c>
      <c r="S83" s="1" t="s">
        <v>78</v>
      </c>
      <c r="T83" s="1" t="s">
        <v>71</v>
      </c>
      <c r="U83" s="1" t="s">
        <v>76</v>
      </c>
      <c r="V83" s="1" t="s">
        <v>79</v>
      </c>
      <c r="W83" s="1" t="s">
        <v>76</v>
      </c>
      <c r="X83" s="1" t="s">
        <v>76</v>
      </c>
      <c r="Y83" s="1" t="s">
        <v>117</v>
      </c>
      <c r="Z83" s="1" t="s">
        <v>76</v>
      </c>
      <c r="AA83" s="1" t="s">
        <v>117</v>
      </c>
      <c r="AB83" s="1">
        <v>88</v>
      </c>
      <c r="AC83" s="1">
        <v>0</v>
      </c>
      <c r="AD83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VALUES('MARFI-8',0,'F',1,8,0,88,0,0,5,0,0);</v>
      </c>
    </row>
    <row r="84" spans="1:30" x14ac:dyDescent="0.25">
      <c r="A84" s="1">
        <v>83</v>
      </c>
      <c r="B84" s="1">
        <v>9</v>
      </c>
      <c r="C84" t="str">
        <f>IFERROR(VLOOKUP(B84,Dragopavos!$A$1:$C$67,2,0),"")</f>
        <v>Turquesa</v>
      </c>
      <c r="D84" t="str">
        <f>IFERROR(VLOOKUP(B84,Dragopavos!$A$1:$C$67,3,0),"")</f>
        <v>TURQU</v>
      </c>
      <c r="E84">
        <f>IF(Tabla14[[#This Row],[Sigla]]&lt;&gt;"",IF(Tabla14[[#This Row],[Tipo]]=B83,E83+1,1),"")</f>
        <v>1</v>
      </c>
      <c r="G84" s="2" t="str">
        <f>IF(Tabla14[[#This Row],[Sigla]]&lt;&gt;"",Tabla14[[#This Row],[Sigla]]&amp;"-"&amp;Tabla14[[#This Row],[ID2]]&amp;IF(Tabla14[[#This Row],[Atributo]]&lt;&gt;"","-"&amp;Tabla14[[#This Row],[Atributo]],""),"")</f>
        <v>TURQU-1</v>
      </c>
      <c r="H84" s="1" t="s">
        <v>70</v>
      </c>
      <c r="I84" s="1">
        <v>1</v>
      </c>
      <c r="J84" s="1">
        <v>0</v>
      </c>
      <c r="K84" s="1">
        <v>3</v>
      </c>
      <c r="L84" s="1">
        <v>5</v>
      </c>
      <c r="M84" s="1">
        <v>0</v>
      </c>
      <c r="N84" s="1" t="s">
        <v>80</v>
      </c>
      <c r="O84" s="1" t="s">
        <v>80</v>
      </c>
      <c r="P84" s="1" t="s">
        <v>77</v>
      </c>
      <c r="Q84" s="1" t="s">
        <v>80</v>
      </c>
      <c r="R84" s="1" t="s">
        <v>76</v>
      </c>
      <c r="S84" s="1" t="s">
        <v>115</v>
      </c>
      <c r="T84" s="1" t="s">
        <v>107</v>
      </c>
      <c r="U84" s="1" t="s">
        <v>78</v>
      </c>
      <c r="V84" s="1" t="s">
        <v>75</v>
      </c>
      <c r="W84" s="1" t="s">
        <v>80</v>
      </c>
      <c r="X84" s="1" t="s">
        <v>80</v>
      </c>
      <c r="Y84" s="1" t="s">
        <v>78</v>
      </c>
      <c r="Z84" s="1" t="s">
        <v>78</v>
      </c>
      <c r="AA84" s="1" t="s">
        <v>80</v>
      </c>
      <c r="AB84" s="1">
        <v>0</v>
      </c>
      <c r="AC84" s="1">
        <v>0</v>
      </c>
      <c r="AD84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VALUES('TURQU-1',0,'M',1,9,0,0,0,3,5,0,1);</v>
      </c>
    </row>
    <row r="85" spans="1:30" x14ac:dyDescent="0.25">
      <c r="A85" s="1">
        <v>84</v>
      </c>
      <c r="B85" s="1">
        <v>9</v>
      </c>
      <c r="C85" t="str">
        <f>IFERROR(VLOOKUP(B85,Dragopavos!$A$1:$C$67,2,0),"")</f>
        <v>Turquesa</v>
      </c>
      <c r="D85" t="str">
        <f>IFERROR(VLOOKUP(B85,Dragopavos!$A$1:$C$67,3,0),"")</f>
        <v>TURQU</v>
      </c>
      <c r="E85">
        <f>IF(Tabla14[[#This Row],[Sigla]]&lt;&gt;"",IF(Tabla14[[#This Row],[Tipo]]=B84,E84+1,1),"")</f>
        <v>2</v>
      </c>
      <c r="F85" t="s">
        <v>171</v>
      </c>
      <c r="G85" s="2" t="str">
        <f>IF(Tabla14[[#This Row],[Sigla]]&lt;&gt;"",Tabla14[[#This Row],[Sigla]]&amp;"-"&amp;Tabla14[[#This Row],[ID2]]&amp;IF(Tabla14[[#This Row],[Atributo]]&lt;&gt;"","-"&amp;Tabla14[[#This Row],[Atributo]],""),"")</f>
        <v>TURQU-2-SABI</v>
      </c>
      <c r="H85" s="1" t="s">
        <v>70</v>
      </c>
      <c r="I85" s="1">
        <v>1</v>
      </c>
      <c r="J85" s="1">
        <v>0</v>
      </c>
      <c r="K85" s="1">
        <v>1</v>
      </c>
      <c r="L85" s="1">
        <v>5</v>
      </c>
      <c r="M85" s="1">
        <v>0</v>
      </c>
      <c r="N85" s="1" t="s">
        <v>80</v>
      </c>
      <c r="O85" s="1" t="s">
        <v>80</v>
      </c>
      <c r="P85" s="1" t="s">
        <v>80</v>
      </c>
      <c r="Q85" s="1" t="s">
        <v>76</v>
      </c>
      <c r="R85" s="1" t="s">
        <v>78</v>
      </c>
      <c r="S85" s="1" t="s">
        <v>75</v>
      </c>
      <c r="T85" s="1" t="s">
        <v>78</v>
      </c>
      <c r="U85" s="1" t="s">
        <v>80</v>
      </c>
      <c r="V85" s="1" t="s">
        <v>80</v>
      </c>
      <c r="W85" s="1" t="s">
        <v>80</v>
      </c>
      <c r="X85" s="1" t="s">
        <v>79</v>
      </c>
      <c r="Y85" s="1" t="s">
        <v>80</v>
      </c>
      <c r="Z85" s="1" t="s">
        <v>78</v>
      </c>
      <c r="AA85" s="1" t="s">
        <v>71</v>
      </c>
      <c r="AB85" s="1">
        <v>83</v>
      </c>
      <c r="AC85" s="1">
        <v>94</v>
      </c>
      <c r="AD85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VALUES('TURQU-2-SABI',0,'M',1,9,0,83,94,1,5,0,1);</v>
      </c>
    </row>
    <row r="86" spans="1:30" x14ac:dyDescent="0.25">
      <c r="A86" s="1">
        <v>85</v>
      </c>
      <c r="B86" s="1">
        <v>9</v>
      </c>
      <c r="C86" t="str">
        <f>IFERROR(VLOOKUP(B86,Dragopavos!$A$1:$C$67,2,0),"")</f>
        <v>Turquesa</v>
      </c>
      <c r="D86" t="str">
        <f>IFERROR(VLOOKUP(B86,Dragopavos!$A$1:$C$67,3,0),"")</f>
        <v>TURQU</v>
      </c>
      <c r="E86">
        <f>IF(Tabla14[[#This Row],[Sigla]]&lt;&gt;"",IF(Tabla14[[#This Row],[Tipo]]=B85,E85+1,1),"")</f>
        <v>3</v>
      </c>
      <c r="G86" s="2" t="str">
        <f>IF(Tabla14[[#This Row],[Sigla]]&lt;&gt;"",Tabla14[[#This Row],[Sigla]]&amp;"-"&amp;Tabla14[[#This Row],[ID2]]&amp;IF(Tabla14[[#This Row],[Atributo]]&lt;&gt;"","-"&amp;Tabla14[[#This Row],[Atributo]],""),"")</f>
        <v>TURQU-3</v>
      </c>
      <c r="H86" s="1" t="s">
        <v>70</v>
      </c>
      <c r="I86" s="1">
        <v>0</v>
      </c>
      <c r="J86" s="1">
        <v>0</v>
      </c>
      <c r="K86" s="1">
        <v>0</v>
      </c>
      <c r="L86" s="1">
        <v>5</v>
      </c>
      <c r="M86" s="1">
        <v>0</v>
      </c>
      <c r="N86" s="1" t="s">
        <v>79</v>
      </c>
      <c r="O86" s="1" t="s">
        <v>79</v>
      </c>
      <c r="P86" s="1" t="s">
        <v>73</v>
      </c>
      <c r="Q86" s="1" t="s">
        <v>71</v>
      </c>
      <c r="R86" s="1" t="s">
        <v>76</v>
      </c>
      <c r="S86" s="1" t="s">
        <v>76</v>
      </c>
      <c r="T86" s="1" t="s">
        <v>76</v>
      </c>
      <c r="U86" s="1" t="s">
        <v>80</v>
      </c>
      <c r="V86" s="1" t="s">
        <v>80</v>
      </c>
      <c r="W86" s="1" t="s">
        <v>80</v>
      </c>
      <c r="X86" s="1" t="s">
        <v>79</v>
      </c>
      <c r="Y86" s="1" t="s">
        <v>80</v>
      </c>
      <c r="Z86" s="1" t="s">
        <v>78</v>
      </c>
      <c r="AA86" s="1" t="s">
        <v>71</v>
      </c>
      <c r="AB86" s="1">
        <v>76</v>
      </c>
      <c r="AC86" s="1">
        <v>94</v>
      </c>
      <c r="AD86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VALUES('TURQU-3',0,'M',1,9,0,76,94,0,5,0,0);</v>
      </c>
    </row>
    <row r="87" spans="1:30" x14ac:dyDescent="0.25">
      <c r="A87" s="1">
        <v>86</v>
      </c>
      <c r="B87" s="1">
        <v>9</v>
      </c>
      <c r="C87" t="str">
        <f>IFERROR(VLOOKUP(B87,Dragopavos!$A$1:$C$67,2,0),"")</f>
        <v>Turquesa</v>
      </c>
      <c r="D87" t="str">
        <f>IFERROR(VLOOKUP(B87,Dragopavos!$A$1:$C$67,3,0),"")</f>
        <v>TURQU</v>
      </c>
      <c r="E87">
        <f>IF(Tabla14[[#This Row],[Sigla]]&lt;&gt;"",IF(Tabla14[[#This Row],[Tipo]]=B86,E86+1,1),"")</f>
        <v>4</v>
      </c>
      <c r="G87" s="2" t="str">
        <f>IF(Tabla14[[#This Row],[Sigla]]&lt;&gt;"",Tabla14[[#This Row],[Sigla]]&amp;"-"&amp;Tabla14[[#This Row],[ID2]]&amp;IF(Tabla14[[#This Row],[Atributo]]&lt;&gt;"","-"&amp;Tabla14[[#This Row],[Atributo]],""),"")</f>
        <v>TURQU-4</v>
      </c>
      <c r="H87" s="1" t="s">
        <v>70</v>
      </c>
      <c r="I87" s="1">
        <v>0</v>
      </c>
      <c r="J87" s="1">
        <v>0</v>
      </c>
      <c r="K87" s="1">
        <v>0</v>
      </c>
      <c r="L87" s="1">
        <v>5</v>
      </c>
      <c r="M87" s="1">
        <v>0</v>
      </c>
      <c r="N87" s="1" t="s">
        <v>76</v>
      </c>
      <c r="O87" s="1" t="s">
        <v>76</v>
      </c>
      <c r="P87" s="1" t="s">
        <v>80</v>
      </c>
      <c r="Q87" s="1" t="s">
        <v>80</v>
      </c>
      <c r="R87" s="1" t="s">
        <v>76</v>
      </c>
      <c r="S87" s="1" t="s">
        <v>76</v>
      </c>
      <c r="T87" s="1" t="s">
        <v>117</v>
      </c>
      <c r="U87" s="1" t="s">
        <v>76</v>
      </c>
      <c r="V87" s="1" t="s">
        <v>71</v>
      </c>
      <c r="W87" s="1" t="s">
        <v>71</v>
      </c>
      <c r="X87" s="1" t="s">
        <v>80</v>
      </c>
      <c r="Y87" s="1" t="s">
        <v>76</v>
      </c>
      <c r="Z87" s="1" t="s">
        <v>79</v>
      </c>
      <c r="AA87" s="1" t="s">
        <v>117</v>
      </c>
      <c r="AB87" s="1">
        <v>18</v>
      </c>
      <c r="AC87" s="1">
        <v>33</v>
      </c>
      <c r="AD87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VALUES('TURQU-4',0,'M',1,9,0,18,33,0,5,0,0);</v>
      </c>
    </row>
    <row r="88" spans="1:30" x14ac:dyDescent="0.25">
      <c r="A88" s="1">
        <v>87</v>
      </c>
      <c r="B88" s="1">
        <v>9</v>
      </c>
      <c r="C88" t="str">
        <f>IFERROR(VLOOKUP(B88,Dragopavos!$A$1:$C$67,2,0),"")</f>
        <v>Turquesa</v>
      </c>
      <c r="D88" t="str">
        <f>IFERROR(VLOOKUP(B88,Dragopavos!$A$1:$C$67,3,0),"")</f>
        <v>TURQU</v>
      </c>
      <c r="E88">
        <f>IF(Tabla14[[#This Row],[Sigla]]&lt;&gt;"",IF(Tabla14[[#This Row],[Tipo]]=B87,E87+1,1),"")</f>
        <v>5</v>
      </c>
      <c r="G88" s="2" t="str">
        <f>IF(Tabla14[[#This Row],[Sigla]]&lt;&gt;"",Tabla14[[#This Row],[Sigla]]&amp;"-"&amp;Tabla14[[#This Row],[ID2]]&amp;IF(Tabla14[[#This Row],[Atributo]]&lt;&gt;"","-"&amp;Tabla14[[#This Row],[Atributo]],""),"")</f>
        <v>TURQU-5</v>
      </c>
      <c r="H88" s="1" t="s">
        <v>70</v>
      </c>
      <c r="I88" s="1">
        <v>1</v>
      </c>
      <c r="J88" s="1">
        <v>0</v>
      </c>
      <c r="K88" s="1">
        <v>1</v>
      </c>
      <c r="L88" s="1">
        <v>5</v>
      </c>
      <c r="M88" s="1">
        <v>0</v>
      </c>
      <c r="N88" s="1" t="s">
        <v>75</v>
      </c>
      <c r="O88" s="1" t="s">
        <v>72</v>
      </c>
      <c r="P88" s="1" t="s">
        <v>90</v>
      </c>
      <c r="Q88" s="1" t="s">
        <v>74</v>
      </c>
      <c r="R88" s="1" t="s">
        <v>77</v>
      </c>
      <c r="S88" s="1" t="s">
        <v>75</v>
      </c>
      <c r="T88" s="1" t="s">
        <v>75</v>
      </c>
      <c r="U88" s="1" t="s">
        <v>77</v>
      </c>
      <c r="V88" s="1" t="s">
        <v>71</v>
      </c>
      <c r="W88" s="1" t="s">
        <v>76</v>
      </c>
      <c r="X88" s="1" t="s">
        <v>71</v>
      </c>
      <c r="Y88" s="1" t="s">
        <v>80</v>
      </c>
      <c r="Z88" s="1" t="s">
        <v>80</v>
      </c>
      <c r="AA88" s="1" t="s">
        <v>80</v>
      </c>
      <c r="AB88" s="1">
        <v>44</v>
      </c>
      <c r="AC88" s="1">
        <v>54</v>
      </c>
      <c r="AD88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VALUES('TURQU-5',0,'M',1,9,0,44,54,1,5,0,1);</v>
      </c>
    </row>
    <row r="89" spans="1:30" x14ac:dyDescent="0.25">
      <c r="A89" s="1">
        <v>88</v>
      </c>
      <c r="B89" s="1">
        <v>9</v>
      </c>
      <c r="C89" t="str">
        <f>IFERROR(VLOOKUP(B89,Dragopavos!$A$1:$C$67,2,0),"")</f>
        <v>Turquesa</v>
      </c>
      <c r="D89" t="str">
        <f>IFERROR(VLOOKUP(B89,Dragopavos!$A$1:$C$67,3,0),"")</f>
        <v>TURQU</v>
      </c>
      <c r="E89">
        <f>IF(Tabla14[[#This Row],[Sigla]]&lt;&gt;"",IF(Tabla14[[#This Row],[Tipo]]=B88,E88+1,1),"")</f>
        <v>6</v>
      </c>
      <c r="G89" s="2" t="str">
        <f>IF(Tabla14[[#This Row],[Sigla]]&lt;&gt;"",Tabla14[[#This Row],[Sigla]]&amp;"-"&amp;Tabla14[[#This Row],[ID2]]&amp;IF(Tabla14[[#This Row],[Atributo]]&lt;&gt;"","-"&amp;Tabla14[[#This Row],[Atributo]],""),"")</f>
        <v>TURQU-6</v>
      </c>
      <c r="H89" s="1" t="s">
        <v>70</v>
      </c>
      <c r="I89" s="1">
        <v>1</v>
      </c>
      <c r="J89" s="1">
        <v>0</v>
      </c>
      <c r="K89" s="1">
        <v>1</v>
      </c>
      <c r="L89" s="1">
        <v>5</v>
      </c>
      <c r="M89" s="1">
        <v>0</v>
      </c>
      <c r="N89" s="1" t="s">
        <v>79</v>
      </c>
      <c r="O89" s="1" t="s">
        <v>79</v>
      </c>
      <c r="P89" s="1" t="s">
        <v>73</v>
      </c>
      <c r="Q89" s="1" t="s">
        <v>71</v>
      </c>
      <c r="R89" s="1" t="s">
        <v>76</v>
      </c>
      <c r="S89" s="1" t="s">
        <v>76</v>
      </c>
      <c r="T89" s="1" t="s">
        <v>76</v>
      </c>
      <c r="U89" s="1" t="s">
        <v>80</v>
      </c>
      <c r="V89" s="1" t="s">
        <v>78</v>
      </c>
      <c r="W89" s="1" t="s">
        <v>73</v>
      </c>
      <c r="X89" s="1" t="s">
        <v>78</v>
      </c>
      <c r="Y89" s="1" t="s">
        <v>71</v>
      </c>
      <c r="Z89" s="1" t="s">
        <v>76</v>
      </c>
      <c r="AA89" s="1" t="s">
        <v>74</v>
      </c>
      <c r="AB89" s="1">
        <v>76</v>
      </c>
      <c r="AC89" s="1">
        <v>89</v>
      </c>
      <c r="AD89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VALUES('TURQU-6',0,'M',1,9,0,76,89,1,5,0,1);</v>
      </c>
    </row>
    <row r="90" spans="1:30" x14ac:dyDescent="0.25">
      <c r="A90" s="1">
        <v>89</v>
      </c>
      <c r="B90" s="1">
        <v>9</v>
      </c>
      <c r="C90" t="str">
        <f>IFERROR(VLOOKUP(B90,Dragopavos!$A$1:$C$67,2,0),"")</f>
        <v>Turquesa</v>
      </c>
      <c r="D90" t="str">
        <f>IFERROR(VLOOKUP(B90,Dragopavos!$A$1:$C$67,3,0),"")</f>
        <v>TURQU</v>
      </c>
      <c r="E90">
        <f>IF(Tabla14[[#This Row],[Sigla]]&lt;&gt;"",IF(Tabla14[[#This Row],[Tipo]]=B89,E89+1,1),"")</f>
        <v>7</v>
      </c>
      <c r="F90" t="s">
        <v>159</v>
      </c>
      <c r="G90" s="2" t="str">
        <f>IF(Tabla14[[#This Row],[Sigla]]&lt;&gt;"",Tabla14[[#This Row],[Sigla]]&amp;"-"&amp;Tabla14[[#This Row],[ID2]]&amp;IF(Tabla14[[#This Row],[Atributo]]&lt;&gt;"","-"&amp;Tabla14[[#This Row],[Atributo]],""),"")</f>
        <v>TURQU-7-CAMA</v>
      </c>
      <c r="H90" s="1" t="s">
        <v>163</v>
      </c>
      <c r="I90" s="1">
        <v>1</v>
      </c>
      <c r="J90" s="1">
        <v>0</v>
      </c>
      <c r="K90" s="1">
        <v>3</v>
      </c>
      <c r="L90" s="1">
        <v>5</v>
      </c>
      <c r="M90" s="1">
        <v>0</v>
      </c>
      <c r="N90" s="1" t="s">
        <v>78</v>
      </c>
      <c r="O90" s="1" t="s">
        <v>73</v>
      </c>
      <c r="P90" s="1" t="s">
        <v>80</v>
      </c>
      <c r="Q90" s="1" t="s">
        <v>71</v>
      </c>
      <c r="R90" s="1" t="s">
        <v>78</v>
      </c>
      <c r="S90" s="1" t="s">
        <v>78</v>
      </c>
      <c r="T90" s="1" t="s">
        <v>77</v>
      </c>
      <c r="U90" s="1" t="s">
        <v>71</v>
      </c>
      <c r="V90" s="1" t="s">
        <v>76</v>
      </c>
      <c r="W90" s="1" t="s">
        <v>76</v>
      </c>
      <c r="X90" s="1" t="s">
        <v>76</v>
      </c>
      <c r="Y90" s="1" t="s">
        <v>74</v>
      </c>
      <c r="Z90" s="1" t="s">
        <v>78</v>
      </c>
      <c r="AA90" s="1" t="s">
        <v>71</v>
      </c>
      <c r="AB90" s="1">
        <v>59</v>
      </c>
      <c r="AC90" s="1">
        <v>0</v>
      </c>
      <c r="AD90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VALUES('TURQU-7-CAMA',0,'F',1,9,0,59,0,3,5,0,1);</v>
      </c>
    </row>
    <row r="91" spans="1:30" x14ac:dyDescent="0.25">
      <c r="A91" s="1">
        <v>90</v>
      </c>
      <c r="B91" s="1">
        <v>9</v>
      </c>
      <c r="C91" t="str">
        <f>IFERROR(VLOOKUP(B91,Dragopavos!$A$1:$C$67,2,0),"")</f>
        <v>Turquesa</v>
      </c>
      <c r="D91" t="str">
        <f>IFERROR(VLOOKUP(B91,Dragopavos!$A$1:$C$67,3,0),"")</f>
        <v>TURQU</v>
      </c>
      <c r="E91">
        <f>IF(Tabla14[[#This Row],[Sigla]]&lt;&gt;"",IF(Tabla14[[#This Row],[Tipo]]=B90,E90+1,1),"")</f>
        <v>8</v>
      </c>
      <c r="G91" s="2" t="str">
        <f>IF(Tabla14[[#This Row],[Sigla]]&lt;&gt;"",Tabla14[[#This Row],[Sigla]]&amp;"-"&amp;Tabla14[[#This Row],[ID2]]&amp;IF(Tabla14[[#This Row],[Atributo]]&lt;&gt;"","-"&amp;Tabla14[[#This Row],[Atributo]],""),"")</f>
        <v>TURQU-8</v>
      </c>
      <c r="H91" s="1" t="s">
        <v>163</v>
      </c>
      <c r="I91" s="1">
        <v>0</v>
      </c>
      <c r="J91" s="1">
        <v>0</v>
      </c>
      <c r="K91" s="1">
        <v>0</v>
      </c>
      <c r="L91" s="1">
        <v>5</v>
      </c>
      <c r="M91" s="1">
        <v>0</v>
      </c>
      <c r="N91" s="1" t="s">
        <v>76</v>
      </c>
      <c r="O91" s="1" t="s">
        <v>80</v>
      </c>
      <c r="P91" s="1" t="s">
        <v>80</v>
      </c>
      <c r="Q91" s="1" t="s">
        <v>79</v>
      </c>
      <c r="R91" s="1" t="s">
        <v>80</v>
      </c>
      <c r="S91" s="1" t="s">
        <v>78</v>
      </c>
      <c r="T91" s="1" t="s">
        <v>71</v>
      </c>
      <c r="U91" s="1" t="s">
        <v>76</v>
      </c>
      <c r="V91" s="1" t="s">
        <v>76</v>
      </c>
      <c r="W91" s="1" t="s">
        <v>91</v>
      </c>
      <c r="X91" s="1" t="s">
        <v>72</v>
      </c>
      <c r="Y91" s="1" t="s">
        <v>117</v>
      </c>
      <c r="Z91" s="1" t="s">
        <v>117</v>
      </c>
      <c r="AA91" s="1" t="s">
        <v>117</v>
      </c>
      <c r="AB91" s="1">
        <v>15</v>
      </c>
      <c r="AC91" s="1">
        <v>21</v>
      </c>
      <c r="AD91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VALUES('TURQU-8',0,'F',1,9,0,15,21,0,5,0,0);</v>
      </c>
    </row>
    <row r="92" spans="1:30" x14ac:dyDescent="0.25">
      <c r="A92" s="1">
        <v>91</v>
      </c>
      <c r="B92" s="1">
        <v>9</v>
      </c>
      <c r="C92" t="str">
        <f>IFERROR(VLOOKUP(B92,Dragopavos!$A$1:$C$67,2,0),"")</f>
        <v>Turquesa</v>
      </c>
      <c r="D92" t="str">
        <f>IFERROR(VLOOKUP(B92,Dragopavos!$A$1:$C$67,3,0),"")</f>
        <v>TURQU</v>
      </c>
      <c r="E92">
        <f>IF(Tabla14[[#This Row],[Sigla]]&lt;&gt;"",IF(Tabla14[[#This Row],[Tipo]]=B91,E91+1,1),"")</f>
        <v>9</v>
      </c>
      <c r="G92" s="2" t="str">
        <f>IF(Tabla14[[#This Row],[Sigla]]&lt;&gt;"",Tabla14[[#This Row],[Sigla]]&amp;"-"&amp;Tabla14[[#This Row],[ID2]]&amp;IF(Tabla14[[#This Row],[Atributo]]&lt;&gt;"","-"&amp;Tabla14[[#This Row],[Atributo]],""),"")</f>
        <v>TURQU-9</v>
      </c>
      <c r="H92" s="1" t="s">
        <v>163</v>
      </c>
      <c r="I92" s="1">
        <v>0</v>
      </c>
      <c r="J92" s="1">
        <v>0</v>
      </c>
      <c r="K92" s="1">
        <v>0</v>
      </c>
      <c r="L92" s="1">
        <v>5</v>
      </c>
      <c r="M92" s="1">
        <v>0</v>
      </c>
      <c r="N92" s="1" t="s">
        <v>80</v>
      </c>
      <c r="O92" s="1" t="s">
        <v>80</v>
      </c>
      <c r="P92" s="1" t="s">
        <v>80</v>
      </c>
      <c r="Q92" s="1" t="s">
        <v>78</v>
      </c>
      <c r="R92" s="1" t="s">
        <v>80</v>
      </c>
      <c r="S92" s="1" t="s">
        <v>80</v>
      </c>
      <c r="T92" s="1" t="s">
        <v>80</v>
      </c>
      <c r="U92" s="1" t="s">
        <v>75</v>
      </c>
      <c r="V92" s="1" t="s">
        <v>72</v>
      </c>
      <c r="W92" s="1" t="s">
        <v>90</v>
      </c>
      <c r="X92" s="1" t="s">
        <v>74</v>
      </c>
      <c r="Y92" s="1" t="s">
        <v>72</v>
      </c>
      <c r="Z92" s="1" t="s">
        <v>112</v>
      </c>
      <c r="AA92" s="1" t="s">
        <v>79</v>
      </c>
      <c r="AB92" s="1">
        <v>84</v>
      </c>
      <c r="AC92" s="1">
        <v>48</v>
      </c>
      <c r="AD92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VALUES('TURQU-9',0,'F',1,9,0,84,48,0,5,0,0);</v>
      </c>
    </row>
    <row r="93" spans="1:30" x14ac:dyDescent="0.25">
      <c r="A93" s="1">
        <v>92</v>
      </c>
      <c r="B93" s="1">
        <v>9</v>
      </c>
      <c r="C93" t="str">
        <f>IFERROR(VLOOKUP(B93,Dragopavos!$A$1:$C$67,2,0),"")</f>
        <v>Turquesa</v>
      </c>
      <c r="D93" t="str">
        <f>IFERROR(VLOOKUP(B93,Dragopavos!$A$1:$C$67,3,0),"")</f>
        <v>TURQU</v>
      </c>
      <c r="E93">
        <f>IF(Tabla14[[#This Row],[Sigla]]&lt;&gt;"",IF(Tabla14[[#This Row],[Tipo]]=B92,E92+1,1),"")</f>
        <v>10</v>
      </c>
      <c r="G93" s="2" t="str">
        <f>IF(Tabla14[[#This Row],[Sigla]]&lt;&gt;"",Tabla14[[#This Row],[Sigla]]&amp;"-"&amp;Tabla14[[#This Row],[ID2]]&amp;IF(Tabla14[[#This Row],[Atributo]]&lt;&gt;"","-"&amp;Tabla14[[#This Row],[Atributo]],""),"")</f>
        <v>TURQU-10</v>
      </c>
      <c r="H93" s="1" t="s">
        <v>163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 t="s">
        <v>78</v>
      </c>
      <c r="O93" s="1" t="s">
        <v>78</v>
      </c>
      <c r="P93" s="1" t="s">
        <v>73</v>
      </c>
      <c r="Q93" s="1" t="s">
        <v>78</v>
      </c>
      <c r="R93" s="1" t="s">
        <v>77</v>
      </c>
      <c r="S93" s="1" t="s">
        <v>75</v>
      </c>
      <c r="T93" s="1" t="s">
        <v>75</v>
      </c>
      <c r="U93" s="1" t="s">
        <v>77</v>
      </c>
      <c r="V93" s="1" t="s">
        <v>80</v>
      </c>
      <c r="W93" s="1" t="s">
        <v>80</v>
      </c>
      <c r="X93" s="1" t="s">
        <v>78</v>
      </c>
      <c r="Y93" s="1" t="s">
        <v>80</v>
      </c>
      <c r="Z93" s="1" t="s">
        <v>80</v>
      </c>
      <c r="AA93" s="1" t="s">
        <v>80</v>
      </c>
      <c r="AB93" s="1">
        <v>60</v>
      </c>
      <c r="AC93" s="1">
        <v>58</v>
      </c>
      <c r="AD93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VALUES('TURQU-10',0,'F',1,9,0,60,58,0,5,0,0);</v>
      </c>
    </row>
    <row r="94" spans="1:30" x14ac:dyDescent="0.25">
      <c r="A94" s="1">
        <v>93</v>
      </c>
      <c r="B94" s="1">
        <v>9</v>
      </c>
      <c r="C94" t="str">
        <f>IFERROR(VLOOKUP(B94,Dragopavos!$A$1:$C$67,2,0),"")</f>
        <v>Turquesa</v>
      </c>
      <c r="D94" t="str">
        <f>IFERROR(VLOOKUP(B94,Dragopavos!$A$1:$C$67,3,0),"")</f>
        <v>TURQU</v>
      </c>
      <c r="E94">
        <f>IF(Tabla14[[#This Row],[Sigla]]&lt;&gt;"",IF(Tabla14[[#This Row],[Tipo]]=B93,E93+1,1),"")</f>
        <v>11</v>
      </c>
      <c r="G94" s="2" t="str">
        <f>IF(Tabla14[[#This Row],[Sigla]]&lt;&gt;"",Tabla14[[#This Row],[Sigla]]&amp;"-"&amp;Tabla14[[#This Row],[ID2]]&amp;IF(Tabla14[[#This Row],[Atributo]]&lt;&gt;"","-"&amp;Tabla14[[#This Row],[Atributo]],""),"")</f>
        <v>TURQU-11</v>
      </c>
      <c r="H94" s="1" t="s">
        <v>163</v>
      </c>
      <c r="I94" s="1">
        <v>1</v>
      </c>
      <c r="J94" s="1">
        <v>0</v>
      </c>
      <c r="K94" s="1">
        <v>0</v>
      </c>
      <c r="L94" s="1">
        <v>5</v>
      </c>
      <c r="M94" s="1">
        <v>0</v>
      </c>
      <c r="N94" s="1" t="s">
        <v>80</v>
      </c>
      <c r="O94" s="1" t="s">
        <v>80</v>
      </c>
      <c r="P94" s="1" t="s">
        <v>80</v>
      </c>
      <c r="Q94" s="1" t="s">
        <v>76</v>
      </c>
      <c r="R94" s="1" t="s">
        <v>78</v>
      </c>
      <c r="S94" s="1" t="s">
        <v>75</v>
      </c>
      <c r="T94" s="1" t="s">
        <v>78</v>
      </c>
      <c r="U94" s="1" t="s">
        <v>78</v>
      </c>
      <c r="V94" s="1" t="s">
        <v>80</v>
      </c>
      <c r="W94" s="1" t="s">
        <v>80</v>
      </c>
      <c r="X94" s="1" t="s">
        <v>79</v>
      </c>
      <c r="Y94" s="1" t="s">
        <v>80</v>
      </c>
      <c r="Z94" s="1" t="s">
        <v>78</v>
      </c>
      <c r="AA94" s="1" t="s">
        <v>71</v>
      </c>
      <c r="AB94" s="1">
        <v>83</v>
      </c>
      <c r="AC94" s="1">
        <v>0</v>
      </c>
      <c r="AD94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VALUES('TURQU-11',0,'F',1,9,0,83,0,0,5,0,1);</v>
      </c>
    </row>
    <row r="95" spans="1:30" x14ac:dyDescent="0.25">
      <c r="A95" s="1">
        <v>94</v>
      </c>
      <c r="B95" s="1">
        <v>9</v>
      </c>
      <c r="C95" t="str">
        <f>IFERROR(VLOOKUP(B95,Dragopavos!$A$1:$C$67,2,0),"")</f>
        <v>Turquesa</v>
      </c>
      <c r="D95" t="str">
        <f>IFERROR(VLOOKUP(B95,Dragopavos!$A$1:$C$67,3,0),"")</f>
        <v>TURQU</v>
      </c>
      <c r="E95">
        <f>IF(Tabla14[[#This Row],[Sigla]]&lt;&gt;"",IF(Tabla14[[#This Row],[Tipo]]=B94,E94+1,1),"")</f>
        <v>12</v>
      </c>
      <c r="G95" s="2" t="str">
        <f>IF(Tabla14[[#This Row],[Sigla]]&lt;&gt;"",Tabla14[[#This Row],[Sigla]]&amp;"-"&amp;Tabla14[[#This Row],[ID2]]&amp;IF(Tabla14[[#This Row],[Atributo]]&lt;&gt;"","-"&amp;Tabla14[[#This Row],[Atributo]],""),"")</f>
        <v>TURQU-12</v>
      </c>
      <c r="H95" s="1" t="s">
        <v>163</v>
      </c>
      <c r="I95" s="1">
        <v>1</v>
      </c>
      <c r="J95" s="1">
        <v>0</v>
      </c>
      <c r="K95" s="1">
        <v>3</v>
      </c>
      <c r="L95" s="1">
        <v>5</v>
      </c>
      <c r="M95" s="1">
        <v>0</v>
      </c>
      <c r="N95" s="1" t="s">
        <v>80</v>
      </c>
      <c r="O95" s="1" t="s">
        <v>80</v>
      </c>
      <c r="P95" s="1" t="s">
        <v>80</v>
      </c>
      <c r="Q95" s="1" t="s">
        <v>77</v>
      </c>
      <c r="R95" s="1" t="s">
        <v>79</v>
      </c>
      <c r="S95" s="1" t="s">
        <v>77</v>
      </c>
      <c r="T95" s="1" t="s">
        <v>77</v>
      </c>
      <c r="U95" s="1" t="s">
        <v>80</v>
      </c>
      <c r="V95" s="1" t="s">
        <v>78</v>
      </c>
      <c r="W95" s="1" t="s">
        <v>73</v>
      </c>
      <c r="X95" s="1" t="s">
        <v>78</v>
      </c>
      <c r="Y95" s="1" t="s">
        <v>71</v>
      </c>
      <c r="Z95" s="1" t="s">
        <v>76</v>
      </c>
      <c r="AA95" s="1" t="s">
        <v>74</v>
      </c>
      <c r="AB95" s="1">
        <v>0</v>
      </c>
      <c r="AC95" s="1">
        <v>0</v>
      </c>
      <c r="AD95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VALUES('TURQU-12',0,'F',1,9,0,0,0,3,5,0,1);</v>
      </c>
    </row>
    <row r="96" spans="1:30" x14ac:dyDescent="0.25">
      <c r="A96" s="1">
        <v>95</v>
      </c>
      <c r="B96" s="1">
        <v>10</v>
      </c>
      <c r="C96" t="str">
        <f>IFERROR(VLOOKUP(B96,Dragopavos!$A$1:$C$67,2,0),"")</f>
        <v>Esmeralda</v>
      </c>
      <c r="D96" t="str">
        <f>IFERROR(VLOOKUP(B96,Dragopavos!$A$1:$C$67,3,0),"")</f>
        <v>ESMER</v>
      </c>
      <c r="E96">
        <f>IF(Tabla14[[#This Row],[Sigla]]&lt;&gt;"",IF(Tabla14[[#This Row],[Tipo]]=B95,E95+1,1),"")</f>
        <v>1</v>
      </c>
      <c r="G96" s="2" t="str">
        <f>IF(Tabla14[[#This Row],[Sigla]]&lt;&gt;"",Tabla14[[#This Row],[Sigla]]&amp;"-"&amp;Tabla14[[#This Row],[ID2]]&amp;IF(Tabla14[[#This Row],[Atributo]]&lt;&gt;"","-"&amp;Tabla14[[#This Row],[Atributo]],""),"")</f>
        <v>ESMER-1</v>
      </c>
      <c r="H96" s="1" t="s">
        <v>163</v>
      </c>
      <c r="I96" s="1">
        <v>1</v>
      </c>
      <c r="J96" s="1">
        <v>0</v>
      </c>
      <c r="K96" s="1">
        <v>2</v>
      </c>
      <c r="L96" s="1">
        <v>5</v>
      </c>
      <c r="M96" s="1">
        <v>0</v>
      </c>
      <c r="N96" s="1" t="s">
        <v>78</v>
      </c>
      <c r="O96" s="1" t="s">
        <v>73</v>
      </c>
      <c r="P96" s="1" t="s">
        <v>80</v>
      </c>
      <c r="Q96" s="1" t="s">
        <v>71</v>
      </c>
      <c r="R96" s="1" t="s">
        <v>78</v>
      </c>
      <c r="S96" s="1" t="s">
        <v>78</v>
      </c>
      <c r="T96" s="1" t="s">
        <v>77</v>
      </c>
      <c r="U96" s="1" t="s">
        <v>72</v>
      </c>
      <c r="V96" s="1" t="s">
        <v>112</v>
      </c>
      <c r="W96" s="1" t="s">
        <v>111</v>
      </c>
      <c r="X96" s="1" t="s">
        <v>75</v>
      </c>
      <c r="Y96" s="1" t="s">
        <v>79</v>
      </c>
      <c r="Z96" s="1" t="s">
        <v>72</v>
      </c>
      <c r="AA96" s="1" t="s">
        <v>81</v>
      </c>
      <c r="AB96" s="1">
        <v>59</v>
      </c>
      <c r="AC96" s="1">
        <v>103</v>
      </c>
      <c r="AD96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VALUES('ESMER-1',0,'F',1,10,0,59,103,2,5,0,1);</v>
      </c>
    </row>
    <row r="97" spans="1:30" x14ac:dyDescent="0.25">
      <c r="A97" s="1">
        <v>96</v>
      </c>
      <c r="B97" s="1">
        <v>10</v>
      </c>
      <c r="C97" t="str">
        <f>IFERROR(VLOOKUP(B97,Dragopavos!$A$1:$C$67,2,0),"")</f>
        <v>Esmeralda</v>
      </c>
      <c r="D97" t="str">
        <f>IFERROR(VLOOKUP(B97,Dragopavos!$A$1:$C$67,3,0),"")</f>
        <v>ESMER</v>
      </c>
      <c r="E97">
        <f>IF(Tabla14[[#This Row],[Sigla]]&lt;&gt;"",IF(Tabla14[[#This Row],[Tipo]]=B96,E96+1,1),"")</f>
        <v>2</v>
      </c>
      <c r="G97" s="2" t="str">
        <f>IF(Tabla14[[#This Row],[Sigla]]&lt;&gt;"",Tabla14[[#This Row],[Sigla]]&amp;"-"&amp;Tabla14[[#This Row],[ID2]]&amp;IF(Tabla14[[#This Row],[Atributo]]&lt;&gt;"","-"&amp;Tabla14[[#This Row],[Atributo]],""),"")</f>
        <v>ESMER-2</v>
      </c>
      <c r="H97" s="1" t="s">
        <v>163</v>
      </c>
      <c r="I97" s="1">
        <v>1</v>
      </c>
      <c r="J97" s="1">
        <v>0</v>
      </c>
      <c r="K97" s="1">
        <v>1</v>
      </c>
      <c r="L97" s="1">
        <v>5</v>
      </c>
      <c r="M97" s="1">
        <v>0</v>
      </c>
      <c r="N97" s="1" t="s">
        <v>96</v>
      </c>
      <c r="O97" s="1" t="s">
        <v>76</v>
      </c>
      <c r="P97" s="1" t="s">
        <v>129</v>
      </c>
      <c r="Q97" s="1" t="s">
        <v>96</v>
      </c>
      <c r="R97" s="1" t="s">
        <v>81</v>
      </c>
      <c r="S97" s="1" t="s">
        <v>71</v>
      </c>
      <c r="T97" s="1" t="s">
        <v>76</v>
      </c>
      <c r="U97" s="1" t="s">
        <v>74</v>
      </c>
      <c r="V97" s="1" t="s">
        <v>74</v>
      </c>
      <c r="W97" s="1" t="s">
        <v>73</v>
      </c>
      <c r="X97" s="1" t="s">
        <v>74</v>
      </c>
      <c r="Y97" s="1" t="s">
        <v>71</v>
      </c>
      <c r="Z97" s="1" t="s">
        <v>71</v>
      </c>
      <c r="AA97" s="1" t="s">
        <v>71</v>
      </c>
      <c r="AB97" s="1">
        <v>0</v>
      </c>
      <c r="AC97" s="1">
        <v>0</v>
      </c>
      <c r="AD97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VALUES('ESMER-2',0,'F',1,10,0,0,0,1,5,0,1);</v>
      </c>
    </row>
    <row r="98" spans="1:30" x14ac:dyDescent="0.25">
      <c r="A98" s="1">
        <v>97</v>
      </c>
      <c r="B98" s="1">
        <v>11</v>
      </c>
      <c r="C98" t="str">
        <f>IFERROR(VLOOKUP(B98,Dragopavos!$A$1:$C$67,2,0),"")</f>
        <v>Ciruela</v>
      </c>
      <c r="D98" t="str">
        <f>IFERROR(VLOOKUP(B98,Dragopavos!$A$1:$C$67,3,0),"")</f>
        <v>CIRUE</v>
      </c>
      <c r="E98">
        <f>IF(Tabla14[[#This Row],[Sigla]]&lt;&gt;"",IF(Tabla14[[#This Row],[Tipo]]=B97,E97+1,1),"")</f>
        <v>1</v>
      </c>
      <c r="G98" s="2" t="str">
        <f>IF(Tabla14[[#This Row],[Sigla]]&lt;&gt;"",Tabla14[[#This Row],[Sigla]]&amp;"-"&amp;Tabla14[[#This Row],[ID2]]&amp;IF(Tabla14[[#This Row],[Atributo]]&lt;&gt;"","-"&amp;Tabla14[[#This Row],[Atributo]],""),"")</f>
        <v>CIRUE-1</v>
      </c>
      <c r="H98" s="1" t="s">
        <v>70</v>
      </c>
      <c r="I98" s="1">
        <v>1</v>
      </c>
      <c r="J98" s="1">
        <v>0</v>
      </c>
      <c r="K98" s="1">
        <v>2</v>
      </c>
      <c r="L98" s="1">
        <v>5</v>
      </c>
      <c r="M98" s="1">
        <v>0</v>
      </c>
      <c r="N98" s="1" t="s">
        <v>90</v>
      </c>
      <c r="O98" s="1" t="s">
        <v>72</v>
      </c>
      <c r="P98" s="1" t="s">
        <v>90</v>
      </c>
      <c r="Q98" s="1" t="s">
        <v>72</v>
      </c>
      <c r="R98" s="1" t="s">
        <v>77</v>
      </c>
      <c r="S98" s="1" t="s">
        <v>107</v>
      </c>
      <c r="T98" s="1" t="s">
        <v>77</v>
      </c>
      <c r="U98" s="1" t="s">
        <v>76</v>
      </c>
      <c r="V98" s="1" t="s">
        <v>76</v>
      </c>
      <c r="W98" s="1" t="s">
        <v>91</v>
      </c>
      <c r="X98" s="1" t="s">
        <v>72</v>
      </c>
      <c r="Y98" s="1" t="s">
        <v>117</v>
      </c>
      <c r="Z98" s="1" t="s">
        <v>117</v>
      </c>
      <c r="AA98" s="1" t="s">
        <v>117</v>
      </c>
      <c r="AB98" s="1">
        <v>106</v>
      </c>
      <c r="AC98" s="1">
        <v>21</v>
      </c>
      <c r="AD98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VALUES('CIRUE-1',0,'M',1,11,0,106,21,2,5,0,1);</v>
      </c>
    </row>
    <row r="99" spans="1:30" x14ac:dyDescent="0.25">
      <c r="A99" s="1">
        <v>98</v>
      </c>
      <c r="B99" s="1">
        <v>11</v>
      </c>
      <c r="C99" t="str">
        <f>IFERROR(VLOOKUP(B99,Dragopavos!$A$1:$C$67,2,0),"")</f>
        <v>Ciruela</v>
      </c>
      <c r="D99" t="str">
        <f>IFERROR(VLOOKUP(B99,Dragopavos!$A$1:$C$67,3,0),"")</f>
        <v>CIRUE</v>
      </c>
      <c r="E99">
        <f>IF(Tabla14[[#This Row],[Sigla]]&lt;&gt;"",IF(Tabla14[[#This Row],[Tipo]]=B98,E98+1,1),"")</f>
        <v>2</v>
      </c>
      <c r="G99" s="2" t="str">
        <f>IF(Tabla14[[#This Row],[Sigla]]&lt;&gt;"",Tabla14[[#This Row],[Sigla]]&amp;"-"&amp;Tabla14[[#This Row],[ID2]]&amp;IF(Tabla14[[#This Row],[Atributo]]&lt;&gt;"","-"&amp;Tabla14[[#This Row],[Atributo]],""),"")</f>
        <v>CIRUE-2</v>
      </c>
      <c r="H99" s="1" t="s">
        <v>70</v>
      </c>
      <c r="I99" s="1">
        <v>1</v>
      </c>
      <c r="J99" s="1">
        <v>0</v>
      </c>
      <c r="K99" s="1">
        <v>2</v>
      </c>
      <c r="L99" s="1">
        <v>5</v>
      </c>
      <c r="M99" s="1">
        <v>0</v>
      </c>
      <c r="N99" s="1" t="s">
        <v>90</v>
      </c>
      <c r="O99" s="1" t="s">
        <v>72</v>
      </c>
      <c r="P99" s="1" t="s">
        <v>90</v>
      </c>
      <c r="Q99" s="1" t="s">
        <v>72</v>
      </c>
      <c r="R99" s="1" t="s">
        <v>77</v>
      </c>
      <c r="S99" s="1" t="s">
        <v>107</v>
      </c>
      <c r="T99" s="1" t="s">
        <v>77</v>
      </c>
      <c r="U99" s="1" t="s">
        <v>76</v>
      </c>
      <c r="V99" s="1" t="s">
        <v>76</v>
      </c>
      <c r="W99" s="1" t="s">
        <v>91</v>
      </c>
      <c r="X99" s="1" t="s">
        <v>72</v>
      </c>
      <c r="Y99" s="1" t="s">
        <v>117</v>
      </c>
      <c r="Z99" s="1" t="s">
        <v>117</v>
      </c>
      <c r="AA99" s="1" t="s">
        <v>117</v>
      </c>
      <c r="AB99" s="1">
        <v>106</v>
      </c>
      <c r="AC99" s="1">
        <v>21</v>
      </c>
      <c r="AD99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VALUES('CIRUE-2',0,'M',1,11,0,106,21,2,5,0,1);</v>
      </c>
    </row>
    <row r="100" spans="1:30" x14ac:dyDescent="0.25">
      <c r="A100" s="1">
        <v>99</v>
      </c>
      <c r="B100" s="1">
        <v>11</v>
      </c>
      <c r="C100" t="str">
        <f>IFERROR(VLOOKUP(B100,Dragopavos!$A$1:$C$67,2,0),"")</f>
        <v>Ciruela</v>
      </c>
      <c r="D100" t="str">
        <f>IFERROR(VLOOKUP(B100,Dragopavos!$A$1:$C$67,3,0),"")</f>
        <v>CIRUE</v>
      </c>
      <c r="E100">
        <f>IF(Tabla14[[#This Row],[Sigla]]&lt;&gt;"",IF(Tabla14[[#This Row],[Tipo]]=B99,E99+1,1),"")</f>
        <v>3</v>
      </c>
      <c r="G100" s="2" t="str">
        <f>IF(Tabla14[[#This Row],[Sigla]]&lt;&gt;"",Tabla14[[#This Row],[Sigla]]&amp;"-"&amp;Tabla14[[#This Row],[ID2]]&amp;IF(Tabla14[[#This Row],[Atributo]]&lt;&gt;"","-"&amp;Tabla14[[#This Row],[Atributo]],""),"")</f>
        <v>CIRUE-3</v>
      </c>
      <c r="H100" s="1" t="s">
        <v>70</v>
      </c>
      <c r="I100" s="1">
        <v>1</v>
      </c>
      <c r="J100" s="1">
        <v>0</v>
      </c>
      <c r="K100" s="1">
        <v>4</v>
      </c>
      <c r="L100" s="1">
        <v>5</v>
      </c>
      <c r="M100" s="1">
        <v>0</v>
      </c>
      <c r="N100" s="1" t="s">
        <v>90</v>
      </c>
      <c r="O100" s="1" t="s">
        <v>72</v>
      </c>
      <c r="P100" s="1" t="s">
        <v>90</v>
      </c>
      <c r="Q100" s="1" t="s">
        <v>72</v>
      </c>
      <c r="R100" s="1" t="s">
        <v>77</v>
      </c>
      <c r="S100" s="1" t="s">
        <v>107</v>
      </c>
      <c r="T100" s="1" t="s">
        <v>77</v>
      </c>
      <c r="U100" s="1" t="s">
        <v>74</v>
      </c>
      <c r="V100" s="1" t="s">
        <v>74</v>
      </c>
      <c r="W100" s="1" t="s">
        <v>77</v>
      </c>
      <c r="X100" s="1" t="s">
        <v>82</v>
      </c>
      <c r="Y100" s="1" t="s">
        <v>78</v>
      </c>
      <c r="Z100" s="1" t="s">
        <v>74</v>
      </c>
      <c r="AA100" s="1" t="s">
        <v>75</v>
      </c>
      <c r="AB100" s="1">
        <v>106</v>
      </c>
      <c r="AC100" s="1">
        <v>42</v>
      </c>
      <c r="AD100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VALUES('CIRUE-3',0,'M',1,11,0,106,42,4,5,0,1);</v>
      </c>
    </row>
    <row r="101" spans="1:30" x14ac:dyDescent="0.25">
      <c r="A101" s="1">
        <v>100</v>
      </c>
      <c r="B101" s="1">
        <v>11</v>
      </c>
      <c r="C101" t="str">
        <f>IFERROR(VLOOKUP(B101,Dragopavos!$A$1:$C$67,2,0),"")</f>
        <v>Ciruela</v>
      </c>
      <c r="D101" t="str">
        <f>IFERROR(VLOOKUP(B101,Dragopavos!$A$1:$C$67,3,0),"")</f>
        <v>CIRUE</v>
      </c>
      <c r="E101">
        <f>IF(Tabla14[[#This Row],[Sigla]]&lt;&gt;"",IF(Tabla14[[#This Row],[Tipo]]=B100,E100+1,1),"")</f>
        <v>4</v>
      </c>
      <c r="G101" s="2" t="str">
        <f>IF(Tabla14[[#This Row],[Sigla]]&lt;&gt;"",Tabla14[[#This Row],[Sigla]]&amp;"-"&amp;Tabla14[[#This Row],[ID2]]&amp;IF(Tabla14[[#This Row],[Atributo]]&lt;&gt;"","-"&amp;Tabla14[[#This Row],[Atributo]],""),"")</f>
        <v>CIRUE-4</v>
      </c>
      <c r="H101" s="1" t="s">
        <v>70</v>
      </c>
      <c r="I101" s="1">
        <v>0</v>
      </c>
      <c r="J101" s="1">
        <v>0</v>
      </c>
      <c r="K101" s="1">
        <v>0</v>
      </c>
      <c r="L101" s="1">
        <v>5</v>
      </c>
      <c r="M101" s="1">
        <v>0</v>
      </c>
      <c r="N101" s="1" t="s">
        <v>79</v>
      </c>
      <c r="O101" s="1" t="s">
        <v>76</v>
      </c>
      <c r="P101" s="1" t="s">
        <v>76</v>
      </c>
      <c r="Q101" s="1" t="s">
        <v>76</v>
      </c>
      <c r="R101" s="1" t="s">
        <v>76</v>
      </c>
      <c r="S101" s="1" t="s">
        <v>76</v>
      </c>
      <c r="T101" s="1" t="s">
        <v>76</v>
      </c>
      <c r="U101" s="1" t="s">
        <v>76</v>
      </c>
      <c r="V101" s="1" t="s">
        <v>76</v>
      </c>
      <c r="W101" s="1" t="s">
        <v>91</v>
      </c>
      <c r="X101" s="1" t="s">
        <v>72</v>
      </c>
      <c r="Y101" s="1" t="s">
        <v>117</v>
      </c>
      <c r="Z101" s="1" t="s">
        <v>117</v>
      </c>
      <c r="AA101" s="1" t="s">
        <v>117</v>
      </c>
      <c r="AB101" s="1">
        <v>0</v>
      </c>
      <c r="AC101" s="1">
        <v>0</v>
      </c>
      <c r="AD101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VALUES('CIRUE-4',0,'M',1,11,0,0,0,0,5,0,0);</v>
      </c>
    </row>
    <row r="102" spans="1:30" x14ac:dyDescent="0.25">
      <c r="A102" s="1">
        <v>101</v>
      </c>
      <c r="B102" s="1">
        <v>11</v>
      </c>
      <c r="C102" t="str">
        <f>IFERROR(VLOOKUP(B102,Dragopavos!$A$1:$C$67,2,0),"")</f>
        <v>Ciruela</v>
      </c>
      <c r="D102" t="str">
        <f>IFERROR(VLOOKUP(B102,Dragopavos!$A$1:$C$67,3,0),"")</f>
        <v>CIRUE</v>
      </c>
      <c r="E102">
        <f>IF(Tabla14[[#This Row],[Sigla]]&lt;&gt;"",IF(Tabla14[[#This Row],[Tipo]]=B101,E101+1,1),"")</f>
        <v>5</v>
      </c>
      <c r="G102" s="2" t="str">
        <f>IF(Tabla14[[#This Row],[Sigla]]&lt;&gt;"",Tabla14[[#This Row],[Sigla]]&amp;"-"&amp;Tabla14[[#This Row],[ID2]]&amp;IF(Tabla14[[#This Row],[Atributo]]&lt;&gt;"","-"&amp;Tabla14[[#This Row],[Atributo]],""),"")</f>
        <v>CIRUE-5</v>
      </c>
      <c r="H102" s="1" t="s">
        <v>70</v>
      </c>
      <c r="I102" s="1">
        <v>1</v>
      </c>
      <c r="J102" s="1">
        <v>0</v>
      </c>
      <c r="K102" s="1">
        <v>1</v>
      </c>
      <c r="L102" s="1">
        <v>5</v>
      </c>
      <c r="M102" s="1">
        <v>0</v>
      </c>
      <c r="N102" s="1" t="s">
        <v>72</v>
      </c>
      <c r="O102" s="1" t="s">
        <v>90</v>
      </c>
      <c r="P102" s="1" t="s">
        <v>72</v>
      </c>
      <c r="Q102" s="1" t="s">
        <v>77</v>
      </c>
      <c r="R102" s="1" t="s">
        <v>76</v>
      </c>
      <c r="S102" s="1" t="s">
        <v>76</v>
      </c>
      <c r="T102" s="1" t="s">
        <v>117</v>
      </c>
      <c r="U102" s="1" t="s">
        <v>81</v>
      </c>
      <c r="V102" s="1" t="s">
        <v>78</v>
      </c>
      <c r="W102" s="1" t="s">
        <v>73</v>
      </c>
      <c r="X102" s="1" t="s">
        <v>78</v>
      </c>
      <c r="Y102" s="1" t="s">
        <v>72</v>
      </c>
      <c r="Z102" s="1" t="s">
        <v>112</v>
      </c>
      <c r="AA102" s="1" t="s">
        <v>79</v>
      </c>
      <c r="AB102" s="1">
        <v>0</v>
      </c>
      <c r="AC102" s="1">
        <v>95</v>
      </c>
      <c r="AD102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VALUES('CIRUE-5',0,'M',1,11,0,0,95,1,5,0,1);</v>
      </c>
    </row>
    <row r="103" spans="1:30" x14ac:dyDescent="0.25">
      <c r="A103" s="1">
        <v>102</v>
      </c>
      <c r="B103" s="1">
        <v>11</v>
      </c>
      <c r="C103" t="str">
        <f>IFERROR(VLOOKUP(B103,Dragopavos!$A$1:$C$67,2,0),"")</f>
        <v>Ciruela</v>
      </c>
      <c r="D103" t="str">
        <f>IFERROR(VLOOKUP(B103,Dragopavos!$A$1:$C$67,3,0),"")</f>
        <v>CIRUE</v>
      </c>
      <c r="E103">
        <f>IF(Tabla14[[#This Row],[Sigla]]&lt;&gt;"",IF(Tabla14[[#This Row],[Tipo]]=B102,E102+1,1),"")</f>
        <v>6</v>
      </c>
      <c r="F103" t="s">
        <v>159</v>
      </c>
      <c r="G103" s="2" t="str">
        <f>IF(Tabla14[[#This Row],[Sigla]]&lt;&gt;"",Tabla14[[#This Row],[Sigla]]&amp;"-"&amp;Tabla14[[#This Row],[ID2]]&amp;IF(Tabla14[[#This Row],[Atributo]]&lt;&gt;"","-"&amp;Tabla14[[#This Row],[Atributo]],""),"")</f>
        <v>CIRUE-6-CAMA</v>
      </c>
      <c r="H103" s="1" t="s">
        <v>163</v>
      </c>
      <c r="I103" s="1">
        <v>1</v>
      </c>
      <c r="J103" s="1">
        <v>0</v>
      </c>
      <c r="K103" s="1">
        <v>2</v>
      </c>
      <c r="L103" s="1">
        <v>5</v>
      </c>
      <c r="M103" s="1">
        <v>0</v>
      </c>
      <c r="N103" s="1" t="s">
        <v>71</v>
      </c>
      <c r="O103" s="1" t="s">
        <v>76</v>
      </c>
      <c r="P103" s="1" t="s">
        <v>91</v>
      </c>
      <c r="Q103" s="1" t="s">
        <v>72</v>
      </c>
      <c r="R103" s="1" t="s">
        <v>71</v>
      </c>
      <c r="S103" s="1" t="s">
        <v>76</v>
      </c>
      <c r="T103" s="1" t="s">
        <v>74</v>
      </c>
      <c r="U103" s="1" t="s">
        <v>71</v>
      </c>
      <c r="V103" s="1" t="s">
        <v>76</v>
      </c>
      <c r="W103" s="1" t="s">
        <v>134</v>
      </c>
      <c r="X103" s="1" t="s">
        <v>76</v>
      </c>
      <c r="Y103" s="1" t="s">
        <v>71</v>
      </c>
      <c r="Z103" s="1" t="s">
        <v>116</v>
      </c>
      <c r="AA103" s="1" t="s">
        <v>71</v>
      </c>
      <c r="AB103" s="1">
        <v>3</v>
      </c>
      <c r="AC103" s="1">
        <v>0</v>
      </c>
      <c r="AD103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VALUES('CIRUE-6-CAMA',0,'F',1,11,0,3,0,2,5,0,1);</v>
      </c>
    </row>
    <row r="104" spans="1:30" x14ac:dyDescent="0.25">
      <c r="A104" s="1">
        <v>103</v>
      </c>
      <c r="B104" s="1">
        <v>11</v>
      </c>
      <c r="C104" t="str">
        <f>IFERROR(VLOOKUP(B104,Dragopavos!$A$1:$C$67,2,0),"")</f>
        <v>Ciruela</v>
      </c>
      <c r="D104" t="str">
        <f>IFERROR(VLOOKUP(B104,Dragopavos!$A$1:$C$67,3,0),"")</f>
        <v>CIRUE</v>
      </c>
      <c r="E104">
        <f>IF(Tabla14[[#This Row],[Sigla]]&lt;&gt;"",IF(Tabla14[[#This Row],[Tipo]]=B103,E103+1,1),"")</f>
        <v>7</v>
      </c>
      <c r="G104" s="2" t="str">
        <f>IF(Tabla14[[#This Row],[Sigla]]&lt;&gt;"",Tabla14[[#This Row],[Sigla]]&amp;"-"&amp;Tabla14[[#This Row],[ID2]]&amp;IF(Tabla14[[#This Row],[Atributo]]&lt;&gt;"","-"&amp;Tabla14[[#This Row],[Atributo]],""),"")</f>
        <v>CIRUE-7</v>
      </c>
      <c r="H104" s="1" t="s">
        <v>163</v>
      </c>
      <c r="I104" s="1">
        <v>1</v>
      </c>
      <c r="J104" s="1">
        <v>0</v>
      </c>
      <c r="K104" s="1">
        <v>2</v>
      </c>
      <c r="L104" s="1">
        <v>5</v>
      </c>
      <c r="M104" s="1">
        <v>0</v>
      </c>
      <c r="N104" s="1" t="s">
        <v>112</v>
      </c>
      <c r="O104" s="1" t="s">
        <v>111</v>
      </c>
      <c r="P104" s="1" t="s">
        <v>80</v>
      </c>
      <c r="Q104" s="1" t="s">
        <v>74</v>
      </c>
      <c r="R104" s="1" t="s">
        <v>75</v>
      </c>
      <c r="S104" s="1" t="s">
        <v>75</v>
      </c>
      <c r="T104" s="1" t="s">
        <v>78</v>
      </c>
      <c r="U104" s="1" t="s">
        <v>79</v>
      </c>
      <c r="V104" s="1" t="s">
        <v>72</v>
      </c>
      <c r="W104" s="1" t="s">
        <v>79</v>
      </c>
      <c r="X104" s="1" t="s">
        <v>72</v>
      </c>
      <c r="Y104" s="1" t="s">
        <v>81</v>
      </c>
      <c r="Z104" s="1" t="s">
        <v>81</v>
      </c>
      <c r="AA104" s="1" t="s">
        <v>78</v>
      </c>
      <c r="AB104" s="1">
        <v>0</v>
      </c>
      <c r="AC104" s="1">
        <v>0</v>
      </c>
      <c r="AD104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VALUES('CIRUE-7',0,'F',1,11,0,0,0,2,5,0,1);</v>
      </c>
    </row>
    <row r="105" spans="1:30" x14ac:dyDescent="0.25">
      <c r="A105" s="1">
        <v>104</v>
      </c>
      <c r="B105" s="1">
        <v>11</v>
      </c>
      <c r="C105" t="str">
        <f>IFERROR(VLOOKUP(B105,Dragopavos!$A$1:$C$67,2,0),"")</f>
        <v>Ciruela</v>
      </c>
      <c r="D105" t="str">
        <f>IFERROR(VLOOKUP(B105,Dragopavos!$A$1:$C$67,3,0),"")</f>
        <v>CIRUE</v>
      </c>
      <c r="E105">
        <f>IF(Tabla14[[#This Row],[Sigla]]&lt;&gt;"",IF(Tabla14[[#This Row],[Tipo]]=B104,E104+1,1),"")</f>
        <v>8</v>
      </c>
      <c r="G105" s="2" t="str">
        <f>IF(Tabla14[[#This Row],[Sigla]]&lt;&gt;"",Tabla14[[#This Row],[Sigla]]&amp;"-"&amp;Tabla14[[#This Row],[ID2]]&amp;IF(Tabla14[[#This Row],[Atributo]]&lt;&gt;"","-"&amp;Tabla14[[#This Row],[Atributo]],""),"")</f>
        <v>CIRUE-8</v>
      </c>
      <c r="H105" s="1" t="s">
        <v>163</v>
      </c>
      <c r="I105" s="1">
        <v>1</v>
      </c>
      <c r="J105" s="1">
        <v>0</v>
      </c>
      <c r="K105" s="1">
        <v>1</v>
      </c>
      <c r="L105" s="1">
        <v>5</v>
      </c>
      <c r="M105" s="1">
        <v>0</v>
      </c>
      <c r="N105" s="1" t="s">
        <v>72</v>
      </c>
      <c r="O105" s="1" t="s">
        <v>90</v>
      </c>
      <c r="P105" s="1" t="s">
        <v>72</v>
      </c>
      <c r="Q105" s="1" t="s">
        <v>77</v>
      </c>
      <c r="R105" s="1" t="s">
        <v>76</v>
      </c>
      <c r="S105" s="1" t="s">
        <v>76</v>
      </c>
      <c r="T105" s="1" t="s">
        <v>117</v>
      </c>
      <c r="U105" s="1" t="s">
        <v>117</v>
      </c>
      <c r="V105" s="1" t="s">
        <v>76</v>
      </c>
      <c r="W105" s="1" t="s">
        <v>91</v>
      </c>
      <c r="X105" s="1" t="s">
        <v>72</v>
      </c>
      <c r="Y105" s="1" t="s">
        <v>117</v>
      </c>
      <c r="Z105" s="1" t="s">
        <v>117</v>
      </c>
      <c r="AA105" s="1" t="s">
        <v>117</v>
      </c>
      <c r="AB105" s="1">
        <v>0</v>
      </c>
      <c r="AC105" s="1">
        <v>117</v>
      </c>
      <c r="AD105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VALUES('CIRUE-8',0,'F',1,11,0,0,117,1,5,0,1);</v>
      </c>
    </row>
    <row r="106" spans="1:30" x14ac:dyDescent="0.25">
      <c r="A106" s="1">
        <v>105</v>
      </c>
      <c r="B106" s="1">
        <v>21</v>
      </c>
      <c r="C106" t="str">
        <f>IFERROR(VLOOKUP(B106,Dragopavos!$A$1:$C$67,2,0),"")</f>
        <v>EbanoIndigo</v>
      </c>
      <c r="D106" t="str">
        <f>IFERROR(VLOOKUP(B106,Dragopavos!$A$1:$C$67,3,0),"")</f>
        <v>EBIND</v>
      </c>
      <c r="E106">
        <f>IF(Tabla14[[#This Row],[Sigla]]&lt;&gt;"",IF(Tabla14[[#This Row],[Tipo]]=B105,E105+1,1),"")</f>
        <v>1</v>
      </c>
      <c r="G106" s="2" t="str">
        <f>IF(Tabla14[[#This Row],[Sigla]]&lt;&gt;"",Tabla14[[#This Row],[Sigla]]&amp;"-"&amp;Tabla14[[#This Row],[ID2]]&amp;IF(Tabla14[[#This Row],[Atributo]]&lt;&gt;"","-"&amp;Tabla14[[#This Row],[Atributo]],""),"")</f>
        <v>EBIND-1</v>
      </c>
      <c r="H106" s="1" t="s">
        <v>70</v>
      </c>
      <c r="I106" s="1">
        <v>1</v>
      </c>
      <c r="J106" s="1">
        <v>0</v>
      </c>
      <c r="K106" s="1">
        <v>2</v>
      </c>
      <c r="L106" s="1">
        <v>5</v>
      </c>
      <c r="M106" s="1">
        <v>0</v>
      </c>
      <c r="N106" s="1" t="s">
        <v>72</v>
      </c>
      <c r="O106" s="1" t="s">
        <v>90</v>
      </c>
      <c r="P106" s="1" t="s">
        <v>72</v>
      </c>
      <c r="Q106" s="1" t="s">
        <v>77</v>
      </c>
      <c r="R106" s="1" t="s">
        <v>74</v>
      </c>
      <c r="S106" s="1" t="s">
        <v>74</v>
      </c>
      <c r="T106" s="1" t="s">
        <v>78</v>
      </c>
      <c r="U106" s="1" t="s">
        <v>78</v>
      </c>
      <c r="V106" s="1" t="s">
        <v>107</v>
      </c>
      <c r="W106" s="1" t="s">
        <v>90</v>
      </c>
      <c r="X106" s="1" t="s">
        <v>74</v>
      </c>
      <c r="Y106" s="1" t="s">
        <v>78</v>
      </c>
      <c r="Z106" s="1" t="s">
        <v>78</v>
      </c>
      <c r="AA106" s="1" t="s">
        <v>71</v>
      </c>
      <c r="AB106" s="1">
        <v>0</v>
      </c>
      <c r="AC106" s="1">
        <v>0</v>
      </c>
      <c r="AD106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VALUES('EBIND-1',0,'M',1,21,0,0,0,2,5,0,1);</v>
      </c>
    </row>
    <row r="107" spans="1:30" x14ac:dyDescent="0.25">
      <c r="A107" s="1">
        <v>106</v>
      </c>
      <c r="B107" s="1">
        <v>21</v>
      </c>
      <c r="C107" t="str">
        <f>IFERROR(VLOOKUP(B107,Dragopavos!$A$1:$C$67,2,0),"")</f>
        <v>EbanoIndigo</v>
      </c>
      <c r="D107" t="str">
        <f>IFERROR(VLOOKUP(B107,Dragopavos!$A$1:$C$67,3,0),"")</f>
        <v>EBIND</v>
      </c>
      <c r="E107">
        <f>IF(Tabla14[[#This Row],[Sigla]]&lt;&gt;"",IF(Tabla14[[#This Row],[Tipo]]=B106,E106+1,1),"")</f>
        <v>2</v>
      </c>
      <c r="G107" s="2" t="str">
        <f>IF(Tabla14[[#This Row],[Sigla]]&lt;&gt;"",Tabla14[[#This Row],[Sigla]]&amp;"-"&amp;Tabla14[[#This Row],[ID2]]&amp;IF(Tabla14[[#This Row],[Atributo]]&lt;&gt;"","-"&amp;Tabla14[[#This Row],[Atributo]],""),"")</f>
        <v>EBIND-2</v>
      </c>
      <c r="H107" s="1" t="s">
        <v>70</v>
      </c>
      <c r="I107" s="1">
        <v>1</v>
      </c>
      <c r="J107" s="1">
        <v>0</v>
      </c>
      <c r="K107" s="1">
        <v>3</v>
      </c>
      <c r="L107" s="1">
        <v>5</v>
      </c>
      <c r="M107" s="1">
        <v>0</v>
      </c>
      <c r="N107" s="1" t="s">
        <v>72</v>
      </c>
      <c r="O107" s="1" t="s">
        <v>90</v>
      </c>
      <c r="P107" s="1" t="s">
        <v>80</v>
      </c>
      <c r="Q107" s="1" t="s">
        <v>90</v>
      </c>
      <c r="R107" s="1" t="s">
        <v>72</v>
      </c>
      <c r="S107" s="1" t="s">
        <v>133</v>
      </c>
      <c r="T107" s="1" t="s">
        <v>81</v>
      </c>
      <c r="U107" s="1" t="s">
        <v>77</v>
      </c>
      <c r="V107" s="1" t="s">
        <v>107</v>
      </c>
      <c r="W107" s="1" t="s">
        <v>89</v>
      </c>
      <c r="X107" s="1" t="s">
        <v>79</v>
      </c>
      <c r="Y107" s="1" t="s">
        <v>77</v>
      </c>
      <c r="Z107" s="1" t="s">
        <v>78</v>
      </c>
      <c r="AA107" s="1" t="s">
        <v>77</v>
      </c>
      <c r="AB107" s="1">
        <v>0</v>
      </c>
      <c r="AC107" s="1">
        <v>0</v>
      </c>
      <c r="AD107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VALUES('EBIND-2',0,'M',1,21,0,0,0,3,5,0,1);</v>
      </c>
    </row>
    <row r="108" spans="1:30" x14ac:dyDescent="0.25">
      <c r="A108" s="1">
        <v>107</v>
      </c>
      <c r="B108" s="1">
        <v>21</v>
      </c>
      <c r="C108" t="str">
        <f>IFERROR(VLOOKUP(B108,Dragopavos!$A$1:$C$67,2,0),"")</f>
        <v>EbanoIndigo</v>
      </c>
      <c r="D108" t="str">
        <f>IFERROR(VLOOKUP(B108,Dragopavos!$A$1:$C$67,3,0),"")</f>
        <v>EBIND</v>
      </c>
      <c r="E108">
        <f>IF(Tabla14[[#This Row],[Sigla]]&lt;&gt;"",IF(Tabla14[[#This Row],[Tipo]]=B107,E107+1,1),"")</f>
        <v>3</v>
      </c>
      <c r="G108" s="2" t="str">
        <f>IF(Tabla14[[#This Row],[Sigla]]&lt;&gt;"",Tabla14[[#This Row],[Sigla]]&amp;"-"&amp;Tabla14[[#This Row],[ID2]]&amp;IF(Tabla14[[#This Row],[Atributo]]&lt;&gt;"","-"&amp;Tabla14[[#This Row],[Atributo]],""),"")</f>
        <v>EBIND-3</v>
      </c>
      <c r="H108" s="1" t="s">
        <v>70</v>
      </c>
      <c r="I108" s="1">
        <v>0</v>
      </c>
      <c r="J108" s="1">
        <v>0</v>
      </c>
      <c r="K108" s="1">
        <v>0</v>
      </c>
      <c r="L108" s="1">
        <v>5</v>
      </c>
      <c r="M108" s="1">
        <v>0</v>
      </c>
      <c r="N108" s="1" t="s">
        <v>117</v>
      </c>
      <c r="O108" s="1" t="s">
        <v>72</v>
      </c>
      <c r="P108" s="1" t="s">
        <v>90</v>
      </c>
      <c r="Q108" s="1" t="s">
        <v>76</v>
      </c>
      <c r="R108" s="1" t="s">
        <v>117</v>
      </c>
      <c r="S108" s="1" t="s">
        <v>76</v>
      </c>
      <c r="T108" s="1" t="s">
        <v>117</v>
      </c>
      <c r="U108" s="1" t="s">
        <v>90</v>
      </c>
      <c r="V108" s="1" t="s">
        <v>72</v>
      </c>
      <c r="W108" s="1" t="s">
        <v>90</v>
      </c>
      <c r="X108" s="1" t="s">
        <v>76</v>
      </c>
      <c r="Y108" s="1" t="s">
        <v>81</v>
      </c>
      <c r="Z108" s="1" t="s">
        <v>78</v>
      </c>
      <c r="AA108" s="1" t="s">
        <v>72</v>
      </c>
      <c r="AB108" s="1">
        <v>0</v>
      </c>
      <c r="AC108" s="1">
        <v>109</v>
      </c>
      <c r="AD108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VALUES('EBIND-3',0,'M',1,21,0,0,109,0,5,0,0);</v>
      </c>
    </row>
    <row r="109" spans="1:30" x14ac:dyDescent="0.25">
      <c r="A109" s="1">
        <v>108</v>
      </c>
      <c r="B109" s="1">
        <v>21</v>
      </c>
      <c r="C109" t="str">
        <f>IFERROR(VLOOKUP(B109,Dragopavos!$A$1:$C$67,2,0),"")</f>
        <v>EbanoIndigo</v>
      </c>
      <c r="D109" t="str">
        <f>IFERROR(VLOOKUP(B109,Dragopavos!$A$1:$C$67,3,0),"")</f>
        <v>EBIND</v>
      </c>
      <c r="E109">
        <f>IF(Tabla14[[#This Row],[Sigla]]&lt;&gt;"",IF(Tabla14[[#This Row],[Tipo]]=B108,E108+1,1),"")</f>
        <v>4</v>
      </c>
      <c r="G109" s="2" t="str">
        <f>IF(Tabla14[[#This Row],[Sigla]]&lt;&gt;"",Tabla14[[#This Row],[Sigla]]&amp;"-"&amp;Tabla14[[#This Row],[ID2]]&amp;IF(Tabla14[[#This Row],[Atributo]]&lt;&gt;"","-"&amp;Tabla14[[#This Row],[Atributo]],""),"")</f>
        <v>EBIND-4</v>
      </c>
      <c r="H109" s="1" t="s">
        <v>163</v>
      </c>
      <c r="I109" s="1">
        <v>1</v>
      </c>
      <c r="J109" s="1">
        <v>0</v>
      </c>
      <c r="K109" s="1">
        <v>2</v>
      </c>
      <c r="L109" s="1">
        <v>5</v>
      </c>
      <c r="M109" s="1">
        <v>0</v>
      </c>
      <c r="N109" s="1" t="s">
        <v>76</v>
      </c>
      <c r="O109" s="1" t="s">
        <v>91</v>
      </c>
      <c r="P109" s="1" t="s">
        <v>90</v>
      </c>
      <c r="Q109" s="1" t="s">
        <v>71</v>
      </c>
      <c r="R109" s="1" t="s">
        <v>72</v>
      </c>
      <c r="S109" s="1" t="s">
        <v>112</v>
      </c>
      <c r="T109" s="1" t="s">
        <v>79</v>
      </c>
      <c r="U109" s="1" t="s">
        <v>117</v>
      </c>
      <c r="V109" s="1" t="s">
        <v>117</v>
      </c>
      <c r="W109" s="1" t="s">
        <v>117</v>
      </c>
      <c r="X109" s="1" t="s">
        <v>117</v>
      </c>
      <c r="Y109" s="1" t="s">
        <v>117</v>
      </c>
      <c r="Z109" s="1" t="s">
        <v>117</v>
      </c>
      <c r="AA109" s="1" t="s">
        <v>117</v>
      </c>
      <c r="AB109" s="1">
        <v>16</v>
      </c>
      <c r="AC109" s="1">
        <v>120</v>
      </c>
      <c r="AD109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VALUES('EBIND-4',0,'F',1,21,0,16,120,2,5,0,1);</v>
      </c>
    </row>
    <row r="110" spans="1:30" x14ac:dyDescent="0.25">
      <c r="A110" s="1">
        <v>109</v>
      </c>
      <c r="B110" s="1">
        <v>21</v>
      </c>
      <c r="C110" t="str">
        <f>IFERROR(VLOOKUP(B110,Dragopavos!$A$1:$C$67,2,0),"")</f>
        <v>EbanoIndigo</v>
      </c>
      <c r="D110" t="str">
        <f>IFERROR(VLOOKUP(B110,Dragopavos!$A$1:$C$67,3,0),"")</f>
        <v>EBIND</v>
      </c>
      <c r="E110">
        <f>IF(Tabla14[[#This Row],[Sigla]]&lt;&gt;"",IF(Tabla14[[#This Row],[Tipo]]=B109,E109+1,1),"")</f>
        <v>5</v>
      </c>
      <c r="G110" s="2" t="str">
        <f>IF(Tabla14[[#This Row],[Sigla]]&lt;&gt;"",Tabla14[[#This Row],[Sigla]]&amp;"-"&amp;Tabla14[[#This Row],[ID2]]&amp;IF(Tabla14[[#This Row],[Atributo]]&lt;&gt;"","-"&amp;Tabla14[[#This Row],[Atributo]],""),"")</f>
        <v>EBIND-5</v>
      </c>
      <c r="H110" s="1" t="s">
        <v>163</v>
      </c>
      <c r="I110" s="1">
        <v>1</v>
      </c>
      <c r="J110" s="1">
        <v>0</v>
      </c>
      <c r="K110" s="1">
        <v>1</v>
      </c>
      <c r="L110" s="1">
        <v>5</v>
      </c>
      <c r="M110" s="1">
        <v>0</v>
      </c>
      <c r="N110" s="1" t="s">
        <v>72</v>
      </c>
      <c r="O110" s="1" t="s">
        <v>90</v>
      </c>
      <c r="P110" s="1" t="s">
        <v>72</v>
      </c>
      <c r="Q110" s="1" t="s">
        <v>77</v>
      </c>
      <c r="R110" s="1" t="s">
        <v>76</v>
      </c>
      <c r="S110" s="1" t="s">
        <v>76</v>
      </c>
      <c r="T110" s="1" t="s">
        <v>117</v>
      </c>
      <c r="U110" s="1" t="s">
        <v>81</v>
      </c>
      <c r="V110" s="1" t="s">
        <v>78</v>
      </c>
      <c r="W110" s="1" t="s">
        <v>73</v>
      </c>
      <c r="X110" s="1" t="s">
        <v>78</v>
      </c>
      <c r="Y110" s="1" t="s">
        <v>72</v>
      </c>
      <c r="Z110" s="1" t="s">
        <v>112</v>
      </c>
      <c r="AA110" s="1" t="s">
        <v>79</v>
      </c>
      <c r="AB110" s="1">
        <v>0</v>
      </c>
      <c r="AC110" s="1">
        <v>95</v>
      </c>
      <c r="AD110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VALUES('EBIND-5',0,'F',1,21,0,0,95,1,5,0,1);</v>
      </c>
    </row>
    <row r="111" spans="1:30" x14ac:dyDescent="0.25">
      <c r="A111" s="1">
        <v>110</v>
      </c>
      <c r="B111" s="1">
        <v>25</v>
      </c>
      <c r="C111" t="str">
        <f>IFERROR(VLOOKUP(B111,Dragopavos!$A$1:$C$67,2,0),"")</f>
        <v>OrquideoIndigo</v>
      </c>
      <c r="D111" t="str">
        <f>IFERROR(VLOOKUP(B111,Dragopavos!$A$1:$C$67,3,0),"")</f>
        <v>ORQIN</v>
      </c>
      <c r="E111">
        <f>IF(Tabla14[[#This Row],[Sigla]]&lt;&gt;"",IF(Tabla14[[#This Row],[Tipo]]=B110,E110+1,1),"")</f>
        <v>1</v>
      </c>
      <c r="G111" s="2" t="str">
        <f>IF(Tabla14[[#This Row],[Sigla]]&lt;&gt;"",Tabla14[[#This Row],[Sigla]]&amp;"-"&amp;Tabla14[[#This Row],[ID2]]&amp;IF(Tabla14[[#This Row],[Atributo]]&lt;&gt;"","-"&amp;Tabla14[[#This Row],[Atributo]],""),"")</f>
        <v>ORQIN-1</v>
      </c>
      <c r="H111" s="1" t="s">
        <v>70</v>
      </c>
      <c r="I111" s="1">
        <v>0</v>
      </c>
      <c r="J111" s="1">
        <v>0</v>
      </c>
      <c r="K111" s="1">
        <v>0</v>
      </c>
      <c r="L111" s="1">
        <v>5</v>
      </c>
      <c r="M111" s="1">
        <v>0</v>
      </c>
      <c r="N111" s="1" t="s">
        <v>75</v>
      </c>
      <c r="O111" s="1" t="s">
        <v>72</v>
      </c>
      <c r="P111" s="1" t="s">
        <v>90</v>
      </c>
      <c r="Q111" s="1" t="s">
        <v>74</v>
      </c>
      <c r="R111" s="1" t="s">
        <v>77</v>
      </c>
      <c r="S111" s="1" t="s">
        <v>75</v>
      </c>
      <c r="T111" s="1" t="s">
        <v>75</v>
      </c>
      <c r="U111" s="1" t="s">
        <v>74</v>
      </c>
      <c r="V111" s="1" t="s">
        <v>74</v>
      </c>
      <c r="W111" s="1" t="s">
        <v>77</v>
      </c>
      <c r="X111" s="1" t="s">
        <v>82</v>
      </c>
      <c r="Y111" s="1" t="s">
        <v>78</v>
      </c>
      <c r="Z111" s="1" t="s">
        <v>74</v>
      </c>
      <c r="AA111" s="1" t="s">
        <v>75</v>
      </c>
      <c r="AB111" s="1">
        <v>44</v>
      </c>
      <c r="AC111" s="1">
        <v>42</v>
      </c>
      <c r="AD111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VALUES('ORQIN-1',0,'M',1,25,0,44,42,0,5,0,0);</v>
      </c>
    </row>
    <row r="112" spans="1:30" x14ac:dyDescent="0.25">
      <c r="A112" s="1">
        <v>111</v>
      </c>
      <c r="B112" s="1">
        <v>30</v>
      </c>
      <c r="C112" t="str">
        <f>IFERROR(VLOOKUP(B112,Dragopavos!$A$1:$C$67,2,0),"")</f>
        <v>PurpuraIndigo</v>
      </c>
      <c r="D112" t="str">
        <f>IFERROR(VLOOKUP(B112,Dragopavos!$A$1:$C$67,3,0),"")</f>
        <v>PUIND</v>
      </c>
      <c r="E112">
        <f>IF(Tabla14[[#This Row],[Sigla]]&lt;&gt;"",IF(Tabla14[[#This Row],[Tipo]]=B111,E111+1,1),"")</f>
        <v>1</v>
      </c>
      <c r="G112" s="2" t="str">
        <f>IF(Tabla14[[#This Row],[Sigla]]&lt;&gt;"",Tabla14[[#This Row],[Sigla]]&amp;"-"&amp;Tabla14[[#This Row],[ID2]]&amp;IF(Tabla14[[#This Row],[Atributo]]&lt;&gt;"","-"&amp;Tabla14[[#This Row],[Atributo]],""),"")</f>
        <v>PUIND-1</v>
      </c>
      <c r="H112" s="1" t="s">
        <v>163</v>
      </c>
      <c r="I112" s="1">
        <v>0</v>
      </c>
      <c r="J112" s="1">
        <v>0</v>
      </c>
      <c r="K112" s="1">
        <v>0</v>
      </c>
      <c r="L112" s="1">
        <v>5</v>
      </c>
      <c r="M112" s="1">
        <v>0</v>
      </c>
      <c r="N112" s="1" t="s">
        <v>78</v>
      </c>
      <c r="O112" s="1" t="s">
        <v>71</v>
      </c>
      <c r="P112" s="1" t="s">
        <v>107</v>
      </c>
      <c r="Q112" s="1" t="s">
        <v>78</v>
      </c>
      <c r="R112" s="1" t="s">
        <v>71</v>
      </c>
      <c r="S112" s="1" t="s">
        <v>71</v>
      </c>
      <c r="T112" s="1" t="s">
        <v>71</v>
      </c>
      <c r="U112" s="1" t="s">
        <v>77</v>
      </c>
      <c r="V112" s="1" t="s">
        <v>90</v>
      </c>
      <c r="W112" s="1" t="s">
        <v>72</v>
      </c>
      <c r="X112" s="1" t="s">
        <v>77</v>
      </c>
      <c r="Y112" s="1" t="s">
        <v>74</v>
      </c>
      <c r="Z112" s="1" t="s">
        <v>74</v>
      </c>
      <c r="AA112" s="1" t="s">
        <v>78</v>
      </c>
      <c r="AB112" s="1">
        <v>66</v>
      </c>
      <c r="AC112" s="1">
        <v>56</v>
      </c>
      <c r="AD112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VALUES('PUIND-1',0,'F',1,30,0,66,56,0,5,0,0);</v>
      </c>
    </row>
    <row r="113" spans="1:30" x14ac:dyDescent="0.25">
      <c r="A113" s="1">
        <v>112</v>
      </c>
      <c r="B113" s="1">
        <v>32</v>
      </c>
      <c r="C113" t="str">
        <f>IFERROR(VLOOKUP(B113,Dragopavos!$A$1:$C$67,2,0),"")</f>
        <v>OrquideoPurpura</v>
      </c>
      <c r="D113" t="str">
        <f>IFERROR(VLOOKUP(B113,Dragopavos!$A$1:$C$67,3,0),"")</f>
        <v>ORQPU</v>
      </c>
      <c r="E113">
        <f>IF(Tabla14[[#This Row],[Sigla]]&lt;&gt;"",IF(Tabla14[[#This Row],[Tipo]]=B112,E112+1,1),"")</f>
        <v>1</v>
      </c>
      <c r="G113" s="2" t="str">
        <f>IF(Tabla14[[#This Row],[Sigla]]&lt;&gt;"",Tabla14[[#This Row],[Sigla]]&amp;"-"&amp;Tabla14[[#This Row],[ID2]]&amp;IF(Tabla14[[#This Row],[Atributo]]&lt;&gt;"","-"&amp;Tabla14[[#This Row],[Atributo]],""),"")</f>
        <v>ORQPU-1</v>
      </c>
      <c r="H113" s="1" t="s">
        <v>163</v>
      </c>
      <c r="I113" s="1">
        <v>0</v>
      </c>
      <c r="J113" s="1">
        <v>0</v>
      </c>
      <c r="K113" s="1">
        <v>0</v>
      </c>
      <c r="L113" s="1">
        <v>5</v>
      </c>
      <c r="M113" s="1">
        <v>0</v>
      </c>
      <c r="N113" s="1" t="s">
        <v>78</v>
      </c>
      <c r="O113" s="1" t="s">
        <v>71</v>
      </c>
      <c r="P113" s="1" t="s">
        <v>107</v>
      </c>
      <c r="Q113" s="1" t="s">
        <v>78</v>
      </c>
      <c r="R113" s="1" t="s">
        <v>71</v>
      </c>
      <c r="S113" s="1" t="s">
        <v>71</v>
      </c>
      <c r="T113" s="1" t="s">
        <v>71</v>
      </c>
      <c r="U113" s="1" t="s">
        <v>77</v>
      </c>
      <c r="V113" s="1" t="s">
        <v>90</v>
      </c>
      <c r="W113" s="1" t="s">
        <v>72</v>
      </c>
      <c r="X113" s="1" t="s">
        <v>77</v>
      </c>
      <c r="Y113" s="1" t="s">
        <v>74</v>
      </c>
      <c r="Z113" s="1" t="s">
        <v>74</v>
      </c>
      <c r="AA113" s="1" t="s">
        <v>78</v>
      </c>
      <c r="AB113" s="1">
        <v>66</v>
      </c>
      <c r="AC113" s="1">
        <v>56</v>
      </c>
      <c r="AD113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VALUES('ORQPU-1',0,'F',1,32,0,66,56,0,5,0,0);</v>
      </c>
    </row>
    <row r="114" spans="1:30" x14ac:dyDescent="0.25">
      <c r="A114" s="1">
        <v>113</v>
      </c>
      <c r="B114" s="1">
        <v>37</v>
      </c>
      <c r="C114" t="str">
        <f>IFERROR(VLOOKUP(B114,Dragopavos!$A$1:$C$67,2,0),"")</f>
        <v>MarfilEbano</v>
      </c>
      <c r="D114" t="str">
        <f>IFERROR(VLOOKUP(B114,Dragopavos!$A$1:$C$67,3,0),"")</f>
        <v>MAREB</v>
      </c>
      <c r="E114">
        <f>IF(Tabla14[[#This Row],[Sigla]]&lt;&gt;"",IF(Tabla14[[#This Row],[Tipo]]=B113,E113+1,1),"")</f>
        <v>1</v>
      </c>
      <c r="G114" s="2" t="str">
        <f>IF(Tabla14[[#This Row],[Sigla]]&lt;&gt;"",Tabla14[[#This Row],[Sigla]]&amp;"-"&amp;Tabla14[[#This Row],[ID2]]&amp;IF(Tabla14[[#This Row],[Atributo]]&lt;&gt;"","-"&amp;Tabla14[[#This Row],[Atributo]],""),"")</f>
        <v>MAREB-1</v>
      </c>
      <c r="H114" s="1" t="s">
        <v>163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 t="s">
        <v>80</v>
      </c>
      <c r="O114" s="1" t="s">
        <v>80</v>
      </c>
      <c r="P114" s="1" t="s">
        <v>80</v>
      </c>
      <c r="Q114" s="1" t="s">
        <v>76</v>
      </c>
      <c r="R114" s="1" t="s">
        <v>78</v>
      </c>
      <c r="S114" s="1" t="s">
        <v>75</v>
      </c>
      <c r="T114" s="1" t="s">
        <v>78</v>
      </c>
      <c r="U114" s="1" t="s">
        <v>79</v>
      </c>
      <c r="V114" s="1" t="s">
        <v>79</v>
      </c>
      <c r="W114" s="1" t="s">
        <v>76</v>
      </c>
      <c r="X114" s="1" t="s">
        <v>76</v>
      </c>
      <c r="Y114" s="1" t="s">
        <v>117</v>
      </c>
      <c r="Z114" s="1" t="s">
        <v>76</v>
      </c>
      <c r="AA114" s="1" t="s">
        <v>117</v>
      </c>
      <c r="AB114" s="1">
        <v>83</v>
      </c>
      <c r="AC114" s="1">
        <v>0</v>
      </c>
      <c r="AD114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VALUES('MAREB-1',0,'F',1,37,0,83,0,0,5,0,0);</v>
      </c>
    </row>
    <row r="115" spans="1:30" x14ac:dyDescent="0.25">
      <c r="A115" s="1">
        <v>114</v>
      </c>
      <c r="B115" s="1">
        <v>49</v>
      </c>
      <c r="C115" t="str">
        <f>IFERROR(VLOOKUP(B115,Dragopavos!$A$1:$C$67,2,0),"")</f>
        <v>EsmeraldaPelirrojo</v>
      </c>
      <c r="D115" t="str">
        <f>IFERROR(VLOOKUP(B115,Dragopavos!$A$1:$C$67,3,0),"")</f>
        <v>ESMPE</v>
      </c>
      <c r="E115">
        <f>IF(Tabla14[[#This Row],[Sigla]]&lt;&gt;"",IF(Tabla14[[#This Row],[Tipo]]=B114,E114+1,1),"")</f>
        <v>1</v>
      </c>
      <c r="G115" s="2" t="str">
        <f>IF(Tabla14[[#This Row],[Sigla]]&lt;&gt;"",Tabla14[[#This Row],[Sigla]]&amp;"-"&amp;Tabla14[[#This Row],[ID2]]&amp;IF(Tabla14[[#This Row],[Atributo]]&lt;&gt;"","-"&amp;Tabla14[[#This Row],[Atributo]],""),"")</f>
        <v>ESMPE-1</v>
      </c>
      <c r="H115" s="1" t="s">
        <v>70</v>
      </c>
      <c r="I115" s="1">
        <v>1</v>
      </c>
      <c r="J115" s="1">
        <v>0</v>
      </c>
      <c r="K115" s="1">
        <v>2</v>
      </c>
      <c r="L115" s="1">
        <v>5</v>
      </c>
      <c r="M115" s="1">
        <v>0</v>
      </c>
      <c r="N115" s="1" t="s">
        <v>72</v>
      </c>
      <c r="O115" s="1" t="s">
        <v>90</v>
      </c>
      <c r="P115" s="1" t="s">
        <v>72</v>
      </c>
      <c r="Q115" s="1" t="s">
        <v>77</v>
      </c>
      <c r="R115" s="1" t="s">
        <v>76</v>
      </c>
      <c r="S115" s="1" t="s">
        <v>76</v>
      </c>
      <c r="T115" s="1" t="s">
        <v>117</v>
      </c>
      <c r="U115" s="1" t="s">
        <v>117</v>
      </c>
      <c r="V115" s="1" t="s">
        <v>76</v>
      </c>
      <c r="W115" s="1" t="s">
        <v>91</v>
      </c>
      <c r="X115" s="1" t="s">
        <v>72</v>
      </c>
      <c r="Y115" s="1" t="s">
        <v>117</v>
      </c>
      <c r="Z115" s="1" t="s">
        <v>117</v>
      </c>
      <c r="AA115" s="1" t="s">
        <v>117</v>
      </c>
      <c r="AB115" s="1">
        <v>0</v>
      </c>
      <c r="AC115" s="1">
        <v>117</v>
      </c>
      <c r="AD115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VALUES('ESMPE-1',0,'M',1,49,0,0,117,2,5,0,1);</v>
      </c>
    </row>
    <row r="116" spans="1:30" x14ac:dyDescent="0.25">
      <c r="A116" s="1">
        <v>115</v>
      </c>
      <c r="B116" s="1">
        <v>49</v>
      </c>
      <c r="C116" t="str">
        <f>IFERROR(VLOOKUP(B116,Dragopavos!$A$1:$C$67,2,0),"")</f>
        <v>EsmeraldaPelirrojo</v>
      </c>
      <c r="D116" t="str">
        <f>IFERROR(VLOOKUP(B116,Dragopavos!$A$1:$C$67,3,0),"")</f>
        <v>ESMPE</v>
      </c>
      <c r="E116">
        <f>IF(Tabla14[[#This Row],[Sigla]]&lt;&gt;"",IF(Tabla14[[#This Row],[Tipo]]=B115,E115+1,1),"")</f>
        <v>2</v>
      </c>
      <c r="G116" s="2" t="str">
        <f>IF(Tabla14[[#This Row],[Sigla]]&lt;&gt;"",Tabla14[[#This Row],[Sigla]]&amp;"-"&amp;Tabla14[[#This Row],[ID2]]&amp;IF(Tabla14[[#This Row],[Atributo]]&lt;&gt;"","-"&amp;Tabla14[[#This Row],[Atributo]],""),"")</f>
        <v>ESMPE-2</v>
      </c>
      <c r="H116" s="1" t="s">
        <v>70</v>
      </c>
      <c r="I116" s="1">
        <v>1</v>
      </c>
      <c r="J116" s="1">
        <v>0</v>
      </c>
      <c r="K116" s="1">
        <v>2</v>
      </c>
      <c r="L116" s="1">
        <v>5</v>
      </c>
      <c r="M116" s="1">
        <v>0</v>
      </c>
      <c r="N116" s="1" t="s">
        <v>76</v>
      </c>
      <c r="O116" s="1" t="s">
        <v>91</v>
      </c>
      <c r="P116" s="1" t="s">
        <v>90</v>
      </c>
      <c r="Q116" s="1" t="s">
        <v>71</v>
      </c>
      <c r="R116" s="1" t="s">
        <v>72</v>
      </c>
      <c r="S116" s="1" t="s">
        <v>112</v>
      </c>
      <c r="T116" s="1" t="s">
        <v>79</v>
      </c>
      <c r="U116" s="1" t="s">
        <v>117</v>
      </c>
      <c r="V116" s="1" t="s">
        <v>117</v>
      </c>
      <c r="W116" s="1" t="s">
        <v>117</v>
      </c>
      <c r="X116" s="1" t="s">
        <v>117</v>
      </c>
      <c r="Y116" s="1" t="s">
        <v>117</v>
      </c>
      <c r="Z116" s="1" t="s">
        <v>117</v>
      </c>
      <c r="AA116" s="1" t="s">
        <v>117</v>
      </c>
      <c r="AB116" s="1">
        <v>16</v>
      </c>
      <c r="AC116" s="1">
        <v>0</v>
      </c>
      <c r="AD116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VALUES('ESMPE-2',0,'M',1,49,0,16,0,2,5,0,1);</v>
      </c>
    </row>
    <row r="117" spans="1:30" x14ac:dyDescent="0.25">
      <c r="A117" s="1">
        <v>116</v>
      </c>
      <c r="B117" s="1">
        <v>49</v>
      </c>
      <c r="C117" t="str">
        <f>IFERROR(VLOOKUP(B117,Dragopavos!$A$1:$C$67,2,0),"")</f>
        <v>EsmeraldaPelirrojo</v>
      </c>
      <c r="D117" t="str">
        <f>IFERROR(VLOOKUP(B117,Dragopavos!$A$1:$C$67,3,0),"")</f>
        <v>ESMPE</v>
      </c>
      <c r="E117">
        <f>IF(Tabla14[[#This Row],[Sigla]]&lt;&gt;"",IF(Tabla14[[#This Row],[Tipo]]=B116,E116+1,1),"")</f>
        <v>3</v>
      </c>
      <c r="G117" s="2" t="str">
        <f>IF(Tabla14[[#This Row],[Sigla]]&lt;&gt;"",Tabla14[[#This Row],[Sigla]]&amp;"-"&amp;Tabla14[[#This Row],[ID2]]&amp;IF(Tabla14[[#This Row],[Atributo]]&lt;&gt;"","-"&amp;Tabla14[[#This Row],[Atributo]],""),"")</f>
        <v>ESMPE-3</v>
      </c>
      <c r="H117" s="1" t="s">
        <v>70</v>
      </c>
      <c r="I117" s="1">
        <v>1</v>
      </c>
      <c r="J117" s="1">
        <v>0</v>
      </c>
      <c r="K117" s="1">
        <v>1</v>
      </c>
      <c r="L117" s="1">
        <v>5</v>
      </c>
      <c r="M117" s="1">
        <v>0</v>
      </c>
      <c r="N117" s="1" t="s">
        <v>90</v>
      </c>
      <c r="O117" s="1" t="s">
        <v>72</v>
      </c>
      <c r="P117" s="1" t="s">
        <v>90</v>
      </c>
      <c r="Q117" s="1" t="s">
        <v>72</v>
      </c>
      <c r="R117" s="1" t="s">
        <v>77</v>
      </c>
      <c r="S117" s="1" t="s">
        <v>107</v>
      </c>
      <c r="T117" s="1" t="s">
        <v>77</v>
      </c>
      <c r="U117" s="1" t="s">
        <v>90</v>
      </c>
      <c r="V117" s="1" t="s">
        <v>76</v>
      </c>
      <c r="W117" s="1" t="s">
        <v>91</v>
      </c>
      <c r="X117" s="1" t="s">
        <v>72</v>
      </c>
      <c r="Y117" s="1" t="s">
        <v>117</v>
      </c>
      <c r="Z117" s="1" t="s">
        <v>117</v>
      </c>
      <c r="AA117" s="1" t="s">
        <v>117</v>
      </c>
      <c r="AB117" s="1">
        <v>106</v>
      </c>
      <c r="AC117" s="1">
        <v>108</v>
      </c>
      <c r="AD117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VALUES('ESMPE-3',0,'M',1,49,0,106,108,1,5,0,1);</v>
      </c>
    </row>
    <row r="118" spans="1:30" x14ac:dyDescent="0.25">
      <c r="A118" s="1">
        <v>117</v>
      </c>
      <c r="B118" s="1">
        <v>49</v>
      </c>
      <c r="C118" t="str">
        <f>IFERROR(VLOOKUP(B118,Dragopavos!$A$1:$C$67,2,0),"")</f>
        <v>EsmeraldaPelirrojo</v>
      </c>
      <c r="D118" t="str">
        <f>IFERROR(VLOOKUP(B118,Dragopavos!$A$1:$C$67,3,0),"")</f>
        <v>ESMPE</v>
      </c>
      <c r="E118">
        <f>IF(Tabla14[[#This Row],[Sigla]]&lt;&gt;"",IF(Tabla14[[#This Row],[Tipo]]=B117,E117+1,1),"")</f>
        <v>4</v>
      </c>
      <c r="G118" s="2" t="str">
        <f>IF(Tabla14[[#This Row],[Sigla]]&lt;&gt;"",Tabla14[[#This Row],[Sigla]]&amp;"-"&amp;Tabla14[[#This Row],[ID2]]&amp;IF(Tabla14[[#This Row],[Atributo]]&lt;&gt;"","-"&amp;Tabla14[[#This Row],[Atributo]],""),"")</f>
        <v>ESMPE-4</v>
      </c>
      <c r="H118" s="1" t="s">
        <v>163</v>
      </c>
      <c r="I118" s="1">
        <v>1</v>
      </c>
      <c r="J118" s="1">
        <v>0</v>
      </c>
      <c r="K118" s="1">
        <v>1</v>
      </c>
      <c r="L118" s="1">
        <v>5</v>
      </c>
      <c r="M118" s="1">
        <v>0</v>
      </c>
      <c r="N118" s="1" t="s">
        <v>76</v>
      </c>
      <c r="O118" s="1" t="s">
        <v>91</v>
      </c>
      <c r="P118" s="1" t="s">
        <v>90</v>
      </c>
      <c r="Q118" s="1" t="s">
        <v>71</v>
      </c>
      <c r="R118" s="1" t="s">
        <v>72</v>
      </c>
      <c r="S118" s="1" t="s">
        <v>112</v>
      </c>
      <c r="T118" s="1" t="s">
        <v>79</v>
      </c>
      <c r="U118" s="1" t="s">
        <v>117</v>
      </c>
      <c r="V118" s="1" t="s">
        <v>117</v>
      </c>
      <c r="W118" s="1" t="s">
        <v>117</v>
      </c>
      <c r="X118" s="1" t="s">
        <v>117</v>
      </c>
      <c r="Y118" s="1" t="s">
        <v>117</v>
      </c>
      <c r="Z118" s="1" t="s">
        <v>117</v>
      </c>
      <c r="AA118" s="1" t="s">
        <v>117</v>
      </c>
      <c r="AB118" s="1">
        <v>16</v>
      </c>
      <c r="AC118" s="1">
        <v>0</v>
      </c>
      <c r="AD118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VALUES('ESMPE-4',0,'F',1,49,0,16,0,1,5,0,1);</v>
      </c>
    </row>
    <row r="119" spans="1:30" x14ac:dyDescent="0.25">
      <c r="A119" s="1">
        <v>118</v>
      </c>
      <c r="B119" s="1">
        <v>49</v>
      </c>
      <c r="C119" t="str">
        <f>IFERROR(VLOOKUP(B119,Dragopavos!$A$1:$C$67,2,0),"")</f>
        <v>EsmeraldaPelirrojo</v>
      </c>
      <c r="D119" t="str">
        <f>IFERROR(VLOOKUP(B119,Dragopavos!$A$1:$C$67,3,0),"")</f>
        <v>ESMPE</v>
      </c>
      <c r="E119">
        <f>IF(Tabla14[[#This Row],[Sigla]]&lt;&gt;"",IF(Tabla14[[#This Row],[Tipo]]=B118,E118+1,1),"")</f>
        <v>5</v>
      </c>
      <c r="G119" s="2" t="str">
        <f>IF(Tabla14[[#This Row],[Sigla]]&lt;&gt;"",Tabla14[[#This Row],[Sigla]]&amp;"-"&amp;Tabla14[[#This Row],[ID2]]&amp;IF(Tabla14[[#This Row],[Atributo]]&lt;&gt;"","-"&amp;Tabla14[[#This Row],[Atributo]],""),"")</f>
        <v>ESMPE-5</v>
      </c>
      <c r="H119" s="1" t="s">
        <v>163</v>
      </c>
      <c r="I119" s="1">
        <v>1</v>
      </c>
      <c r="J119" s="1">
        <v>0</v>
      </c>
      <c r="K119" s="1">
        <v>0</v>
      </c>
      <c r="L119" s="1">
        <v>5</v>
      </c>
      <c r="M119" s="1">
        <v>0</v>
      </c>
      <c r="N119" s="1" t="s">
        <v>117</v>
      </c>
      <c r="O119" s="1" t="s">
        <v>76</v>
      </c>
      <c r="P119" s="1" t="s">
        <v>91</v>
      </c>
      <c r="Q119" s="1" t="s">
        <v>72</v>
      </c>
      <c r="R119" s="1" t="s">
        <v>117</v>
      </c>
      <c r="S119" s="1" t="s">
        <v>117</v>
      </c>
      <c r="T119" s="1" t="s">
        <v>117</v>
      </c>
      <c r="U119" s="1" t="s">
        <v>117</v>
      </c>
      <c r="V119" s="1" t="s">
        <v>76</v>
      </c>
      <c r="W119" s="1" t="s">
        <v>76</v>
      </c>
      <c r="X119" s="1" t="s">
        <v>76</v>
      </c>
      <c r="Y119" s="1" t="s">
        <v>117</v>
      </c>
      <c r="Z119" s="1" t="s">
        <v>117</v>
      </c>
      <c r="AA119" s="1" t="s">
        <v>117</v>
      </c>
      <c r="AB119" s="1">
        <v>115</v>
      </c>
      <c r="AC119" s="1">
        <v>122</v>
      </c>
      <c r="AD119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VALUES('ESMPE-5',0,'F',1,49,0,115,122,0,5,0,1);</v>
      </c>
    </row>
    <row r="120" spans="1:30" x14ac:dyDescent="0.25">
      <c r="A120" s="1">
        <v>119</v>
      </c>
      <c r="B120" s="1">
        <v>49</v>
      </c>
      <c r="C120" t="str">
        <f>IFERROR(VLOOKUP(B120,Dragopavos!$A$1:$C$67,2,0),"")</f>
        <v>EsmeraldaPelirrojo</v>
      </c>
      <c r="D120" t="str">
        <f>IFERROR(VLOOKUP(B120,Dragopavos!$A$1:$C$67,3,0),"")</f>
        <v>ESMPE</v>
      </c>
      <c r="E120">
        <f>IF(Tabla14[[#This Row],[Sigla]]&lt;&gt;"",IF(Tabla14[[#This Row],[Tipo]]=B119,E119+1,1),"")</f>
        <v>6</v>
      </c>
      <c r="G120" s="2" t="str">
        <f>IF(Tabla14[[#This Row],[Sigla]]&lt;&gt;"",Tabla14[[#This Row],[Sigla]]&amp;"-"&amp;Tabla14[[#This Row],[ID2]]&amp;IF(Tabla14[[#This Row],[Atributo]]&lt;&gt;"","-"&amp;Tabla14[[#This Row],[Atributo]],""),"")</f>
        <v>ESMPE-6</v>
      </c>
      <c r="H120" s="1" t="s">
        <v>163</v>
      </c>
      <c r="I120" s="1">
        <v>1</v>
      </c>
      <c r="J120" s="1">
        <v>0</v>
      </c>
      <c r="K120" s="1">
        <v>0</v>
      </c>
      <c r="L120" s="1">
        <v>5</v>
      </c>
      <c r="M120" s="1">
        <v>0</v>
      </c>
      <c r="N120" s="1" t="s">
        <v>117</v>
      </c>
      <c r="O120" s="1" t="s">
        <v>76</v>
      </c>
      <c r="P120" s="1" t="s">
        <v>91</v>
      </c>
      <c r="Q120" s="1" t="s">
        <v>72</v>
      </c>
      <c r="R120" s="1" t="s">
        <v>117</v>
      </c>
      <c r="S120" s="1" t="s">
        <v>117</v>
      </c>
      <c r="T120" s="1" t="s">
        <v>117</v>
      </c>
      <c r="U120" s="1" t="s">
        <v>117</v>
      </c>
      <c r="V120" s="1" t="s">
        <v>76</v>
      </c>
      <c r="W120" s="1" t="s">
        <v>76</v>
      </c>
      <c r="X120" s="1" t="s">
        <v>76</v>
      </c>
      <c r="Y120" s="1" t="s">
        <v>117</v>
      </c>
      <c r="Z120" s="1" t="s">
        <v>117</v>
      </c>
      <c r="AA120" s="1" t="s">
        <v>117</v>
      </c>
      <c r="AB120" s="1">
        <v>115</v>
      </c>
      <c r="AC120" s="1">
        <v>122</v>
      </c>
      <c r="AD120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VALUES('ESMPE-6',0,'F',1,49,0,115,122,0,5,0,1);</v>
      </c>
    </row>
    <row r="121" spans="1:30" x14ac:dyDescent="0.25">
      <c r="A121" s="1">
        <v>120</v>
      </c>
      <c r="B121" s="1">
        <v>49</v>
      </c>
      <c r="C121" t="str">
        <f>IFERROR(VLOOKUP(B121,Dragopavos!$A$1:$C$67,2,0),"")</f>
        <v>EsmeraldaPelirrojo</v>
      </c>
      <c r="D121" t="str">
        <f>IFERROR(VLOOKUP(B121,Dragopavos!$A$1:$C$67,3,0),"")</f>
        <v>ESMPE</v>
      </c>
      <c r="E121">
        <f>IF(Tabla14[[#This Row],[Sigla]]&lt;&gt;"",IF(Tabla14[[#This Row],[Tipo]]=B120,E120+1,1),"")</f>
        <v>7</v>
      </c>
      <c r="F121" t="s">
        <v>175</v>
      </c>
      <c r="G121" s="2" t="str">
        <f>IF(Tabla14[[#This Row],[Sigla]]&lt;&gt;"",Tabla14[[#This Row],[Sigla]]&amp;"-"&amp;Tabla14[[#This Row],[ID2]]&amp;IF(Tabla14[[#This Row],[Atributo]]&lt;&gt;"","-"&amp;Tabla14[[#This Row],[Atributo]],""),"")</f>
        <v>ESMPE-7-PURO</v>
      </c>
      <c r="H121" s="1" t="s">
        <v>163</v>
      </c>
      <c r="I121" s="1">
        <v>1</v>
      </c>
      <c r="J121" s="1">
        <v>0</v>
      </c>
      <c r="K121" s="1">
        <v>1</v>
      </c>
      <c r="L121" s="1">
        <v>5</v>
      </c>
      <c r="M121" s="1">
        <v>0</v>
      </c>
      <c r="N121" s="1" t="s">
        <v>117</v>
      </c>
      <c r="O121" s="1" t="s">
        <v>117</v>
      </c>
      <c r="P121" s="1" t="s">
        <v>117</v>
      </c>
      <c r="Q121" s="1" t="s">
        <v>117</v>
      </c>
      <c r="R121" s="1" t="s">
        <v>117</v>
      </c>
      <c r="S121" s="1" t="s">
        <v>117</v>
      </c>
      <c r="T121" s="1" t="s">
        <v>117</v>
      </c>
      <c r="U121" s="1" t="s">
        <v>117</v>
      </c>
      <c r="V121" s="1" t="s">
        <v>117</v>
      </c>
      <c r="W121" s="1" t="s">
        <v>117</v>
      </c>
      <c r="X121" s="1" t="s">
        <v>117</v>
      </c>
      <c r="Y121" s="1" t="s">
        <v>117</v>
      </c>
      <c r="Z121" s="1" t="s">
        <v>117</v>
      </c>
      <c r="AA121" s="1" t="s">
        <v>117</v>
      </c>
      <c r="AB121" s="1">
        <v>0</v>
      </c>
      <c r="AC121" s="1">
        <v>0</v>
      </c>
      <c r="AD121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VALUES('ESMPE-7-PURO',0,'F',1,49,0,0,0,1,5,0,1);</v>
      </c>
    </row>
    <row r="122" spans="1:30" x14ac:dyDescent="0.25">
      <c r="A122" s="1">
        <v>121</v>
      </c>
      <c r="B122" s="1">
        <v>49</v>
      </c>
      <c r="C122" t="str">
        <f>IFERROR(VLOOKUP(B122,Dragopavos!$A$1:$C$67,2,0),"")</f>
        <v>EsmeraldaPelirrojo</v>
      </c>
      <c r="D122" t="str">
        <f>IFERROR(VLOOKUP(B122,Dragopavos!$A$1:$C$67,3,0),"")</f>
        <v>ESMPE</v>
      </c>
      <c r="E122">
        <f>IF(Tabla14[[#This Row],[Sigla]]&lt;&gt;"",IF(Tabla14[[#This Row],[Tipo]]=B121,E121+1,1),"")</f>
        <v>8</v>
      </c>
      <c r="G122" s="2" t="str">
        <f>IF(Tabla14[[#This Row],[Sigla]]&lt;&gt;"",Tabla14[[#This Row],[Sigla]]&amp;"-"&amp;Tabla14[[#This Row],[ID2]]&amp;IF(Tabla14[[#This Row],[Atributo]]&lt;&gt;"","-"&amp;Tabla14[[#This Row],[Atributo]],""),"")</f>
        <v>ESMPE-8</v>
      </c>
      <c r="H122" s="1" t="s">
        <v>163</v>
      </c>
      <c r="I122" s="1">
        <v>1</v>
      </c>
      <c r="J122" s="1">
        <v>0</v>
      </c>
      <c r="K122" s="1">
        <v>0</v>
      </c>
      <c r="L122" s="1">
        <v>5</v>
      </c>
      <c r="M122" s="1">
        <v>0</v>
      </c>
      <c r="N122" s="1" t="s">
        <v>117</v>
      </c>
      <c r="O122" s="1" t="s">
        <v>72</v>
      </c>
      <c r="P122" s="1" t="s">
        <v>90</v>
      </c>
      <c r="Q122" s="1" t="s">
        <v>76</v>
      </c>
      <c r="R122" s="1" t="s">
        <v>117</v>
      </c>
      <c r="S122" s="1" t="s">
        <v>76</v>
      </c>
      <c r="T122" s="1" t="s">
        <v>117</v>
      </c>
      <c r="U122" s="1" t="s">
        <v>72</v>
      </c>
      <c r="V122" s="1" t="s">
        <v>72</v>
      </c>
      <c r="W122" s="1" t="s">
        <v>90</v>
      </c>
      <c r="X122" s="1" t="s">
        <v>76</v>
      </c>
      <c r="Y122" s="1" t="s">
        <v>117</v>
      </c>
      <c r="Z122" s="1" t="s">
        <v>76</v>
      </c>
      <c r="AA122" s="1" t="s">
        <v>117</v>
      </c>
      <c r="AB122" s="1">
        <v>0</v>
      </c>
      <c r="AC122" s="1">
        <v>104</v>
      </c>
      <c r="AD122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VALUES('ESMPE-8',0,'F',1,49,0,0,104,0,5,0,1);</v>
      </c>
    </row>
    <row r="123" spans="1:30" x14ac:dyDescent="0.25">
      <c r="A123" s="1">
        <v>122</v>
      </c>
      <c r="B123" s="1">
        <v>49</v>
      </c>
      <c r="C123" t="str">
        <f>IFERROR(VLOOKUP(B123,Dragopavos!$A$1:$C$67,2,0),"")</f>
        <v>EsmeraldaPelirrojo</v>
      </c>
      <c r="D123" t="str">
        <f>IFERROR(VLOOKUP(B123,Dragopavos!$A$1:$C$67,3,0),"")</f>
        <v>ESMPE</v>
      </c>
      <c r="E123">
        <f>IF(Tabla14[[#This Row],[Sigla]]&lt;&gt;"",IF(Tabla14[[#This Row],[Tipo]]=B122,E122+1,1),"")</f>
        <v>9</v>
      </c>
      <c r="F123" t="s">
        <v>174</v>
      </c>
      <c r="G123" s="2" t="str">
        <f>IF(Tabla14[[#This Row],[Sigla]]&lt;&gt;"",Tabla14[[#This Row],[Sigla]]&amp;"-"&amp;Tabla14[[#This Row],[ID2]]&amp;IF(Tabla14[[#This Row],[Atributo]]&lt;&gt;"","-"&amp;Tabla14[[#This Row],[Atributo]],""),"")</f>
        <v>ESMPE-9-ENAM-REPR</v>
      </c>
      <c r="H123" s="1" t="s">
        <v>163</v>
      </c>
      <c r="I123" s="1">
        <v>1</v>
      </c>
      <c r="J123" s="1">
        <v>0</v>
      </c>
      <c r="K123" s="1">
        <v>2</v>
      </c>
      <c r="L123" s="1">
        <v>5</v>
      </c>
      <c r="M123" s="1">
        <v>0</v>
      </c>
      <c r="N123" s="1" t="s">
        <v>76</v>
      </c>
      <c r="O123" s="1" t="s">
        <v>76</v>
      </c>
      <c r="R123" s="1" t="s">
        <v>76</v>
      </c>
      <c r="S123" s="1" t="s">
        <v>76</v>
      </c>
      <c r="T123" s="1" t="s">
        <v>76</v>
      </c>
      <c r="U123" s="1" t="s">
        <v>117</v>
      </c>
      <c r="V123" s="1" t="s">
        <v>117</v>
      </c>
      <c r="W123" s="1" t="s">
        <v>117</v>
      </c>
      <c r="X123" s="1" t="s">
        <v>117</v>
      </c>
      <c r="Y123" s="1" t="s">
        <v>117</v>
      </c>
      <c r="Z123" s="1" t="s">
        <v>117</v>
      </c>
      <c r="AA123" s="1" t="s">
        <v>117</v>
      </c>
      <c r="AB123" s="1">
        <v>0</v>
      </c>
      <c r="AC123" s="1">
        <v>0</v>
      </c>
      <c r="AD123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VALUES('ESMPE-9-ENAM-REPR',0,'F',1,49,0,0,0,2,5,0,1);</v>
      </c>
    </row>
    <row r="124" spans="1:30" x14ac:dyDescent="0.25">
      <c r="A124" s="1">
        <v>123</v>
      </c>
      <c r="B124" s="1">
        <v>63</v>
      </c>
      <c r="C124" t="str">
        <f>IFERROR(VLOOKUP(B124,Dragopavos!$A$1:$C$67,2,0),"")</f>
        <v>CiruelaPurpura</v>
      </c>
      <c r="D124" t="str">
        <f>IFERROR(VLOOKUP(B124,Dragopavos!$A$1:$C$67,3,0),"")</f>
        <v>CIRPU</v>
      </c>
      <c r="E124">
        <f>IF(Tabla14[[#This Row],[Sigla]]&lt;&gt;"",IF(Tabla14[[#This Row],[Tipo]]=B123,E123+1,1),"")</f>
        <v>1</v>
      </c>
      <c r="G124" s="2" t="str">
        <f>IF(Tabla14[[#This Row],[Sigla]]&lt;&gt;"",Tabla14[[#This Row],[Sigla]]&amp;"-"&amp;Tabla14[[#This Row],[ID2]]&amp;IF(Tabla14[[#This Row],[Atributo]]&lt;&gt;"","-"&amp;Tabla14[[#This Row],[Atributo]],""),"")</f>
        <v>CIRPU-1</v>
      </c>
      <c r="H124" s="1" t="s">
        <v>70</v>
      </c>
      <c r="I124" s="1">
        <v>1</v>
      </c>
      <c r="J124" s="1">
        <v>0</v>
      </c>
      <c r="K124" s="1">
        <v>2</v>
      </c>
      <c r="L124" s="1">
        <v>5</v>
      </c>
      <c r="M124" s="1">
        <v>0</v>
      </c>
      <c r="N124" s="1" t="s">
        <v>107</v>
      </c>
      <c r="O124" s="1" t="s">
        <v>90</v>
      </c>
      <c r="P124" s="1" t="s">
        <v>72</v>
      </c>
      <c r="Q124" s="1" t="s">
        <v>77</v>
      </c>
      <c r="R124" s="1" t="s">
        <v>74</v>
      </c>
      <c r="S124" s="1" t="s">
        <v>74</v>
      </c>
      <c r="T124" s="1" t="s">
        <v>78</v>
      </c>
      <c r="U124" s="1" t="s">
        <v>78</v>
      </c>
      <c r="V124" s="1" t="s">
        <v>78</v>
      </c>
      <c r="W124" s="1" t="s">
        <v>73</v>
      </c>
      <c r="X124" s="1" t="s">
        <v>78</v>
      </c>
      <c r="Y124" s="1" t="s">
        <v>71</v>
      </c>
      <c r="Z124" s="1" t="s">
        <v>76</v>
      </c>
      <c r="AA124" s="1" t="s">
        <v>74</v>
      </c>
      <c r="AB124" s="1">
        <v>0</v>
      </c>
      <c r="AC124" s="1">
        <v>0</v>
      </c>
      <c r="AD124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VALUES('CIRPU-1',0,'M',1,63,0,0,0,2,5,0,1);</v>
      </c>
    </row>
    <row r="125" spans="1:30" x14ac:dyDescent="0.25">
      <c r="A125" s="1">
        <v>124</v>
      </c>
      <c r="B125" s="1">
        <v>63</v>
      </c>
      <c r="C125" t="str">
        <f>IFERROR(VLOOKUP(B125,Dragopavos!$A$1:$C$67,2,0),"")</f>
        <v>CiruelaPurpura</v>
      </c>
      <c r="D125" t="str">
        <f>IFERROR(VLOOKUP(B125,Dragopavos!$A$1:$C$67,3,0),"")</f>
        <v>CIRPU</v>
      </c>
      <c r="E125">
        <f>IF(Tabla14[[#This Row],[Sigla]]&lt;&gt;"",IF(Tabla14[[#This Row],[Tipo]]=B124,E124+1,1),"")</f>
        <v>2</v>
      </c>
      <c r="G125" s="2" t="str">
        <f>IF(Tabla14[[#This Row],[Sigla]]&lt;&gt;"",Tabla14[[#This Row],[Sigla]]&amp;"-"&amp;Tabla14[[#This Row],[ID2]]&amp;IF(Tabla14[[#This Row],[Atributo]]&lt;&gt;"","-"&amp;Tabla14[[#This Row],[Atributo]],""),"")</f>
        <v>CIRPU-2</v>
      </c>
      <c r="H125" s="1" t="s">
        <v>163</v>
      </c>
      <c r="I125" s="1">
        <v>0</v>
      </c>
      <c r="J125" s="1">
        <v>0</v>
      </c>
      <c r="K125" s="1">
        <v>0</v>
      </c>
      <c r="L125" s="1">
        <v>5</v>
      </c>
      <c r="M125" s="1">
        <v>0</v>
      </c>
      <c r="N125" s="1" t="s">
        <v>131</v>
      </c>
      <c r="O125" s="1" t="s">
        <v>107</v>
      </c>
      <c r="P125" s="1" t="s">
        <v>90</v>
      </c>
      <c r="Q125" s="1" t="s">
        <v>74</v>
      </c>
      <c r="R125" s="1" t="s">
        <v>78</v>
      </c>
      <c r="S125" s="1" t="s">
        <v>78</v>
      </c>
      <c r="T125" s="1" t="s">
        <v>71</v>
      </c>
      <c r="U125" s="1" t="s">
        <v>90</v>
      </c>
      <c r="V125" s="1" t="s">
        <v>76</v>
      </c>
      <c r="W125" s="1" t="s">
        <v>91</v>
      </c>
      <c r="X125" s="1" t="s">
        <v>72</v>
      </c>
      <c r="Y125" s="1" t="s">
        <v>117</v>
      </c>
      <c r="Z125" s="1" t="s">
        <v>117</v>
      </c>
      <c r="AA125" s="1" t="s">
        <v>117</v>
      </c>
      <c r="AB125" s="1">
        <v>123</v>
      </c>
      <c r="AC125" s="1">
        <v>108</v>
      </c>
      <c r="AD125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VALUES('CIRPU-2',0,'F',1,63,0,123,108,0,5,0,0);</v>
      </c>
    </row>
    <row r="126" spans="1:30" x14ac:dyDescent="0.25">
      <c r="A126" s="1">
        <v>125</v>
      </c>
      <c r="B126" s="1">
        <v>66</v>
      </c>
      <c r="C126" t="str">
        <f>IFERROR(VLOOKUP(B126,Dragopavos!$A$1:$C$67,2,0),"")</f>
        <v>CiruelaEsmeralda</v>
      </c>
      <c r="D126" t="str">
        <f>IFERROR(VLOOKUP(B126,Dragopavos!$A$1:$C$67,3,0),"")</f>
        <v>CIRES</v>
      </c>
      <c r="E126">
        <f>IF(Tabla14[[#This Row],[Sigla]]&lt;&gt;"",IF(Tabla14[[#This Row],[Tipo]]=B125,E125+1,1),"")</f>
        <v>1</v>
      </c>
      <c r="G126" s="2" t="str">
        <f>IF(Tabla14[[#This Row],[Sigla]]&lt;&gt;"",Tabla14[[#This Row],[Sigla]]&amp;"-"&amp;Tabla14[[#This Row],[ID2]]&amp;IF(Tabla14[[#This Row],[Atributo]]&lt;&gt;"","-"&amp;Tabla14[[#This Row],[Atributo]],""),"")</f>
        <v>CIRES-1</v>
      </c>
      <c r="H126" s="1" t="s">
        <v>163</v>
      </c>
      <c r="I126" s="1">
        <v>0</v>
      </c>
      <c r="J126" s="1">
        <v>0</v>
      </c>
      <c r="K126" s="1">
        <v>0</v>
      </c>
      <c r="L126" s="1">
        <v>5</v>
      </c>
      <c r="M126" s="1">
        <v>0</v>
      </c>
      <c r="N126" s="1" t="s">
        <v>71</v>
      </c>
      <c r="O126" s="1" t="s">
        <v>107</v>
      </c>
      <c r="P126" s="1" t="s">
        <v>90</v>
      </c>
      <c r="Q126" s="1" t="s">
        <v>74</v>
      </c>
      <c r="R126" s="1" t="s">
        <v>78</v>
      </c>
      <c r="S126" s="1" t="s">
        <v>78</v>
      </c>
      <c r="T126" s="1" t="s">
        <v>71</v>
      </c>
      <c r="U126" s="1" t="s">
        <v>71</v>
      </c>
      <c r="V126" s="1" t="s">
        <v>131</v>
      </c>
      <c r="W126" s="1" t="s">
        <v>107</v>
      </c>
      <c r="X126" s="1" t="s">
        <v>78</v>
      </c>
      <c r="Y126" s="1" t="s">
        <v>71</v>
      </c>
      <c r="Z126" s="1" t="s">
        <v>76</v>
      </c>
      <c r="AA126" s="1" t="s">
        <v>71</v>
      </c>
      <c r="AB126" s="1">
        <v>2</v>
      </c>
      <c r="AC126" s="1">
        <v>10</v>
      </c>
      <c r="AD126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VALUES('CIRES-1',0,'F',1,66,0,2,10,0,5,0,0);</v>
      </c>
    </row>
    <row r="127" spans="1:30" x14ac:dyDescent="0.25">
      <c r="A127" s="3">
        <v>126</v>
      </c>
      <c r="B127" s="1">
        <v>7</v>
      </c>
      <c r="C127" t="str">
        <f>IFERROR(VLOOKUP(B127,Dragopavos!$A$1:$C$67,2,0),"")</f>
        <v>Purpura</v>
      </c>
      <c r="D127" t="str">
        <f>IFERROR(VLOOKUP(B127,Dragopavos!$A$1:$C$67,3,0),"")</f>
        <v>PURPU</v>
      </c>
      <c r="E127">
        <v>17</v>
      </c>
      <c r="G127" s="2" t="str">
        <f>IF(Tabla14[[#This Row],[Sigla]]&lt;&gt;"",Tabla14[[#This Row],[Sigla]]&amp;"-"&amp;Tabla14[[#This Row],[ID2]]&amp;IF(Tabla14[[#This Row],[Atributo]]&lt;&gt;"","-"&amp;Tabla14[[#This Row],[Atributo]],""),"")</f>
        <v>PURPU-17</v>
      </c>
      <c r="H127" s="1" t="s">
        <v>70</v>
      </c>
      <c r="I127" s="1">
        <v>0</v>
      </c>
      <c r="J127" s="1">
        <v>0</v>
      </c>
      <c r="K127" s="1">
        <v>0</v>
      </c>
      <c r="L127" s="1">
        <v>5</v>
      </c>
      <c r="M127" s="1">
        <v>0</v>
      </c>
      <c r="N127" s="1" t="s">
        <v>72</v>
      </c>
      <c r="O127" s="1" t="s">
        <v>72</v>
      </c>
      <c r="P127" s="1" t="s">
        <v>90</v>
      </c>
      <c r="Q127" s="1" t="s">
        <v>76</v>
      </c>
      <c r="R127" s="1" t="s">
        <v>81</v>
      </c>
      <c r="S127" s="1" t="s">
        <v>78</v>
      </c>
      <c r="T127" s="1" t="s">
        <v>72</v>
      </c>
      <c r="U127" s="1" t="s">
        <v>81</v>
      </c>
      <c r="V127" s="1" t="s">
        <v>78</v>
      </c>
      <c r="W127" s="1" t="s">
        <v>73</v>
      </c>
      <c r="X127" s="1" t="s">
        <v>78</v>
      </c>
      <c r="Y127" s="1" t="s">
        <v>72</v>
      </c>
      <c r="Z127" s="1" t="s">
        <v>112</v>
      </c>
      <c r="AA127" s="1" t="s">
        <v>79</v>
      </c>
      <c r="AB127" s="3">
        <v>101</v>
      </c>
      <c r="AC127" s="3">
        <v>95</v>
      </c>
      <c r="AD127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VALUES('PURPU-17',0,'M',1,7,0,101,95,0,5,0,0);</v>
      </c>
    </row>
    <row r="128" spans="1:30" x14ac:dyDescent="0.25">
      <c r="A128" s="3">
        <v>127</v>
      </c>
      <c r="B128" s="1">
        <v>2</v>
      </c>
      <c r="C128" t="str">
        <f>IFERROR(VLOOKUP(B128,Dragopavos!$A$1:$C$67,2,0),"")</f>
        <v>Pelirrojo</v>
      </c>
      <c r="D128" t="str">
        <f>IFERROR(VLOOKUP(B128,Dragopavos!$A$1:$C$67,3,0),"")</f>
        <v>PELIR</v>
      </c>
      <c r="E128">
        <v>22</v>
      </c>
      <c r="G128" s="2" t="str">
        <f>IF(Tabla14[[#This Row],[Sigla]]&lt;&gt;"",Tabla14[[#This Row],[Sigla]]&amp;"-"&amp;Tabla14[[#This Row],[ID2]]&amp;IF(Tabla14[[#This Row],[Atributo]]&lt;&gt;"","-"&amp;Tabla14[[#This Row],[Atributo]],""),"")</f>
        <v>PELIR-22</v>
      </c>
      <c r="H128" s="1" t="s">
        <v>163</v>
      </c>
      <c r="I128" s="1">
        <v>0</v>
      </c>
      <c r="J128" s="1">
        <v>0</v>
      </c>
      <c r="K128" s="1">
        <v>0</v>
      </c>
      <c r="L128" s="1">
        <v>5</v>
      </c>
      <c r="M128" s="1">
        <v>0</v>
      </c>
      <c r="N128" s="1" t="s">
        <v>72</v>
      </c>
      <c r="O128" s="1" t="s">
        <v>90</v>
      </c>
      <c r="P128" s="1" t="s">
        <v>72</v>
      </c>
      <c r="Q128" s="1" t="s">
        <v>77</v>
      </c>
      <c r="R128" s="1" t="s">
        <v>74</v>
      </c>
      <c r="S128" s="1" t="s">
        <v>74</v>
      </c>
      <c r="T128" s="1" t="s">
        <v>78</v>
      </c>
      <c r="U128" s="1" t="s">
        <v>81</v>
      </c>
      <c r="V128" s="1" t="s">
        <v>96</v>
      </c>
      <c r="W128" s="1" t="s">
        <v>76</v>
      </c>
      <c r="X128" s="1" t="s">
        <v>81</v>
      </c>
      <c r="Y128" s="1" t="s">
        <v>74</v>
      </c>
      <c r="Z128" s="1" t="s">
        <v>74</v>
      </c>
      <c r="AA128" s="1" t="s">
        <v>71</v>
      </c>
      <c r="AB128" s="3">
        <v>99</v>
      </c>
      <c r="AC128" s="3">
        <v>96</v>
      </c>
      <c r="AD128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VALUES('PELIR-22',0,'F',1,2,0,99,96,0,5,0,0);</v>
      </c>
    </row>
    <row r="129" spans="1:30" x14ac:dyDescent="0.25">
      <c r="A129" s="3">
        <v>128</v>
      </c>
      <c r="B129" s="1">
        <v>11</v>
      </c>
      <c r="C129" t="str">
        <f>IFERROR(VLOOKUP(B129,Dragopavos!$A$1:$C$67,2,0),"")</f>
        <v>Ciruela</v>
      </c>
      <c r="D129" t="str">
        <f>IFERROR(VLOOKUP(B129,Dragopavos!$A$1:$C$67,3,0),"")</f>
        <v>CIRUE</v>
      </c>
      <c r="E129">
        <v>9</v>
      </c>
      <c r="G129" s="2" t="str">
        <f>IF(Tabla14[[#This Row],[Sigla]]&lt;&gt;"",Tabla14[[#This Row],[Sigla]]&amp;"-"&amp;Tabla14[[#This Row],[ID2]]&amp;IF(Tabla14[[#This Row],[Atributo]]&lt;&gt;"","-"&amp;Tabla14[[#This Row],[Atributo]],""),"")</f>
        <v>CIRUE-9</v>
      </c>
      <c r="H129" s="1" t="s">
        <v>70</v>
      </c>
      <c r="I129" s="1">
        <v>0</v>
      </c>
      <c r="J129" s="1">
        <v>0</v>
      </c>
      <c r="K129" s="1">
        <v>0</v>
      </c>
      <c r="L129" s="1">
        <v>5</v>
      </c>
      <c r="M129" s="1">
        <v>0</v>
      </c>
      <c r="N129" s="1" t="s">
        <v>72</v>
      </c>
      <c r="O129" s="1" t="s">
        <v>90</v>
      </c>
      <c r="P129" s="1" t="s">
        <v>72</v>
      </c>
      <c r="Q129" s="1" t="s">
        <v>77</v>
      </c>
      <c r="R129" s="1" t="s">
        <v>74</v>
      </c>
      <c r="S129" s="1" t="s">
        <v>74</v>
      </c>
      <c r="T129" s="1" t="s">
        <v>78</v>
      </c>
      <c r="U129" s="1" t="s">
        <v>81</v>
      </c>
      <c r="V129" s="1" t="s">
        <v>96</v>
      </c>
      <c r="W129" s="1" t="s">
        <v>76</v>
      </c>
      <c r="X129" s="1" t="s">
        <v>81</v>
      </c>
      <c r="Y129" s="1" t="s">
        <v>74</v>
      </c>
      <c r="Z129" s="1" t="s">
        <v>74</v>
      </c>
      <c r="AA129" s="1" t="s">
        <v>71</v>
      </c>
      <c r="AB129" s="3">
        <v>99</v>
      </c>
      <c r="AC129" s="3">
        <v>96</v>
      </c>
      <c r="AD129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VALUES('CIRUE-9',0,'M',1,11,0,99,96,0,5,0,0);</v>
      </c>
    </row>
    <row r="130" spans="1:30" x14ac:dyDescent="0.25">
      <c r="A130" s="3">
        <v>129</v>
      </c>
      <c r="B130" s="1">
        <v>11</v>
      </c>
      <c r="C130" t="str">
        <f>IFERROR(VLOOKUP(B130,Dragopavos!$A$1:$C$67,2,0),"")</f>
        <v>Ciruela</v>
      </c>
      <c r="D130" t="str">
        <f>IFERROR(VLOOKUP(B130,Dragopavos!$A$1:$C$67,3,0),"")</f>
        <v>CIRUE</v>
      </c>
      <c r="E130">
        <v>10</v>
      </c>
      <c r="G130" s="2" t="str">
        <f>IF(Tabla14[[#This Row],[Sigla]]&lt;&gt;"",Tabla14[[#This Row],[Sigla]]&amp;"-"&amp;Tabla14[[#This Row],[ID2]]&amp;IF(Tabla14[[#This Row],[Atributo]]&lt;&gt;"","-"&amp;Tabla14[[#This Row],[Atributo]],""),"")</f>
        <v>CIRUE-10</v>
      </c>
      <c r="H130" s="1" t="s">
        <v>70</v>
      </c>
      <c r="I130" s="1">
        <v>0</v>
      </c>
      <c r="J130" s="1">
        <v>0</v>
      </c>
      <c r="K130" s="1">
        <v>0</v>
      </c>
      <c r="L130" s="1">
        <v>5</v>
      </c>
      <c r="M130" s="1">
        <v>0</v>
      </c>
      <c r="N130" s="1" t="s">
        <v>72</v>
      </c>
      <c r="O130" s="1" t="s">
        <v>72</v>
      </c>
      <c r="P130" s="1" t="s">
        <v>90</v>
      </c>
      <c r="Q130" s="1" t="s">
        <v>76</v>
      </c>
      <c r="R130" s="1" t="s">
        <v>81</v>
      </c>
      <c r="S130" s="1" t="s">
        <v>78</v>
      </c>
      <c r="T130" s="1" t="s">
        <v>72</v>
      </c>
      <c r="U130" s="1" t="s">
        <v>81</v>
      </c>
      <c r="V130" s="1" t="s">
        <v>78</v>
      </c>
      <c r="W130" s="1" t="s">
        <v>73</v>
      </c>
      <c r="X130" s="1" t="s">
        <v>78</v>
      </c>
      <c r="Y130" s="1" t="s">
        <v>72</v>
      </c>
      <c r="Z130" s="1" t="s">
        <v>112</v>
      </c>
      <c r="AA130" s="1" t="s">
        <v>79</v>
      </c>
      <c r="AB130" s="3">
        <v>101</v>
      </c>
      <c r="AC130" s="3">
        <v>95</v>
      </c>
      <c r="AD130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VALUES('CIRUE-10',0,'M',1,11,0,101,95,0,5,0,0);</v>
      </c>
    </row>
    <row r="131" spans="1:30" x14ac:dyDescent="0.25">
      <c r="A131" s="3">
        <v>130</v>
      </c>
      <c r="B131" s="1">
        <v>11</v>
      </c>
      <c r="C131" t="str">
        <f>IFERROR(VLOOKUP(B131,Dragopavos!$A$1:$C$67,2,0),"")</f>
        <v>Ciruela</v>
      </c>
      <c r="D131" t="str">
        <f>IFERROR(VLOOKUP(B131,Dragopavos!$A$1:$C$67,3,0),"")</f>
        <v>CIRUE</v>
      </c>
      <c r="E131">
        <v>11</v>
      </c>
      <c r="G131" s="2" t="str">
        <f>IF(Tabla14[[#This Row],[Sigla]]&lt;&gt;"",Tabla14[[#This Row],[Sigla]]&amp;"-"&amp;Tabla14[[#This Row],[ID2]]&amp;IF(Tabla14[[#This Row],[Atributo]]&lt;&gt;"","-"&amp;Tabla14[[#This Row],[Atributo]],""),"")</f>
        <v>CIRUE-11</v>
      </c>
      <c r="H131" s="1" t="s">
        <v>70</v>
      </c>
      <c r="I131" s="1">
        <v>0</v>
      </c>
      <c r="J131" s="1">
        <v>0</v>
      </c>
      <c r="K131" s="1">
        <v>0</v>
      </c>
      <c r="L131" s="1">
        <v>5</v>
      </c>
      <c r="M131" s="1">
        <v>0</v>
      </c>
      <c r="N131" s="1" t="s">
        <v>90</v>
      </c>
      <c r="O131" s="1" t="s">
        <v>72</v>
      </c>
      <c r="P131" s="1" t="s">
        <v>90</v>
      </c>
      <c r="Q131" s="1" t="s">
        <v>72</v>
      </c>
      <c r="R131" s="1" t="s">
        <v>77</v>
      </c>
      <c r="S131" s="1" t="s">
        <v>107</v>
      </c>
      <c r="T131" s="1" t="s">
        <v>77</v>
      </c>
      <c r="U131" s="1" t="s">
        <v>72</v>
      </c>
      <c r="V131" s="1" t="s">
        <v>71</v>
      </c>
      <c r="W131" s="1" t="s">
        <v>76</v>
      </c>
      <c r="X131" s="1" t="s">
        <v>71</v>
      </c>
      <c r="Y131" s="1" t="s">
        <v>71</v>
      </c>
      <c r="Z131" s="1" t="s">
        <v>76</v>
      </c>
      <c r="AA131" s="1" t="s">
        <v>71</v>
      </c>
      <c r="AB131" s="3">
        <v>106</v>
      </c>
      <c r="AC131" s="3">
        <v>102</v>
      </c>
      <c r="AD131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VALUES('CIRUE-11',0,'M',1,11,0,106,102,0,5,0,0);</v>
      </c>
    </row>
    <row r="132" spans="1:30" x14ac:dyDescent="0.25">
      <c r="A132" s="3">
        <v>131</v>
      </c>
      <c r="B132" s="1">
        <v>11</v>
      </c>
      <c r="C132" t="str">
        <f>IFERROR(VLOOKUP(B132,Dragopavos!$A$1:$C$67,2,0),"")</f>
        <v>Ciruela</v>
      </c>
      <c r="D132" t="str">
        <f>IFERROR(VLOOKUP(B132,Dragopavos!$A$1:$C$67,3,0),"")</f>
        <v>CIRUE</v>
      </c>
      <c r="E132">
        <v>12</v>
      </c>
      <c r="G132" s="2" t="str">
        <f>IF(Tabla14[[#This Row],[Sigla]]&lt;&gt;"",Tabla14[[#This Row],[Sigla]]&amp;"-"&amp;Tabla14[[#This Row],[ID2]]&amp;IF(Tabla14[[#This Row],[Atributo]]&lt;&gt;"","-"&amp;Tabla14[[#This Row],[Atributo]],""),"")</f>
        <v>CIRUE-12</v>
      </c>
      <c r="H132" s="1" t="s">
        <v>163</v>
      </c>
      <c r="I132" s="1">
        <v>0</v>
      </c>
      <c r="J132" s="1">
        <v>0</v>
      </c>
      <c r="K132" s="1">
        <v>0</v>
      </c>
      <c r="L132" s="1">
        <v>5</v>
      </c>
      <c r="M132" s="1">
        <v>0</v>
      </c>
      <c r="N132" s="1" t="s">
        <v>90</v>
      </c>
      <c r="O132" s="1" t="s">
        <v>72</v>
      </c>
      <c r="P132" s="1" t="s">
        <v>90</v>
      </c>
      <c r="Q132" s="1" t="s">
        <v>72</v>
      </c>
      <c r="R132" s="1" t="s">
        <v>77</v>
      </c>
      <c r="S132" s="1" t="s">
        <v>107</v>
      </c>
      <c r="T132" s="1" t="s">
        <v>77</v>
      </c>
      <c r="U132" s="1" t="s">
        <v>72</v>
      </c>
      <c r="V132" s="1" t="s">
        <v>71</v>
      </c>
      <c r="W132" s="1" t="s">
        <v>76</v>
      </c>
      <c r="X132" s="1" t="s">
        <v>71</v>
      </c>
      <c r="Y132" s="1" t="s">
        <v>71</v>
      </c>
      <c r="Z132" s="1" t="s">
        <v>76</v>
      </c>
      <c r="AA132" s="1" t="s">
        <v>71</v>
      </c>
      <c r="AB132" s="3">
        <v>106</v>
      </c>
      <c r="AC132" s="3">
        <v>102</v>
      </c>
      <c r="AD132" s="2" t="str">
        <f>"INSERT INTO Montura VALUES('"&amp;Tabla14[[#This Row],[Nombre]]&amp;"',"&amp;Tabla14[[#This Row],[Salvaje]]&amp;",'"&amp;Tabla14[[#This Row],[Sexo]]&amp;"',1,"&amp;Tabla14[[#This Row],[Tipo]]&amp;","&amp;Tabla14[[#This Row],[Predispuesto]]&amp;","&amp;Tabla14[[#This Row],[PADRE]]&amp;","&amp;Tabla14[[#This Row],[MADRE]]&amp;","&amp;Tabla14[[#This Row],[Reproducciones]]&amp;","&amp;Tabla14[[#This Row],[MaxReproducciones]]&amp;","&amp;IF(Tabla14[[#This Row],[Reproducciones]]=Tabla14[[#This Row],[MaxReproducciones]],"1","0")&amp;","&amp;Tabla14[[#This Row],[Reproducible]]&amp;");"</f>
        <v>INSERT INTO Montura VALUES('CIRUE-12',0,'F',1,11,0,106,102,0,5,0,0);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269F07E-FAFE-40E2-8533-EE6367D526DE}">
          <x14:formula1>
            <xm:f>Dragopavos!$C$2:$C$67</xm:f>
          </x14:formula1>
          <xm:sqref>N76:AA124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Dragopavos</vt:lpstr>
      <vt:lpstr>Cruce Dragopavos</vt:lpstr>
      <vt:lpstr>Inventario Dragopavos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Ardila</dc:creator>
  <cp:lastModifiedBy>Camilo Ardila</cp:lastModifiedBy>
  <dcterms:created xsi:type="dcterms:W3CDTF">2023-04-06T20:38:26Z</dcterms:created>
  <dcterms:modified xsi:type="dcterms:W3CDTF">2023-04-10T17:35:14Z</dcterms:modified>
</cp:coreProperties>
</file>