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МОЯ УЧЁБА\Полезности по учёбе\"/>
    </mc:Choice>
  </mc:AlternateContent>
  <xr:revisionPtr revIDLastSave="0" documentId="13_ncr:1_{29263839-2D87-42CC-9F04-C9F2226DD63E}" xr6:coauthVersionLast="37" xr6:coauthVersionMax="45" xr10:uidLastSave="{00000000-0000-0000-0000-000000000000}"/>
  <bookViews>
    <workbookView xWindow="-105" yWindow="-105" windowWidth="23250" windowHeight="12570" xr2:uid="{87C6D252-195A-4274-936A-1E530B6A539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G58" i="1"/>
  <c r="M57" i="1"/>
  <c r="I57" i="1"/>
  <c r="H48" i="1"/>
  <c r="H47" i="1"/>
  <c r="H45" i="1"/>
  <c r="J45" i="1" s="1"/>
  <c r="L43" i="1"/>
  <c r="L44" i="1" s="1"/>
  <c r="S41" i="1"/>
  <c r="S42" i="1" s="1"/>
  <c r="Q42" i="1" s="1"/>
  <c r="L45" i="1" l="1"/>
  <c r="J44" i="1"/>
  <c r="S43" i="1"/>
  <c r="Q43" i="1" s="1"/>
  <c r="H13" i="1"/>
  <c r="I13" i="1" s="1"/>
  <c r="J13" i="1" s="1"/>
  <c r="H12" i="1"/>
  <c r="N33" i="1" l="1"/>
  <c r="P32" i="1"/>
  <c r="N27" i="1" l="1"/>
  <c r="P27" i="1" s="1"/>
  <c r="R25" i="1"/>
  <c r="R26" i="1" s="1"/>
  <c r="P26" i="1" s="1"/>
  <c r="N16" i="1" l="1"/>
  <c r="N17" i="1" s="1"/>
  <c r="N18" i="1" s="1"/>
  <c r="N15" i="1"/>
  <c r="N13" i="1"/>
  <c r="N12" i="1"/>
  <c r="N14" i="1" s="1"/>
  <c r="N19" i="1" l="1"/>
  <c r="N20" i="1" s="1"/>
  <c r="G19" i="1"/>
  <c r="H19" i="1" s="1"/>
  <c r="G18" i="1"/>
  <c r="H18" i="1" s="1"/>
  <c r="G17" i="1"/>
  <c r="H17" i="1" s="1"/>
  <c r="G16" i="1"/>
  <c r="H16" i="1" s="1"/>
  <c r="H11" i="1" l="1"/>
</calcChain>
</file>

<file path=xl/sharedStrings.xml><?xml version="1.0" encoding="utf-8"?>
<sst xmlns="http://schemas.openxmlformats.org/spreadsheetml/2006/main" count="69" uniqueCount="46">
  <si>
    <t>Выяснение четверти через Еслимн+И</t>
  </si>
  <si>
    <t>Еслимн</t>
  </si>
  <si>
    <t>Можно сделать с надписями СЗ и т.п.</t>
  </si>
  <si>
    <r>
      <t xml:space="preserve">а ещё через </t>
    </r>
    <r>
      <rPr>
        <sz val="11"/>
        <color theme="1"/>
        <rFont val="Calibri"/>
        <family val="2"/>
        <charset val="204"/>
      </rPr>
      <t>∆Y/∆X Вроде</t>
    </r>
  </si>
  <si>
    <t>1-2</t>
  </si>
  <si>
    <t>Yк</t>
  </si>
  <si>
    <t>Yн</t>
  </si>
  <si>
    <t>ΔY</t>
  </si>
  <si>
    <t>Χк</t>
  </si>
  <si>
    <t>Χн</t>
  </si>
  <si>
    <t>ΔΧ</t>
  </si>
  <si>
    <t>r</t>
  </si>
  <si>
    <t>α</t>
  </si>
  <si>
    <t>прямая геодезическая засечка и сразу с формулами на вычисление дир.угла через формулы</t>
  </si>
  <si>
    <t>Высоты</t>
  </si>
  <si>
    <t>ИНТЕРПОЛИРОВАНИЕ</t>
  </si>
  <si>
    <t>больш.</t>
  </si>
  <si>
    <t>меньш.</t>
  </si>
  <si>
    <t>общ.расст</t>
  </si>
  <si>
    <t>от б. к м.</t>
  </si>
  <si>
    <t>разница высот</t>
  </si>
  <si>
    <t>итог</t>
  </si>
  <si>
    <t>прев. От меньш.</t>
  </si>
  <si>
    <t>Про уклон</t>
  </si>
  <si>
    <t>h</t>
  </si>
  <si>
    <t>s</t>
  </si>
  <si>
    <t>%</t>
  </si>
  <si>
    <t>превышение</t>
  </si>
  <si>
    <t>длина участка</t>
  </si>
  <si>
    <t>процент, если без умножения на 100, то это безразмерная величина</t>
  </si>
  <si>
    <t>1й катет</t>
  </si>
  <si>
    <t>2й катет</t>
  </si>
  <si>
    <t>Чтобы найти превышение на данном участке:</t>
  </si>
  <si>
    <t>Большая</t>
  </si>
  <si>
    <t>Меньшая</t>
  </si>
  <si>
    <t>разница</t>
  </si>
  <si>
    <t>Общее расстояние</t>
  </si>
  <si>
    <t>От Б к М</t>
  </si>
  <si>
    <t>Получение итоговой высоты</t>
  </si>
  <si>
    <t>От М к Б</t>
  </si>
  <si>
    <t>Высоты, м</t>
  </si>
  <si>
    <t>ПК0</t>
  </si>
  <si>
    <t>ПК последний</t>
  </si>
  <si>
    <t>см</t>
  </si>
  <si>
    <t>м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</si>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</sst>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A42C-1D40-4362-A763-446FE0D2C15A}">
  <dimension ref="G10:S60"/>
  <sheetViews>
    <sheetView tabSelected="1" topLeftCell="A34" workbookViewId="0">
      <selection activeCell="P48" sqref="P48"/>
    </sheetView>
  </sheetViews>
  <sheetFormatPr defaultRowHeight="15" x14ac:dyDescent="0.25"/>
  <sheetData>
    <row r="10" spans="7:14" x14ac:dyDescent="0.25">
      <c r="M10" t="s">
        <v>13</v>
      </c>
    </row>
    <row r="11" spans="7:14" x14ac:dyDescent="0.25">
      <c r="G11">
        <v>2.1564100000000002</v>
      </c>
      <c r="H11" s="1" t="str">
        <f>TRUNC(G11)&amp;"°"&amp;IF(ABS(TRUNC((G11-TRUNC(G11))*60))&lt;10,"0"&amp;ABS(TRUNC((G11-TRUNC(G11))*60)),ABS(TRUNC((G11-TRUNC(G11))*60)))&amp;"'"&amp;IF(ABS(ROUND((G11-TRUNC(G11)-TRUNC((G11-TRUNC(G11))*60)/60)*3600,0))&lt;10,"0"&amp;ABS(ROUND((G11-TRUNC(G11)-TRUNC((G11-TRUNC(G11))*60)/60)*3600,0)),ABS(ROUND((G11-TRUNC(G11)-TRUNC((G11-TRUNC(G11))*60)/60)*3600,0)))&amp;""""</f>
        <v>2°09'23"</v>
      </c>
      <c r="M11" s="3" t="s">
        <v>4</v>
      </c>
    </row>
    <row r="12" spans="7:14" ht="15" customHeight="1" x14ac:dyDescent="0.25">
      <c r="G12">
        <v>2.1564100000000002</v>
      </c>
      <c r="H12" s="6" t="str">
        <f>TRUNC(G12)&amp;"°"&amp;IF(ABS(TRUNC((G12-TRUNC(G12))*60))&lt;10,"0"&amp;ABS(TRUNC((G12-TRUNC(G12))*60)),ABS(TRUNC((G12-TRUNC(G12))*60)))&amp;"'"&amp;IF(ABS(ROUND((G12-TRUNC(G12)-TRUNC((G12-TRUNC(G12))*60)/60)*3600,0))&lt;10,"0"&amp;ABS(ROUND((G12-TRUNC(G12)-TRUNC((G12-TRUNC(G12))*60)/60)*3600,0)),ABS(ROUND((G12-TRUNC(G12)-TRUNC((G12-TRUNC(G12))*60)/60)*3600,0)))&amp;""""</f>
        <v>2°09'23"</v>
      </c>
      <c r="I12" s="8"/>
      <c r="J12" s="8"/>
      <c r="M12" s="2" t="s">
        <v>5</v>
      </c>
      <c r="N12" s="4" t="e">
        <f>#REF!</f>
        <v>#REF!</v>
      </c>
    </row>
    <row r="13" spans="7:14" x14ac:dyDescent="0.25">
      <c r="G13" s="8"/>
      <c r="H13" s="8">
        <f>TRUNC(G12)</f>
        <v>2</v>
      </c>
      <c r="I13" s="8">
        <f>ABS(TRUNC((G12-H13)*60))</f>
        <v>9</v>
      </c>
      <c r="J13" s="9">
        <f>ABS(ROUND(((G12-H13-I13/60)*3600),6))</f>
        <v>23.076000000000001</v>
      </c>
      <c r="M13" s="2" t="s">
        <v>6</v>
      </c>
      <c r="N13" s="4" t="e">
        <f>#REF!</f>
        <v>#REF!</v>
      </c>
    </row>
    <row r="14" spans="7:14" x14ac:dyDescent="0.25">
      <c r="G14" s="10" t="s">
        <v>0</v>
      </c>
      <c r="H14" s="10" t="s">
        <v>1</v>
      </c>
      <c r="M14" s="2" t="s">
        <v>7</v>
      </c>
      <c r="N14" s="4" t="e">
        <f>N12-N13</f>
        <v>#REF!</v>
      </c>
    </row>
    <row r="15" spans="7:14" x14ac:dyDescent="0.25">
      <c r="G15" s="10"/>
      <c r="H15" s="10"/>
      <c r="M15" s="2" t="s">
        <v>8</v>
      </c>
      <c r="N15" s="4" t="e">
        <f>#REF!</f>
        <v>#REF!</v>
      </c>
    </row>
    <row r="16" spans="7:14" x14ac:dyDescent="0.25">
      <c r="G16" s="1" t="e">
        <f>_xlfn.IFS(AND(#REF!&gt;0,#REF!&gt; 0), "1", AND(#REF!&gt;0,#REF!&lt; 0), "2", AND(#REF!&lt;0,#REF!&lt; 0), "3", AND(#REF!&lt;0,#REF!&gt; 0), "4")</f>
        <v>#REF!</v>
      </c>
      <c r="H16" s="1" t="e">
        <f>_xlfn.IFS(G16="1", 0+B16, G16="2", 360-B16, G16="3", 180+B16, G16="4", 180-B16)</f>
        <v>#REF!</v>
      </c>
      <c r="I16" t="s">
        <v>2</v>
      </c>
      <c r="M16" s="2" t="s">
        <v>9</v>
      </c>
      <c r="N16" s="4" t="e">
        <f>#REF!</f>
        <v>#REF!</v>
      </c>
    </row>
    <row r="17" spans="7:18" x14ac:dyDescent="0.25">
      <c r="G17" s="1" t="e">
        <f t="shared" ref="G17" si="0">_xlfn.IFS(AND(#REF!&gt;0,#REF!&gt; 0), "1", AND(#REF!&gt;0,#REF!&lt; 0), "2", AND(#REF!&lt;0,#REF!&lt; 0), "3", AND(#REF!&lt;0,#REF!&gt; 0), "4")</f>
        <v>#REF!</v>
      </c>
      <c r="H17" s="1" t="e">
        <f t="shared" ref="H17:H19" si="1">_xlfn.IFS(G17="1", 0+B17, G17="2", 360-B17, G17="3", 180+B17, G17="4", 180-B17)</f>
        <v>#REF!</v>
      </c>
      <c r="I17" t="s">
        <v>3</v>
      </c>
      <c r="M17" s="2" t="s">
        <v>10</v>
      </c>
      <c r="N17" s="4" t="e">
        <f>N15-N16</f>
        <v>#REF!</v>
      </c>
    </row>
    <row r="18" spans="7:18" x14ac:dyDescent="0.25">
      <c r="G18" s="1" t="e">
        <f t="shared" ref="G18" si="2">_xlfn.IFS(AND(#REF!&gt;0,#REF!&gt; 0), "1", AND(#REF!&gt;0,#REF!&lt; 0), "2", AND(#REF!&lt;0,#REF!&lt; 0), "3", AND(#REF!&lt;0,#REF!&gt; 0), "4")</f>
        <v>#REF!</v>
      </c>
      <c r="H18" s="1" t="e">
        <f t="shared" si="1"/>
        <v>#REF!</v>
      </c>
      <c r="N18" s="2" t="e">
        <f>_xlfn.IFS(AND(N17&gt;0, N14&gt;0), "СВ", AND(N17&gt;0, N14&lt;0), "СЗ", AND(N17&lt;0, N14&lt;0), "ЮЗ", AND(N17&lt;0, N14&gt;0), "ЮВ")</f>
        <v>#REF!</v>
      </c>
    </row>
    <row r="19" spans="7:18" x14ac:dyDescent="0.25">
      <c r="G19" s="1" t="e">
        <f t="shared" ref="G19" si="3">_xlfn.IFS(AND(#REF!&gt;0,#REF!&gt; 0), "1", AND(#REF!&gt;0,#REF!&lt; 0), "2", AND(#REF!&lt;0,#REF!&lt; 0), "3", AND(#REF!&lt;0,#REF!&gt; 0), "4")</f>
        <v>#REF!</v>
      </c>
      <c r="H19" s="1" t="e">
        <f t="shared" si="1"/>
        <v>#REF!</v>
      </c>
      <c r="M19" s="2" t="s">
        <v>11</v>
      </c>
      <c r="N19" t="e">
        <f>DEGREES(ATAN(ABS(N14/N17)))</f>
        <v>#REF!</v>
      </c>
    </row>
    <row r="20" spans="7:18" x14ac:dyDescent="0.25">
      <c r="M20" s="2" t="s">
        <v>12</v>
      </c>
      <c r="N20" t="e">
        <f>_xlfn.IFS(N18="СВ", N19, N18="СЗ", 360-N19, N18="ЮЗ", 180+N19, N18="ЮВ", 180-N19)</f>
        <v>#REF!</v>
      </c>
    </row>
    <row r="22" spans="7:18" x14ac:dyDescent="0.25">
      <c r="Q22" s="11" t="s">
        <v>14</v>
      </c>
      <c r="R22" s="11"/>
    </row>
    <row r="23" spans="7:18" x14ac:dyDescent="0.25">
      <c r="M23" t="s">
        <v>15</v>
      </c>
      <c r="Q23" t="s">
        <v>16</v>
      </c>
      <c r="R23" t="s">
        <v>17</v>
      </c>
    </row>
    <row r="24" spans="7:18" x14ac:dyDescent="0.25">
      <c r="O24" t="s">
        <v>18</v>
      </c>
      <c r="P24">
        <v>6.5396000000000001</v>
      </c>
      <c r="Q24">
        <v>110</v>
      </c>
      <c r="R24">
        <v>109</v>
      </c>
    </row>
    <row r="25" spans="7:18" x14ac:dyDescent="0.25">
      <c r="O25" t="s">
        <v>19</v>
      </c>
      <c r="P25" s="5">
        <v>1.2071000000000001</v>
      </c>
      <c r="Q25" t="s">
        <v>20</v>
      </c>
      <c r="R25" s="5">
        <f>Q24-R24</f>
        <v>1</v>
      </c>
    </row>
    <row r="26" spans="7:18" x14ac:dyDescent="0.25">
      <c r="O26" t="s">
        <v>21</v>
      </c>
      <c r="P26">
        <f>R24+R26</f>
        <v>109.18458315493302</v>
      </c>
      <c r="Q26" t="s">
        <v>22</v>
      </c>
      <c r="R26">
        <f>(P25*R25)/P24</f>
        <v>0.18458315493302344</v>
      </c>
    </row>
    <row r="27" spans="7:18" x14ac:dyDescent="0.25">
      <c r="N27">
        <f>P24-P25</f>
        <v>5.3324999999999996</v>
      </c>
      <c r="P27">
        <f>Q24-((N27*R25)/P24)</f>
        <v>109.18458315493302</v>
      </c>
    </row>
    <row r="30" spans="7:18" x14ac:dyDescent="0.25">
      <c r="N30" s="11" t="s">
        <v>23</v>
      </c>
      <c r="O30" s="11"/>
      <c r="P30" s="11"/>
    </row>
    <row r="31" spans="7:18" x14ac:dyDescent="0.25">
      <c r="N31" t="s">
        <v>24</v>
      </c>
      <c r="O31" t="s">
        <v>25</v>
      </c>
      <c r="P31" t="s">
        <v>26</v>
      </c>
    </row>
    <row r="32" spans="7:18" x14ac:dyDescent="0.25">
      <c r="N32">
        <v>4.0999999999999996</v>
      </c>
      <c r="O32">
        <v>61.12</v>
      </c>
      <c r="P32">
        <f>N32/O32*100</f>
        <v>6.7081151832460728</v>
      </c>
    </row>
    <row r="33" spans="7:19" x14ac:dyDescent="0.25">
      <c r="N33">
        <f>P33/100*O33</f>
        <v>120</v>
      </c>
      <c r="O33">
        <v>1000</v>
      </c>
      <c r="P33">
        <v>12</v>
      </c>
    </row>
    <row r="34" spans="7:19" x14ac:dyDescent="0.25">
      <c r="N34" t="s">
        <v>27</v>
      </c>
      <c r="O34" t="s">
        <v>28</v>
      </c>
      <c r="P34" t="s">
        <v>29</v>
      </c>
    </row>
    <row r="35" spans="7:19" x14ac:dyDescent="0.25">
      <c r="N35" t="s">
        <v>30</v>
      </c>
      <c r="O35" t="s">
        <v>31</v>
      </c>
    </row>
    <row r="40" spans="7:19" x14ac:dyDescent="0.25">
      <c r="G40" s="12"/>
      <c r="H40" s="12"/>
      <c r="I40" s="12"/>
      <c r="J40" s="12"/>
      <c r="K40" s="13" t="s">
        <v>14</v>
      </c>
      <c r="L40" s="13"/>
      <c r="N40" s="12" t="s">
        <v>32</v>
      </c>
      <c r="O40" s="12"/>
      <c r="P40" s="12"/>
      <c r="Q40" s="12" t="s">
        <v>33</v>
      </c>
      <c r="R40" s="12" t="s">
        <v>34</v>
      </c>
      <c r="S40" s="12" t="s">
        <v>35</v>
      </c>
    </row>
    <row r="41" spans="7:19" x14ac:dyDescent="0.25">
      <c r="G41" s="12" t="s">
        <v>15</v>
      </c>
      <c r="H41" s="12"/>
      <c r="I41" s="12"/>
      <c r="J41" s="12"/>
      <c r="K41" s="12" t="s">
        <v>16</v>
      </c>
      <c r="L41" s="12" t="s">
        <v>17</v>
      </c>
      <c r="N41" s="12" t="s">
        <v>36</v>
      </c>
      <c r="O41" s="12">
        <v>6.5396000000000001</v>
      </c>
      <c r="P41" s="12" t="s">
        <v>14</v>
      </c>
      <c r="Q41" s="12">
        <v>110</v>
      </c>
      <c r="R41" s="12">
        <v>109</v>
      </c>
      <c r="S41" s="12">
        <f>Q41-R41</f>
        <v>1</v>
      </c>
    </row>
    <row r="42" spans="7:19" x14ac:dyDescent="0.25">
      <c r="G42" s="12"/>
      <c r="H42" s="12"/>
      <c r="I42" s="12" t="s">
        <v>18</v>
      </c>
      <c r="J42" s="12">
        <v>6.5396000000000001</v>
      </c>
      <c r="K42" s="12">
        <v>110</v>
      </c>
      <c r="L42" s="12">
        <v>109</v>
      </c>
      <c r="N42" s="12" t="s">
        <v>37</v>
      </c>
      <c r="O42" s="12">
        <v>5.3324999999999996</v>
      </c>
      <c r="P42" s="14" t="s">
        <v>38</v>
      </c>
      <c r="Q42" s="12">
        <f>Q41-S42</f>
        <v>109.18458315493302</v>
      </c>
      <c r="R42" s="12"/>
      <c r="S42" s="12">
        <f>O42/O41*S41</f>
        <v>0.81541684506697654</v>
      </c>
    </row>
    <row r="43" spans="7:19" x14ac:dyDescent="0.25">
      <c r="G43" s="12"/>
      <c r="H43" s="12"/>
      <c r="I43" s="12" t="s">
        <v>19</v>
      </c>
      <c r="J43" s="15">
        <v>5.3324999999999996</v>
      </c>
      <c r="K43" s="12" t="s">
        <v>20</v>
      </c>
      <c r="L43" s="15">
        <f>K42-L42</f>
        <v>1</v>
      </c>
      <c r="N43" s="12" t="s">
        <v>39</v>
      </c>
      <c r="O43" s="12">
        <v>1.2071000000000001</v>
      </c>
      <c r="P43" s="14"/>
      <c r="Q43" s="12">
        <f>R41+S43</f>
        <v>109.18458315493302</v>
      </c>
      <c r="R43" s="12"/>
      <c r="S43" s="12">
        <f>O43/O41*S41</f>
        <v>0.18458315493302344</v>
      </c>
    </row>
    <row r="44" spans="7:19" x14ac:dyDescent="0.25">
      <c r="G44" s="12"/>
      <c r="H44" s="12"/>
      <c r="I44" s="12" t="s">
        <v>21</v>
      </c>
      <c r="J44" s="12">
        <f>L42-L44</f>
        <v>108.18458315493302</v>
      </c>
      <c r="K44" s="12" t="s">
        <v>22</v>
      </c>
      <c r="L44" s="12">
        <f>(J43*L43)/J42</f>
        <v>0.81541684506697654</v>
      </c>
    </row>
    <row r="45" spans="7:19" x14ac:dyDescent="0.25">
      <c r="G45" s="12"/>
      <c r="H45" s="12">
        <f>J42-J43</f>
        <v>1.2071000000000005</v>
      </c>
      <c r="I45" s="12"/>
      <c r="J45" s="12">
        <f>K42-((H45*L43)/J42)</f>
        <v>109.81541684506698</v>
      </c>
      <c r="K45" s="12"/>
      <c r="L45" s="12">
        <f>K42-(J43/J42*L44)</f>
        <v>109.33509536878101</v>
      </c>
    </row>
    <row r="46" spans="7:19" x14ac:dyDescent="0.25">
      <c r="G46" t="s">
        <v>40</v>
      </c>
    </row>
    <row r="47" spans="7:19" x14ac:dyDescent="0.25">
      <c r="G47" t="s">
        <v>41</v>
      </c>
      <c r="H47">
        <f>ROUND(I47,1)</f>
        <v>109.2</v>
      </c>
      <c r="I47">
        <v>109.18458315493302</v>
      </c>
    </row>
    <row r="48" spans="7:19" x14ac:dyDescent="0.25">
      <c r="G48" t="s">
        <v>42</v>
      </c>
      <c r="H48">
        <f>ROUND(I48,1)</f>
        <v>109.2</v>
      </c>
      <c r="I48">
        <v>109.21328001057641</v>
      </c>
    </row>
    <row r="51" spans="7:14" x14ac:dyDescent="0.25">
      <c r="M51" s="7" t="s">
        <v>43</v>
      </c>
      <c r="N51" s="7" t="s">
        <v>44</v>
      </c>
    </row>
    <row r="52" spans="7:14" x14ac:dyDescent="0.25">
      <c r="M52" s="7">
        <v>1</v>
      </c>
      <c r="N52" s="7">
        <v>1</v>
      </c>
    </row>
    <row r="53" spans="7:14" x14ac:dyDescent="0.25">
      <c r="M53" s="7" t="s">
        <v>45</v>
      </c>
      <c r="N53" s="7" t="s">
        <v>44</v>
      </c>
    </row>
    <row r="54" spans="7:14" x14ac:dyDescent="0.25">
      <c r="M54" s="7">
        <v>10</v>
      </c>
      <c r="N54" s="7">
        <v>1</v>
      </c>
    </row>
    <row r="55" spans="7:14" x14ac:dyDescent="0.25">
      <c r="G55" s="13" t="s">
        <v>23</v>
      </c>
      <c r="H55" s="13"/>
      <c r="I55" s="13"/>
      <c r="M55" s="7"/>
      <c r="N55" s="7"/>
    </row>
    <row r="56" spans="7:14" x14ac:dyDescent="0.25">
      <c r="G56" s="12" t="s">
        <v>24</v>
      </c>
      <c r="H56" s="12" t="s">
        <v>25</v>
      </c>
      <c r="I56" s="12" t="s">
        <v>26</v>
      </c>
      <c r="K56" s="12" t="s">
        <v>24</v>
      </c>
      <c r="L56" s="12" t="s">
        <v>25</v>
      </c>
      <c r="M56" s="12" t="s">
        <v>26</v>
      </c>
      <c r="N56" s="7"/>
    </row>
    <row r="57" spans="7:14" x14ac:dyDescent="0.25">
      <c r="G57" s="12">
        <v>4.0999999999999996</v>
      </c>
      <c r="H57" s="12">
        <v>61.12</v>
      </c>
      <c r="I57" s="12">
        <f>G57/H57*100</f>
        <v>6.7081151832460728</v>
      </c>
      <c r="K57" s="12">
        <v>3.7</v>
      </c>
      <c r="L57" s="12">
        <v>24.34</v>
      </c>
      <c r="M57" s="12">
        <f>K57/L57*100</f>
        <v>15.201314708299096</v>
      </c>
      <c r="N57" s="7"/>
    </row>
    <row r="58" spans="7:14" x14ac:dyDescent="0.25">
      <c r="G58" s="12">
        <f>I58/100*H58</f>
        <v>120</v>
      </c>
      <c r="H58" s="12">
        <v>1000</v>
      </c>
      <c r="I58" s="12">
        <v>12</v>
      </c>
      <c r="K58" s="12">
        <f>M58/100*L58</f>
        <v>120</v>
      </c>
      <c r="L58" s="12">
        <v>1000</v>
      </c>
      <c r="M58" s="12">
        <v>12</v>
      </c>
      <c r="N58" s="7"/>
    </row>
    <row r="59" spans="7:14" x14ac:dyDescent="0.25">
      <c r="G59" s="12" t="s">
        <v>27</v>
      </c>
      <c r="H59" s="12" t="s">
        <v>28</v>
      </c>
      <c r="I59" s="12" t="s">
        <v>29</v>
      </c>
    </row>
    <row r="60" spans="7:14" x14ac:dyDescent="0.25">
      <c r="G60" s="12" t="s">
        <v>30</v>
      </c>
      <c r="H60" s="12" t="s">
        <v>31</v>
      </c>
      <c r="I60" s="12"/>
    </row>
  </sheetData>
  <mergeCells count="7">
    <mergeCell ref="K40:L40"/>
    <mergeCell ref="P42:P43"/>
    <mergeCell ref="G55:I55"/>
    <mergeCell ref="G14:G15"/>
    <mergeCell ref="H14:H15"/>
    <mergeCell ref="Q22:R22"/>
    <mergeCell ref="N30:P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VenCer</dc:creator>
  <cp:lastModifiedBy>Данил</cp:lastModifiedBy>
  <dcterms:created xsi:type="dcterms:W3CDTF">2020-12-02T11:27:02Z</dcterms:created>
  <dcterms:modified xsi:type="dcterms:W3CDTF">2021-04-10T12:16:03Z</dcterms:modified>
</cp:coreProperties>
</file>