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y PC GEMING\Downloads\"/>
    </mc:Choice>
  </mc:AlternateContent>
  <xr:revisionPtr revIDLastSave="0" documentId="13_ncr:1_{1AAED45E-AADA-4C29-9547-FDC7006C55DB}" xr6:coauthVersionLast="47" xr6:coauthVersionMax="47" xr10:uidLastSave="{00000000-0000-0000-0000-000000000000}"/>
  <bookViews>
    <workbookView xWindow="-120" yWindow="-120" windowWidth="20730" windowHeight="11160" activeTab="2" xr2:uid="{84FF3EB2-B1F4-4C60-86E3-F5F31AE24169}"/>
  </bookViews>
  <sheets>
    <sheet name="DESTINASI" sheetId="1" r:id="rId1"/>
    <sheet name="sensitivitas" sheetId="4" r:id="rId2"/>
    <sheet name="analisis sensitivitas" sheetId="5" r:id="rId3"/>
    <sheet name="Ubah bobot" sheetId="6" r:id="rId4"/>
    <sheet name="konsiste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5" l="1" a="1"/>
  <c r="N35" i="5" a="1"/>
  <c r="N27" i="5" a="1"/>
  <c r="N19" i="5" a="1"/>
  <c r="N44" i="4" a="1"/>
  <c r="N35" i="4" a="1"/>
  <c r="N27" i="4" a="1"/>
  <c r="N19" i="4" a="1"/>
  <c r="N77" i="6" a="1"/>
  <c r="N69" i="6" a="1"/>
  <c r="N61" i="6" a="1"/>
  <c r="N53" i="6" a="1"/>
  <c r="N44" i="6" a="1"/>
  <c r="N35" i="6" a="1"/>
  <c r="N27" i="6" a="1"/>
  <c r="N19" i="6" a="1"/>
  <c r="W6" i="6" a="1"/>
  <c r="K86" i="5"/>
  <c r="K84" i="5"/>
  <c r="K85" i="5"/>
  <c r="K87" i="5"/>
  <c r="K88" i="5"/>
  <c r="K89" i="5"/>
  <c r="K90" i="5"/>
  <c r="K83" i="5"/>
  <c r="N77" i="5" a="1"/>
  <c r="N69" i="5" a="1"/>
  <c r="AT7" i="5"/>
  <c r="AT8" i="5"/>
  <c r="AT9" i="5"/>
  <c r="AT10" i="5"/>
  <c r="AT11" i="5"/>
  <c r="AT12" i="5"/>
  <c r="AT13" i="5"/>
  <c r="AT6" i="5"/>
  <c r="AR7" i="5"/>
  <c r="AR8" i="5"/>
  <c r="AR9" i="5"/>
  <c r="AR10" i="5"/>
  <c r="AR11" i="5"/>
  <c r="AR12" i="5"/>
  <c r="AR13" i="5"/>
  <c r="AQ7" i="5"/>
  <c r="AQ8" i="5"/>
  <c r="AQ9" i="5"/>
  <c r="AQ10" i="5"/>
  <c r="AQ11" i="5"/>
  <c r="AQ12" i="5"/>
  <c r="AQ13" i="5"/>
  <c r="AQ6" i="5"/>
  <c r="AI6" i="5" a="1"/>
  <c r="AI6" i="5"/>
  <c r="AJ6" i="5"/>
  <c r="AK6" i="5"/>
  <c r="AL6" i="5"/>
  <c r="AM6" i="5"/>
  <c r="AN6" i="5"/>
  <c r="AO6" i="5"/>
  <c r="AP6" i="5"/>
  <c r="AI7" i="5"/>
  <c r="AJ7" i="5"/>
  <c r="AK7" i="5"/>
  <c r="AL7" i="5"/>
  <c r="AM7" i="5"/>
  <c r="AN7" i="5"/>
  <c r="AO7" i="5"/>
  <c r="AP7" i="5"/>
  <c r="AI8" i="5"/>
  <c r="AJ8" i="5"/>
  <c r="AK8" i="5"/>
  <c r="AL8" i="5"/>
  <c r="AM8" i="5"/>
  <c r="AN8" i="5"/>
  <c r="AO8" i="5"/>
  <c r="AP8" i="5"/>
  <c r="AI9" i="5"/>
  <c r="AJ9" i="5"/>
  <c r="AK9" i="5"/>
  <c r="AL9" i="5"/>
  <c r="AM9" i="5"/>
  <c r="AN9" i="5"/>
  <c r="AO9" i="5"/>
  <c r="AP9" i="5"/>
  <c r="AI10" i="5"/>
  <c r="AJ10" i="5"/>
  <c r="AK10" i="5"/>
  <c r="AL10" i="5"/>
  <c r="AM10" i="5"/>
  <c r="AN10" i="5"/>
  <c r="AO10" i="5"/>
  <c r="AP10" i="5"/>
  <c r="AI11" i="5"/>
  <c r="AJ11" i="5"/>
  <c r="AK11" i="5"/>
  <c r="AL11" i="5"/>
  <c r="AM11" i="5"/>
  <c r="AN11" i="5"/>
  <c r="AO11" i="5"/>
  <c r="AP11" i="5"/>
  <c r="AI12" i="5"/>
  <c r="AJ12" i="5"/>
  <c r="AK12" i="5"/>
  <c r="AL12" i="5"/>
  <c r="AM12" i="5"/>
  <c r="AN12" i="5"/>
  <c r="AO12" i="5"/>
  <c r="AP12" i="5"/>
  <c r="AI13" i="5"/>
  <c r="AJ13" i="5"/>
  <c r="AK13" i="5"/>
  <c r="AL13" i="5"/>
  <c r="AM13" i="5"/>
  <c r="AN13" i="5"/>
  <c r="AO13" i="5"/>
  <c r="AP13" i="5"/>
  <c r="AF7" i="5"/>
  <c r="AF8" i="5"/>
  <c r="AF9" i="5"/>
  <c r="AF10" i="5"/>
  <c r="AF11" i="5"/>
  <c r="AF12" i="5"/>
  <c r="AF13" i="5"/>
  <c r="AF6" i="5"/>
  <c r="AE7" i="5"/>
  <c r="AE8" i="5"/>
  <c r="AE9" i="5"/>
  <c r="AE10" i="5"/>
  <c r="AE11" i="5"/>
  <c r="AE12" i="5"/>
  <c r="AE13" i="5"/>
  <c r="AE6" i="5"/>
  <c r="W6" i="5" a="1"/>
  <c r="W6" i="5"/>
  <c r="X6" i="5"/>
  <c r="Y6" i="5"/>
  <c r="Z6" i="5"/>
  <c r="AA6" i="5"/>
  <c r="AB6" i="5"/>
  <c r="AC6" i="5"/>
  <c r="AD6" i="5"/>
  <c r="W7" i="5"/>
  <c r="X7" i="5"/>
  <c r="Y7" i="5"/>
  <c r="Z7" i="5"/>
  <c r="AA7" i="5"/>
  <c r="AB7" i="5"/>
  <c r="AC7" i="5"/>
  <c r="AD7" i="5"/>
  <c r="W8" i="5"/>
  <c r="X8" i="5"/>
  <c r="Y8" i="5"/>
  <c r="Z8" i="5"/>
  <c r="AA8" i="5"/>
  <c r="AB8" i="5"/>
  <c r="AC8" i="5"/>
  <c r="AD8" i="5"/>
  <c r="W9" i="5"/>
  <c r="X9" i="5"/>
  <c r="Y9" i="5"/>
  <c r="Z9" i="5"/>
  <c r="AA9" i="5"/>
  <c r="AB9" i="5"/>
  <c r="AC9" i="5"/>
  <c r="AD9" i="5"/>
  <c r="W10" i="5"/>
  <c r="X10" i="5"/>
  <c r="Y10" i="5"/>
  <c r="Z10" i="5"/>
  <c r="AA10" i="5"/>
  <c r="AB10" i="5"/>
  <c r="AC10" i="5"/>
  <c r="AD10" i="5"/>
  <c r="W11" i="5"/>
  <c r="X11" i="5"/>
  <c r="Y11" i="5"/>
  <c r="Z11" i="5"/>
  <c r="AA11" i="5"/>
  <c r="AB11" i="5"/>
  <c r="AC11" i="5"/>
  <c r="AD11" i="5"/>
  <c r="W12" i="5"/>
  <c r="X12" i="5"/>
  <c r="Y12" i="5"/>
  <c r="Z12" i="5"/>
  <c r="AA12" i="5"/>
  <c r="AB12" i="5"/>
  <c r="AC12" i="5"/>
  <c r="AD12" i="5"/>
  <c r="W13" i="5"/>
  <c r="X13" i="5"/>
  <c r="Y13" i="5"/>
  <c r="Z13" i="5"/>
  <c r="AA13" i="5"/>
  <c r="AB13" i="5"/>
  <c r="AC13" i="5"/>
  <c r="AD13" i="5"/>
  <c r="J58" i="3"/>
  <c r="I58" i="3"/>
  <c r="H58" i="3"/>
  <c r="G58" i="3"/>
  <c r="F58" i="3"/>
  <c r="E58" i="3"/>
  <c r="D58" i="3"/>
  <c r="C58" i="3"/>
  <c r="M65" i="3"/>
  <c r="M66" i="3"/>
  <c r="M67" i="3"/>
  <c r="M63" i="3"/>
  <c r="M62" i="3"/>
  <c r="M61" i="3"/>
  <c r="N61" i="5" a="1"/>
  <c r="N53" i="5" a="1"/>
  <c r="I69" i="4"/>
  <c r="I70" i="4"/>
  <c r="I71" i="4"/>
  <c r="I72" i="4"/>
  <c r="I73" i="4"/>
  <c r="I68" i="4"/>
  <c r="N61" i="4" a="1"/>
  <c r="N53" i="4" a="1"/>
  <c r="R6" i="4" a="1"/>
  <c r="R6" i="4"/>
  <c r="S6" i="4"/>
  <c r="T6" i="4"/>
  <c r="U6" i="4"/>
  <c r="V6" i="4"/>
  <c r="W6" i="4"/>
  <c r="R7" i="4"/>
  <c r="S7" i="4"/>
  <c r="T7" i="4"/>
  <c r="U7" i="4"/>
  <c r="V7" i="4"/>
  <c r="W7" i="4"/>
  <c r="R8" i="4"/>
  <c r="S8" i="4"/>
  <c r="T8" i="4"/>
  <c r="U8" i="4"/>
  <c r="V8" i="4"/>
  <c r="W8" i="4"/>
  <c r="R9" i="4"/>
  <c r="S9" i="4"/>
  <c r="T9" i="4"/>
  <c r="U9" i="4"/>
  <c r="V9" i="4"/>
  <c r="W9" i="4"/>
  <c r="R10" i="4"/>
  <c r="S10" i="4"/>
  <c r="T10" i="4"/>
  <c r="U10" i="4"/>
  <c r="V10" i="4"/>
  <c r="W10" i="4"/>
  <c r="R11" i="4"/>
  <c r="S11" i="4"/>
  <c r="T11" i="4"/>
  <c r="U11" i="4"/>
  <c r="V11" i="4"/>
  <c r="W11" i="4"/>
  <c r="C34" i="3"/>
  <c r="D34" i="3"/>
  <c r="E34" i="3"/>
  <c r="F34" i="3"/>
  <c r="N44" i="1" a="1"/>
  <c r="N10" i="1" a="1"/>
  <c r="N10" i="1"/>
  <c r="V10" i="1" s="1" a="1"/>
  <c r="R13" i="1"/>
  <c r="R12" i="1"/>
  <c r="R11" i="1"/>
  <c r="R10" i="1"/>
  <c r="E16" i="3"/>
  <c r="J12" i="3" s="1"/>
  <c r="J15" i="3"/>
  <c r="J14" i="3"/>
  <c r="J13" i="3"/>
  <c r="I12" i="3"/>
  <c r="F16" i="3"/>
  <c r="G16" i="3"/>
  <c r="H16" i="3"/>
  <c r="I13" i="3"/>
  <c r="I14" i="3"/>
  <c r="I15" i="3"/>
  <c r="Q22" i="5" l="1"/>
  <c r="P22" i="5"/>
  <c r="O22" i="5"/>
  <c r="N22" i="5"/>
  <c r="R22" i="5" s="1"/>
  <c r="Q21" i="5"/>
  <c r="P21" i="5"/>
  <c r="O21" i="5"/>
  <c r="N21" i="5"/>
  <c r="R21" i="5" s="1"/>
  <c r="Q20" i="5"/>
  <c r="P20" i="5"/>
  <c r="O20" i="5"/>
  <c r="N20" i="5"/>
  <c r="R20" i="5" s="1"/>
  <c r="Q19" i="5"/>
  <c r="P19" i="5"/>
  <c r="O19" i="5"/>
  <c r="N19" i="5"/>
  <c r="R19" i="5" s="1"/>
  <c r="Q30" i="5"/>
  <c r="P30" i="5"/>
  <c r="O30" i="5"/>
  <c r="N30" i="5"/>
  <c r="R30" i="5" s="1"/>
  <c r="Q29" i="5"/>
  <c r="P29" i="5"/>
  <c r="O29" i="5"/>
  <c r="N29" i="5"/>
  <c r="R29" i="5" s="1"/>
  <c r="Q28" i="5"/>
  <c r="P28" i="5"/>
  <c r="O28" i="5"/>
  <c r="N28" i="5"/>
  <c r="R28" i="5" s="1"/>
  <c r="Q27" i="5"/>
  <c r="P27" i="5"/>
  <c r="O27" i="5"/>
  <c r="N27" i="5"/>
  <c r="R27" i="5" s="1"/>
  <c r="Q38" i="5"/>
  <c r="P38" i="5"/>
  <c r="O38" i="5"/>
  <c r="N38" i="5"/>
  <c r="R38" i="5" s="1"/>
  <c r="Q37" i="5"/>
  <c r="P37" i="5"/>
  <c r="O37" i="5"/>
  <c r="N37" i="5"/>
  <c r="R37" i="5" s="1"/>
  <c r="Q36" i="5"/>
  <c r="P36" i="5"/>
  <c r="O36" i="5"/>
  <c r="N36" i="5"/>
  <c r="R36" i="5" s="1"/>
  <c r="Q35" i="5"/>
  <c r="P35" i="5"/>
  <c r="O35" i="5"/>
  <c r="N35" i="5"/>
  <c r="R35" i="5" s="1"/>
  <c r="Q47" i="5"/>
  <c r="P47" i="5"/>
  <c r="O47" i="5"/>
  <c r="N47" i="5"/>
  <c r="R47" i="5" s="1"/>
  <c r="Q46" i="5"/>
  <c r="P46" i="5"/>
  <c r="O46" i="5"/>
  <c r="N46" i="5"/>
  <c r="R46" i="5" s="1"/>
  <c r="Q45" i="5"/>
  <c r="P45" i="5"/>
  <c r="O45" i="5"/>
  <c r="N45" i="5"/>
  <c r="R45" i="5" s="1"/>
  <c r="Q44" i="5"/>
  <c r="P44" i="5"/>
  <c r="O44" i="5"/>
  <c r="N44" i="5"/>
  <c r="R44" i="5" s="1"/>
  <c r="Q22" i="4"/>
  <c r="P22" i="4"/>
  <c r="O22" i="4"/>
  <c r="N22" i="4"/>
  <c r="R22" i="4" s="1"/>
  <c r="Q21" i="4"/>
  <c r="P21" i="4"/>
  <c r="O21" i="4"/>
  <c r="N21" i="4"/>
  <c r="R21" i="4" s="1"/>
  <c r="Q20" i="4"/>
  <c r="P20" i="4"/>
  <c r="O20" i="4"/>
  <c r="N20" i="4"/>
  <c r="R20" i="4" s="1"/>
  <c r="Q19" i="4"/>
  <c r="P19" i="4"/>
  <c r="O19" i="4"/>
  <c r="N19" i="4"/>
  <c r="R19" i="4" s="1"/>
  <c r="Q30" i="4"/>
  <c r="P30" i="4"/>
  <c r="O30" i="4"/>
  <c r="N30" i="4"/>
  <c r="R30" i="4" s="1"/>
  <c r="Q29" i="4"/>
  <c r="P29" i="4"/>
  <c r="O29" i="4"/>
  <c r="N29" i="4"/>
  <c r="R29" i="4" s="1"/>
  <c r="Q28" i="4"/>
  <c r="P28" i="4"/>
  <c r="O28" i="4"/>
  <c r="N28" i="4"/>
  <c r="R28" i="4" s="1"/>
  <c r="Q27" i="4"/>
  <c r="P27" i="4"/>
  <c r="O27" i="4"/>
  <c r="N27" i="4"/>
  <c r="R27" i="4" s="1"/>
  <c r="Q38" i="4"/>
  <c r="P38" i="4"/>
  <c r="O38" i="4"/>
  <c r="N38" i="4"/>
  <c r="R38" i="4" s="1"/>
  <c r="Q37" i="4"/>
  <c r="P37" i="4"/>
  <c r="O37" i="4"/>
  <c r="N37" i="4"/>
  <c r="R37" i="4" s="1"/>
  <c r="Q36" i="4"/>
  <c r="P36" i="4"/>
  <c r="O36" i="4"/>
  <c r="N36" i="4"/>
  <c r="R36" i="4" s="1"/>
  <c r="Q35" i="4"/>
  <c r="P35" i="4"/>
  <c r="O35" i="4"/>
  <c r="N35" i="4"/>
  <c r="R35" i="4" s="1"/>
  <c r="Q47" i="4"/>
  <c r="P47" i="4"/>
  <c r="O47" i="4"/>
  <c r="N47" i="4"/>
  <c r="R47" i="4" s="1"/>
  <c r="Q46" i="4"/>
  <c r="P46" i="4"/>
  <c r="O46" i="4"/>
  <c r="N46" i="4"/>
  <c r="R46" i="4" s="1"/>
  <c r="Q45" i="4"/>
  <c r="P45" i="4"/>
  <c r="O45" i="4"/>
  <c r="N45" i="4"/>
  <c r="R45" i="4" s="1"/>
  <c r="Q44" i="4"/>
  <c r="P44" i="4"/>
  <c r="O44" i="4"/>
  <c r="N44" i="4"/>
  <c r="R44" i="4" s="1"/>
  <c r="AD13" i="6"/>
  <c r="AC13" i="6"/>
  <c r="AB13" i="6"/>
  <c r="AA13" i="6"/>
  <c r="Z13" i="6"/>
  <c r="Y13" i="6"/>
  <c r="X13" i="6"/>
  <c r="W13" i="6"/>
  <c r="AE13" i="6" s="1"/>
  <c r="AD12" i="6"/>
  <c r="AC12" i="6"/>
  <c r="AB12" i="6"/>
  <c r="AA12" i="6"/>
  <c r="Z12" i="6"/>
  <c r="Y12" i="6"/>
  <c r="X12" i="6"/>
  <c r="W12" i="6"/>
  <c r="AE12" i="6" s="1"/>
  <c r="AD11" i="6"/>
  <c r="AC11" i="6"/>
  <c r="AB11" i="6"/>
  <c r="AA11" i="6"/>
  <c r="Z11" i="6"/>
  <c r="Y11" i="6"/>
  <c r="X11" i="6"/>
  <c r="W11" i="6"/>
  <c r="AE11" i="6" s="1"/>
  <c r="AD10" i="6"/>
  <c r="AC10" i="6"/>
  <c r="AB10" i="6"/>
  <c r="AA10" i="6"/>
  <c r="Z10" i="6"/>
  <c r="Y10" i="6"/>
  <c r="X10" i="6"/>
  <c r="W10" i="6"/>
  <c r="AE10" i="6" s="1"/>
  <c r="AD9" i="6"/>
  <c r="AC9" i="6"/>
  <c r="AB9" i="6"/>
  <c r="AA9" i="6"/>
  <c r="Z9" i="6"/>
  <c r="Y9" i="6"/>
  <c r="X9" i="6"/>
  <c r="W9" i="6"/>
  <c r="AE9" i="6" s="1"/>
  <c r="AD8" i="6"/>
  <c r="AC8" i="6"/>
  <c r="AB8" i="6"/>
  <c r="AA8" i="6"/>
  <c r="Z8" i="6"/>
  <c r="Y8" i="6"/>
  <c r="X8" i="6"/>
  <c r="W8" i="6"/>
  <c r="AE8" i="6" s="1"/>
  <c r="AD7" i="6"/>
  <c r="AC7" i="6"/>
  <c r="AB7" i="6"/>
  <c r="AA7" i="6"/>
  <c r="Z7" i="6"/>
  <c r="Y7" i="6"/>
  <c r="X7" i="6"/>
  <c r="W7" i="6"/>
  <c r="AE7" i="6" s="1"/>
  <c r="AD6" i="6"/>
  <c r="AC6" i="6"/>
  <c r="AB6" i="6"/>
  <c r="AA6" i="6"/>
  <c r="Z6" i="6"/>
  <c r="Y6" i="6"/>
  <c r="X6" i="6"/>
  <c r="W6" i="6"/>
  <c r="AE6" i="6" s="1"/>
  <c r="Q22" i="6"/>
  <c r="P22" i="6"/>
  <c r="O22" i="6"/>
  <c r="N22" i="6"/>
  <c r="R22" i="6" s="1"/>
  <c r="Q21" i="6"/>
  <c r="P21" i="6"/>
  <c r="O21" i="6"/>
  <c r="N21" i="6"/>
  <c r="R21" i="6" s="1"/>
  <c r="Q20" i="6"/>
  <c r="P20" i="6"/>
  <c r="O20" i="6"/>
  <c r="N20" i="6"/>
  <c r="R20" i="6" s="1"/>
  <c r="Q19" i="6"/>
  <c r="P19" i="6"/>
  <c r="O19" i="6"/>
  <c r="N19" i="6"/>
  <c r="R19" i="6" s="1"/>
  <c r="Q30" i="6"/>
  <c r="P30" i="6"/>
  <c r="O30" i="6"/>
  <c r="N30" i="6"/>
  <c r="R30" i="6" s="1"/>
  <c r="Q29" i="6"/>
  <c r="P29" i="6"/>
  <c r="O29" i="6"/>
  <c r="N29" i="6"/>
  <c r="R29" i="6" s="1"/>
  <c r="Q28" i="6"/>
  <c r="P28" i="6"/>
  <c r="O28" i="6"/>
  <c r="N28" i="6"/>
  <c r="R28" i="6" s="1"/>
  <c r="Q27" i="6"/>
  <c r="P27" i="6"/>
  <c r="O27" i="6"/>
  <c r="N27" i="6"/>
  <c r="R27" i="6" s="1"/>
  <c r="Q38" i="6"/>
  <c r="P38" i="6"/>
  <c r="O38" i="6"/>
  <c r="N38" i="6"/>
  <c r="R38" i="6" s="1"/>
  <c r="Q37" i="6"/>
  <c r="P37" i="6"/>
  <c r="O37" i="6"/>
  <c r="N37" i="6"/>
  <c r="R37" i="6" s="1"/>
  <c r="Q36" i="6"/>
  <c r="P36" i="6"/>
  <c r="O36" i="6"/>
  <c r="N36" i="6"/>
  <c r="R36" i="6" s="1"/>
  <c r="Q35" i="6"/>
  <c r="P35" i="6"/>
  <c r="O35" i="6"/>
  <c r="N35" i="6"/>
  <c r="R35" i="6" s="1"/>
  <c r="Q47" i="6"/>
  <c r="P47" i="6"/>
  <c r="O47" i="6"/>
  <c r="N47" i="6"/>
  <c r="R47" i="6" s="1"/>
  <c r="Q46" i="6"/>
  <c r="P46" i="6"/>
  <c r="O46" i="6"/>
  <c r="N46" i="6"/>
  <c r="R46" i="6" s="1"/>
  <c r="Q45" i="6"/>
  <c r="P45" i="6"/>
  <c r="O45" i="6"/>
  <c r="N45" i="6"/>
  <c r="R45" i="6" s="1"/>
  <c r="Q44" i="6"/>
  <c r="P44" i="6"/>
  <c r="O44" i="6"/>
  <c r="N44" i="6"/>
  <c r="R44" i="6" s="1"/>
  <c r="Q56" i="6"/>
  <c r="P56" i="6"/>
  <c r="O56" i="6"/>
  <c r="N56" i="6"/>
  <c r="R56" i="6" s="1"/>
  <c r="Q55" i="6"/>
  <c r="P55" i="6"/>
  <c r="O55" i="6"/>
  <c r="N55" i="6"/>
  <c r="R55" i="6" s="1"/>
  <c r="Q54" i="6"/>
  <c r="P54" i="6"/>
  <c r="O54" i="6"/>
  <c r="N54" i="6"/>
  <c r="R54" i="6" s="1"/>
  <c r="Q53" i="6"/>
  <c r="P53" i="6"/>
  <c r="O53" i="6"/>
  <c r="N53" i="6"/>
  <c r="R53" i="6" s="1"/>
  <c r="Q64" i="6"/>
  <c r="P64" i="6"/>
  <c r="O64" i="6"/>
  <c r="N64" i="6"/>
  <c r="R64" i="6" s="1"/>
  <c r="Q63" i="6"/>
  <c r="P63" i="6"/>
  <c r="O63" i="6"/>
  <c r="N63" i="6"/>
  <c r="R63" i="6" s="1"/>
  <c r="Q62" i="6"/>
  <c r="P62" i="6"/>
  <c r="O62" i="6"/>
  <c r="N62" i="6"/>
  <c r="R62" i="6" s="1"/>
  <c r="Q61" i="6"/>
  <c r="P61" i="6"/>
  <c r="O61" i="6"/>
  <c r="N61" i="6"/>
  <c r="R61" i="6" s="1"/>
  <c r="Q72" i="6"/>
  <c r="P72" i="6"/>
  <c r="O72" i="6"/>
  <c r="N72" i="6"/>
  <c r="R72" i="6" s="1"/>
  <c r="Q71" i="6"/>
  <c r="P71" i="6"/>
  <c r="O71" i="6"/>
  <c r="N71" i="6"/>
  <c r="R71" i="6" s="1"/>
  <c r="Q70" i="6"/>
  <c r="P70" i="6"/>
  <c r="O70" i="6"/>
  <c r="N70" i="6"/>
  <c r="R70" i="6" s="1"/>
  <c r="Q69" i="6"/>
  <c r="P69" i="6"/>
  <c r="O69" i="6"/>
  <c r="N69" i="6"/>
  <c r="R69" i="6" s="1"/>
  <c r="Q80" i="6"/>
  <c r="P80" i="6"/>
  <c r="O80" i="6"/>
  <c r="N80" i="6"/>
  <c r="R80" i="6" s="1"/>
  <c r="Q79" i="6"/>
  <c r="P79" i="6"/>
  <c r="O79" i="6"/>
  <c r="N79" i="6"/>
  <c r="R79" i="6" s="1"/>
  <c r="Q78" i="6"/>
  <c r="P78" i="6"/>
  <c r="O78" i="6"/>
  <c r="N78" i="6"/>
  <c r="R78" i="6" s="1"/>
  <c r="Q77" i="6"/>
  <c r="P77" i="6"/>
  <c r="O77" i="6"/>
  <c r="N77" i="6"/>
  <c r="R77" i="6" s="1"/>
  <c r="Q80" i="5"/>
  <c r="P80" i="5"/>
  <c r="O80" i="5"/>
  <c r="N80" i="5"/>
  <c r="R80" i="5" s="1"/>
  <c r="Q79" i="5"/>
  <c r="P79" i="5"/>
  <c r="O79" i="5"/>
  <c r="N79" i="5"/>
  <c r="R79" i="5" s="1"/>
  <c r="Q78" i="5"/>
  <c r="P78" i="5"/>
  <c r="O78" i="5"/>
  <c r="N78" i="5"/>
  <c r="R78" i="5" s="1"/>
  <c r="Q77" i="5"/>
  <c r="P77" i="5"/>
  <c r="O77" i="5"/>
  <c r="N77" i="5"/>
  <c r="R77" i="5" s="1"/>
  <c r="Q72" i="5"/>
  <c r="P72" i="5"/>
  <c r="O72" i="5"/>
  <c r="N72" i="5"/>
  <c r="R72" i="5" s="1"/>
  <c r="Q71" i="5"/>
  <c r="P71" i="5"/>
  <c r="O71" i="5"/>
  <c r="N71" i="5"/>
  <c r="R71" i="5" s="1"/>
  <c r="Q70" i="5"/>
  <c r="P70" i="5"/>
  <c r="O70" i="5"/>
  <c r="N70" i="5"/>
  <c r="R70" i="5" s="1"/>
  <c r="Q69" i="5"/>
  <c r="P69" i="5"/>
  <c r="O69" i="5"/>
  <c r="N69" i="5"/>
  <c r="R69" i="5" s="1"/>
  <c r="M60" i="3"/>
  <c r="L51" i="3"/>
  <c r="L52" i="3"/>
  <c r="L53" i="3"/>
  <c r="L54" i="3"/>
  <c r="L55" i="3"/>
  <c r="L56" i="3"/>
  <c r="L57" i="3"/>
  <c r="L50" i="3"/>
  <c r="M51" i="3"/>
  <c r="M52" i="3"/>
  <c r="M53" i="3"/>
  <c r="M54" i="3"/>
  <c r="M55" i="3"/>
  <c r="M56" i="3"/>
  <c r="M57" i="3"/>
  <c r="M50" i="3"/>
  <c r="N51" i="3"/>
  <c r="N52" i="3"/>
  <c r="N53" i="3"/>
  <c r="N54" i="3"/>
  <c r="N55" i="3"/>
  <c r="N56" i="3"/>
  <c r="N57" i="3"/>
  <c r="N50" i="3"/>
  <c r="O51" i="3"/>
  <c r="O52" i="3"/>
  <c r="O53" i="3"/>
  <c r="O54" i="3"/>
  <c r="O55" i="3"/>
  <c r="O56" i="3"/>
  <c r="O57" i="3"/>
  <c r="O50" i="3"/>
  <c r="M64" i="3"/>
  <c r="P50" i="3"/>
  <c r="P51" i="3"/>
  <c r="P52" i="3"/>
  <c r="P53" i="3"/>
  <c r="P54" i="3"/>
  <c r="P55" i="3"/>
  <c r="P56" i="3"/>
  <c r="P57" i="3"/>
  <c r="Q50" i="3"/>
  <c r="Q51" i="3"/>
  <c r="Q52" i="3"/>
  <c r="Q53" i="3"/>
  <c r="Q54" i="3"/>
  <c r="Q55" i="3"/>
  <c r="Q56" i="3"/>
  <c r="Q57" i="3"/>
  <c r="R51" i="3"/>
  <c r="R52" i="3"/>
  <c r="R53" i="3"/>
  <c r="R54" i="3"/>
  <c r="R55" i="3"/>
  <c r="R56" i="3"/>
  <c r="R57" i="3"/>
  <c r="R50" i="3"/>
  <c r="S51" i="3"/>
  <c r="S52" i="3"/>
  <c r="S53" i="3"/>
  <c r="S54" i="3"/>
  <c r="S55" i="3"/>
  <c r="S56" i="3"/>
  <c r="S57" i="3"/>
  <c r="S50" i="3"/>
  <c r="D38" i="3"/>
  <c r="Q56" i="5"/>
  <c r="P56" i="5"/>
  <c r="O56" i="5"/>
  <c r="N56" i="5"/>
  <c r="R56" i="5" s="1"/>
  <c r="Q55" i="5"/>
  <c r="P55" i="5"/>
  <c r="O55" i="5"/>
  <c r="N55" i="5"/>
  <c r="R55" i="5" s="1"/>
  <c r="Q54" i="5"/>
  <c r="P54" i="5"/>
  <c r="O54" i="5"/>
  <c r="N54" i="5"/>
  <c r="R54" i="5" s="1"/>
  <c r="Q53" i="5"/>
  <c r="P53" i="5"/>
  <c r="O53" i="5"/>
  <c r="N53" i="5"/>
  <c r="R53" i="5" s="1"/>
  <c r="Q64" i="5"/>
  <c r="P64" i="5"/>
  <c r="O64" i="5"/>
  <c r="N64" i="5"/>
  <c r="R64" i="5" s="1"/>
  <c r="Q63" i="5"/>
  <c r="P63" i="5"/>
  <c r="O63" i="5"/>
  <c r="N63" i="5"/>
  <c r="R63" i="5" s="1"/>
  <c r="Q62" i="5"/>
  <c r="P62" i="5"/>
  <c r="O62" i="5"/>
  <c r="N62" i="5"/>
  <c r="R62" i="5" s="1"/>
  <c r="Q61" i="5"/>
  <c r="P61" i="5"/>
  <c r="O61" i="5"/>
  <c r="N61" i="5"/>
  <c r="R61" i="5" s="1"/>
  <c r="X11" i="4"/>
  <c r="X10" i="4"/>
  <c r="X9" i="4"/>
  <c r="X8" i="4"/>
  <c r="X7" i="4"/>
  <c r="X6" i="4"/>
  <c r="Q64" i="4"/>
  <c r="P64" i="4"/>
  <c r="O64" i="4"/>
  <c r="N64" i="4"/>
  <c r="R64" i="4" s="1"/>
  <c r="Q63" i="4"/>
  <c r="P63" i="4"/>
  <c r="O63" i="4"/>
  <c r="N63" i="4"/>
  <c r="R63" i="4" s="1"/>
  <c r="Q62" i="4"/>
  <c r="P62" i="4"/>
  <c r="O62" i="4"/>
  <c r="N62" i="4"/>
  <c r="R62" i="4" s="1"/>
  <c r="Q61" i="4"/>
  <c r="P61" i="4"/>
  <c r="O61" i="4"/>
  <c r="N61" i="4"/>
  <c r="R61" i="4" s="1"/>
  <c r="Q56" i="4"/>
  <c r="P56" i="4"/>
  <c r="O56" i="4"/>
  <c r="N56" i="4"/>
  <c r="R56" i="4" s="1"/>
  <c r="Q55" i="4"/>
  <c r="P55" i="4"/>
  <c r="O55" i="4"/>
  <c r="N55" i="4"/>
  <c r="R55" i="4" s="1"/>
  <c r="Q54" i="4"/>
  <c r="P54" i="4"/>
  <c r="O54" i="4"/>
  <c r="N54" i="4"/>
  <c r="R54" i="4" s="1"/>
  <c r="Q53" i="4"/>
  <c r="P53" i="4"/>
  <c r="O53" i="4"/>
  <c r="N53" i="4"/>
  <c r="R53" i="4" s="1"/>
  <c r="Z11" i="1"/>
  <c r="Z12" i="1"/>
  <c r="Z13" i="1"/>
  <c r="V10" i="1"/>
  <c r="Z10" i="1" s="1"/>
  <c r="M13" i="3"/>
  <c r="M12" i="3"/>
  <c r="K30" i="3"/>
  <c r="K31" i="3"/>
  <c r="K32" i="3"/>
  <c r="K33" i="3"/>
  <c r="J30" i="3"/>
  <c r="J31" i="3"/>
  <c r="J32" i="3"/>
  <c r="J33" i="3"/>
  <c r="I30" i="3"/>
  <c r="I31" i="3"/>
  <c r="I32" i="3"/>
  <c r="I33" i="3"/>
  <c r="H30" i="3"/>
  <c r="L30" i="3" s="1"/>
  <c r="G30" i="3" s="1"/>
  <c r="H31" i="3"/>
  <c r="L31" i="3" s="1"/>
  <c r="G31" i="3" s="1"/>
  <c r="H32" i="3"/>
  <c r="L32" i="3" s="1"/>
  <c r="G32" i="3" s="1"/>
  <c r="H33" i="3"/>
  <c r="L33" i="3" s="1"/>
  <c r="G33" i="3" s="1"/>
  <c r="Q47" i="1"/>
  <c r="P47" i="1"/>
  <c r="O47" i="1"/>
  <c r="N47" i="1"/>
  <c r="Q46" i="1"/>
  <c r="P46" i="1"/>
  <c r="O46" i="1"/>
  <c r="N46" i="1"/>
  <c r="Q45" i="1"/>
  <c r="P45" i="1"/>
  <c r="O45" i="1"/>
  <c r="N45" i="1"/>
  <c r="Q44" i="1"/>
  <c r="P44" i="1"/>
  <c r="O44" i="1"/>
  <c r="N44" i="1"/>
  <c r="K15" i="3"/>
  <c r="K13" i="3"/>
  <c r="K12" i="3"/>
  <c r="P11" i="3"/>
  <c r="P14" i="3"/>
  <c r="M14" i="3"/>
  <c r="M15" i="3"/>
  <c r="P13" i="3"/>
  <c r="L14" i="3"/>
  <c r="L13" i="3"/>
  <c r="L15" i="3"/>
  <c r="L12" i="3"/>
  <c r="P12" i="3"/>
  <c r="N13" i="3"/>
  <c r="O12" i="3" s="1"/>
  <c r="R12" i="3" s="1"/>
  <c r="K14" i="3"/>
  <c r="N14" i="3" s="1"/>
  <c r="O13" i="3" s="1"/>
  <c r="R13" i="3" s="1"/>
  <c r="N15" i="3"/>
  <c r="O14" i="3" s="1"/>
  <c r="R14" i="3" s="1"/>
  <c r="N12" i="3"/>
  <c r="O11" i="3" s="1"/>
  <c r="R11" i="3" s="1"/>
  <c r="R15" i="3" s="1"/>
  <c r="O16" i="3" s="1"/>
  <c r="I38" i="3"/>
  <c r="I39" i="3"/>
  <c r="N35" i="1" a="1"/>
  <c r="N35" i="1" s="1"/>
  <c r="N27" i="1" a="1"/>
  <c r="N27" i="1" s="1"/>
  <c r="N19" i="1" a="1"/>
  <c r="N19" i="1" s="1"/>
  <c r="R48" i="5" l="1"/>
  <c r="R39" i="5"/>
  <c r="S35" i="5"/>
  <c r="S36" i="5"/>
  <c r="S37" i="5"/>
  <c r="S38" i="5"/>
  <c r="R31" i="5"/>
  <c r="S27" i="5"/>
  <c r="S28" i="5"/>
  <c r="S29" i="5"/>
  <c r="S30" i="5"/>
  <c r="R23" i="5"/>
  <c r="S19" i="5"/>
  <c r="S20" i="5"/>
  <c r="S21" i="5"/>
  <c r="S22" i="5"/>
  <c r="R48" i="4"/>
  <c r="R39" i="4"/>
  <c r="S35" i="4"/>
  <c r="S36" i="4"/>
  <c r="S37" i="4"/>
  <c r="S38" i="4"/>
  <c r="R31" i="4"/>
  <c r="S27" i="4"/>
  <c r="S28" i="4"/>
  <c r="S29" i="4"/>
  <c r="S30" i="4"/>
  <c r="R23" i="4"/>
  <c r="S19" i="4"/>
  <c r="S20" i="4"/>
  <c r="S21" i="4"/>
  <c r="S22" i="4"/>
  <c r="R81" i="6"/>
  <c r="R73" i="6"/>
  <c r="R65" i="6"/>
  <c r="R57" i="6"/>
  <c r="R48" i="6"/>
  <c r="R39" i="6"/>
  <c r="S35" i="6"/>
  <c r="S36" i="6"/>
  <c r="S37" i="6"/>
  <c r="S38" i="6"/>
  <c r="R31" i="6"/>
  <c r="S27" i="6"/>
  <c r="S28" i="6"/>
  <c r="S29" i="6"/>
  <c r="S30" i="6"/>
  <c r="R23" i="6"/>
  <c r="S19" i="6"/>
  <c r="S20" i="6"/>
  <c r="S21" i="6"/>
  <c r="S22" i="6"/>
  <c r="AE14" i="6"/>
  <c r="AF6" i="6"/>
  <c r="AF7" i="6"/>
  <c r="AF8" i="6"/>
  <c r="AF9" i="6"/>
  <c r="AF10" i="6"/>
  <c r="AF11" i="6"/>
  <c r="AF12" i="6"/>
  <c r="AF13" i="6"/>
  <c r="R81" i="5"/>
  <c r="S77" i="5"/>
  <c r="R73" i="5"/>
  <c r="S69" i="5"/>
  <c r="T50" i="3"/>
  <c r="L60" i="3" s="1"/>
  <c r="O60" i="3" s="1"/>
  <c r="T57" i="3"/>
  <c r="L67" i="3" s="1"/>
  <c r="O67" i="3" s="1"/>
  <c r="T56" i="3"/>
  <c r="L66" i="3" s="1"/>
  <c r="O66" i="3" s="1"/>
  <c r="T55" i="3"/>
  <c r="L65" i="3" s="1"/>
  <c r="O65" i="3" s="1"/>
  <c r="T54" i="3"/>
  <c r="L64" i="3" s="1"/>
  <c r="O64" i="3" s="1"/>
  <c r="T53" i="3"/>
  <c r="L63" i="3" s="1"/>
  <c r="O63" i="3" s="1"/>
  <c r="T52" i="3"/>
  <c r="L62" i="3" s="1"/>
  <c r="O62" i="3" s="1"/>
  <c r="T51" i="3"/>
  <c r="L61" i="3" s="1"/>
  <c r="O61" i="3" s="1"/>
  <c r="R65" i="5"/>
  <c r="R57" i="5"/>
  <c r="AE14" i="5"/>
  <c r="R65" i="4"/>
  <c r="R57" i="4"/>
  <c r="X12" i="4"/>
  <c r="R44" i="1"/>
  <c r="R45" i="1"/>
  <c r="R46" i="1"/>
  <c r="R47" i="1"/>
  <c r="S16" i="3"/>
  <c r="O19" i="3" s="1"/>
  <c r="S19" i="3" s="1"/>
  <c r="S20" i="3" s="1"/>
  <c r="D41" i="3"/>
  <c r="D40" i="3"/>
  <c r="D39" i="3"/>
  <c r="I37" i="3"/>
  <c r="I36" i="3"/>
  <c r="Q37" i="1"/>
  <c r="Q35" i="1"/>
  <c r="P38" i="1"/>
  <c r="P37" i="1"/>
  <c r="P35" i="1"/>
  <c r="O38" i="1"/>
  <c r="O37" i="1"/>
  <c r="O36" i="1"/>
  <c r="O35" i="1"/>
  <c r="Q38" i="1"/>
  <c r="Q36" i="1"/>
  <c r="P36" i="1"/>
  <c r="N38" i="1"/>
  <c r="N37" i="1"/>
  <c r="N36" i="1"/>
  <c r="Q30" i="1"/>
  <c r="Q27" i="1"/>
  <c r="P29" i="1"/>
  <c r="P27" i="1"/>
  <c r="O30" i="1"/>
  <c r="O29" i="1"/>
  <c r="O28" i="1"/>
  <c r="O27" i="1"/>
  <c r="Q29" i="1"/>
  <c r="Q28" i="1"/>
  <c r="P30" i="1"/>
  <c r="P28" i="1"/>
  <c r="N30" i="1"/>
  <c r="N29" i="1"/>
  <c r="N28" i="1"/>
  <c r="Q21" i="1"/>
  <c r="Q19" i="1"/>
  <c r="P21" i="1"/>
  <c r="P19" i="1"/>
  <c r="O22" i="1"/>
  <c r="O21" i="1"/>
  <c r="O20" i="1"/>
  <c r="O19" i="1"/>
  <c r="Q22" i="1"/>
  <c r="Q20" i="1"/>
  <c r="P22" i="1"/>
  <c r="P20" i="1"/>
  <c r="N22" i="1"/>
  <c r="N21" i="1"/>
  <c r="N20" i="1"/>
  <c r="S70" i="5" l="1"/>
  <c r="S71" i="5"/>
  <c r="S72" i="5"/>
  <c r="S78" i="5"/>
  <c r="S79" i="5"/>
  <c r="S80" i="5"/>
  <c r="S44" i="5"/>
  <c r="S45" i="5"/>
  <c r="S46" i="5"/>
  <c r="S47" i="5"/>
  <c r="S44" i="4"/>
  <c r="S45" i="4"/>
  <c r="S46" i="4"/>
  <c r="S47" i="4"/>
  <c r="S77" i="6"/>
  <c r="S78" i="6"/>
  <c r="S79" i="6"/>
  <c r="S80" i="6"/>
  <c r="S69" i="6"/>
  <c r="S70" i="6"/>
  <c r="S71" i="6"/>
  <c r="S72" i="6"/>
  <c r="S61" i="6"/>
  <c r="S62" i="6"/>
  <c r="S63" i="6"/>
  <c r="S64" i="6"/>
  <c r="S53" i="6"/>
  <c r="S54" i="6"/>
  <c r="S55" i="6"/>
  <c r="S56" i="6"/>
  <c r="S44" i="6"/>
  <c r="S45" i="6"/>
  <c r="S46" i="6"/>
  <c r="S47" i="6"/>
  <c r="O68" i="3"/>
  <c r="L71" i="3" s="1"/>
  <c r="P71" i="3"/>
  <c r="L74" i="3" s="1"/>
  <c r="P74" i="3" s="1"/>
  <c r="P75" i="3" s="1"/>
  <c r="S61" i="5"/>
  <c r="S62" i="5"/>
  <c r="S63" i="5"/>
  <c r="S64" i="5"/>
  <c r="S53" i="5"/>
  <c r="S54" i="5"/>
  <c r="S55" i="5"/>
  <c r="S56" i="5"/>
  <c r="Y6" i="4"/>
  <c r="Y7" i="4"/>
  <c r="Y8" i="4"/>
  <c r="Y9" i="4"/>
  <c r="Y10" i="4"/>
  <c r="Y11" i="4"/>
  <c r="S54" i="4"/>
  <c r="S55" i="4"/>
  <c r="S56" i="4"/>
  <c r="S62" i="4"/>
  <c r="S63" i="4"/>
  <c r="S64" i="4"/>
  <c r="S61" i="4"/>
  <c r="S53" i="4"/>
  <c r="R48" i="1"/>
  <c r="R35" i="1"/>
  <c r="R38" i="1"/>
  <c r="R36" i="1"/>
  <c r="R37" i="1"/>
  <c r="R28" i="1"/>
  <c r="R27" i="1"/>
  <c r="R19" i="1"/>
  <c r="R21" i="1"/>
  <c r="R20" i="1"/>
  <c r="R22" i="1"/>
  <c r="D42" i="3"/>
  <c r="R30" i="1"/>
  <c r="R29" i="1"/>
  <c r="R39" i="1" l="1"/>
  <c r="S45" i="1" s="1"/>
  <c r="S47" i="1"/>
  <c r="S44" i="1"/>
  <c r="S46" i="1"/>
  <c r="R31" i="1"/>
  <c r="S28" i="1" s="1"/>
  <c r="R23" i="1"/>
  <c r="S21" i="1" s="1"/>
  <c r="S36" i="1"/>
  <c r="S37" i="1"/>
  <c r="S38" i="1"/>
  <c r="S35" i="1"/>
  <c r="S20" i="1"/>
  <c r="H38" i="3"/>
  <c r="K38" i="3" s="1"/>
  <c r="E40" i="3"/>
  <c r="H39" i="3"/>
  <c r="K39" i="3" s="1"/>
  <c r="E41" i="3"/>
  <c r="H36" i="3"/>
  <c r="K36" i="3" s="1"/>
  <c r="E38" i="3"/>
  <c r="H37" i="3"/>
  <c r="K37" i="3" s="1"/>
  <c r="K40" i="3" s="1"/>
  <c r="H43" i="3" s="1"/>
  <c r="L43" i="3" s="1"/>
  <c r="H46" i="3" s="1"/>
  <c r="L46" i="3" s="1"/>
  <c r="L47" i="3" s="1"/>
  <c r="E39" i="3"/>
  <c r="R14" i="1"/>
  <c r="S27" i="1" l="1"/>
  <c r="S19" i="1"/>
  <c r="S22" i="1"/>
  <c r="S10" i="1"/>
  <c r="S11" i="1"/>
  <c r="S12" i="1"/>
  <c r="S13" i="1"/>
  <c r="E42" i="3"/>
  <c r="S29" i="1"/>
  <c r="S30" i="1"/>
  <c r="Z14" i="1"/>
  <c r="AA10" i="1" l="1"/>
  <c r="G52" i="1" s="1"/>
  <c r="AA13" i="1"/>
  <c r="G55" i="1" s="1"/>
  <c r="AA12" i="1"/>
  <c r="G54" i="1" s="1"/>
  <c r="AA11" i="1"/>
  <c r="G53" i="1" s="1"/>
  <c r="AC13" i="1"/>
  <c r="AC12" i="1"/>
  <c r="AC11" i="1"/>
  <c r="AC10" i="1"/>
  <c r="V35" i="1" a="1"/>
  <c r="X37" i="1" s="1"/>
  <c r="V27" i="1" a="1"/>
  <c r="Y29" i="1" s="1"/>
  <c r="V19" i="1" a="1"/>
  <c r="V19" i="1" s="1"/>
  <c r="V44" i="1" a="1"/>
  <c r="V44" i="1" s="1"/>
  <c r="Y47" i="1" l="1"/>
  <c r="V46" i="1"/>
  <c r="W45" i="1"/>
  <c r="X44" i="1"/>
  <c r="V47" i="1"/>
  <c r="W46" i="1"/>
  <c r="X45" i="1"/>
  <c r="Y44" i="1"/>
  <c r="X47" i="1"/>
  <c r="Y46" i="1"/>
  <c r="V45" i="1"/>
  <c r="W44" i="1"/>
  <c r="Z44" i="1" s="1"/>
  <c r="W47" i="1"/>
  <c r="X46" i="1"/>
  <c r="Y45" i="1"/>
  <c r="Y38" i="1"/>
  <c r="W37" i="1"/>
  <c r="V38" i="1"/>
  <c r="W38" i="1"/>
  <c r="V36" i="1"/>
  <c r="Y37" i="1"/>
  <c r="V37" i="1"/>
  <c r="Y36" i="1"/>
  <c r="Y35" i="1"/>
  <c r="V35" i="1"/>
  <c r="Z37" i="1"/>
  <c r="X36" i="1"/>
  <c r="W35" i="1"/>
  <c r="X35" i="1"/>
  <c r="X38" i="1"/>
  <c r="W36" i="1"/>
  <c r="X30" i="1"/>
  <c r="X27" i="1"/>
  <c r="Y30" i="1"/>
  <c r="V27" i="1"/>
  <c r="W30" i="1"/>
  <c r="W27" i="1"/>
  <c r="Y27" i="1"/>
  <c r="X29" i="1"/>
  <c r="W28" i="1"/>
  <c r="W29" i="1"/>
  <c r="V28" i="1"/>
  <c r="V30" i="1"/>
  <c r="V29" i="1"/>
  <c r="Y28" i="1"/>
  <c r="X28" i="1"/>
  <c r="W22" i="1"/>
  <c r="W21" i="1"/>
  <c r="V22" i="1"/>
  <c r="Y20" i="1"/>
  <c r="Y22" i="1"/>
  <c r="Y21" i="1"/>
  <c r="X20" i="1"/>
  <c r="X22" i="1"/>
  <c r="X21" i="1"/>
  <c r="Y19" i="1"/>
  <c r="V21" i="1"/>
  <c r="W20" i="1"/>
  <c r="X19" i="1"/>
  <c r="V20" i="1"/>
  <c r="W19" i="1"/>
  <c r="Z45" i="1" l="1"/>
  <c r="Z46" i="1"/>
  <c r="Z47" i="1"/>
  <c r="Z36" i="1"/>
  <c r="Z35" i="1"/>
  <c r="Z38" i="1"/>
  <c r="Z30" i="1"/>
  <c r="Z27" i="1"/>
  <c r="Z28" i="1"/>
  <c r="Z29" i="1"/>
  <c r="Z19" i="1"/>
  <c r="Z21" i="1"/>
  <c r="Z20" i="1"/>
  <c r="Z22" i="1"/>
  <c r="Z48" i="1" l="1"/>
  <c r="Z39" i="1"/>
  <c r="AA36" i="1" s="1"/>
  <c r="Z31" i="1"/>
  <c r="AA27" i="1" s="1"/>
  <c r="Z23" i="1"/>
  <c r="AA22" i="1" s="1"/>
  <c r="AC27" i="1" l="1"/>
  <c r="C52" i="1"/>
  <c r="AC22" i="1"/>
  <c r="B55" i="1"/>
  <c r="AC36" i="1"/>
  <c r="D53" i="1"/>
  <c r="AA37" i="1"/>
  <c r="AA47" i="1"/>
  <c r="AA44" i="1"/>
  <c r="AA35" i="1"/>
  <c r="AA46" i="1"/>
  <c r="AA38" i="1"/>
  <c r="AA45" i="1"/>
  <c r="AA28" i="1"/>
  <c r="AA29" i="1"/>
  <c r="AA30" i="1"/>
  <c r="AA19" i="1"/>
  <c r="AA21" i="1"/>
  <c r="AA20" i="1"/>
  <c r="B53" i="1" s="1"/>
  <c r="AC30" i="1" l="1"/>
  <c r="C55" i="1"/>
  <c r="AC29" i="1"/>
  <c r="C54" i="1"/>
  <c r="AC28" i="1"/>
  <c r="C53" i="1"/>
  <c r="AC20" i="1"/>
  <c r="AC21" i="1"/>
  <c r="B54" i="1"/>
  <c r="AC19" i="1"/>
  <c r="B52" i="1"/>
  <c r="AC38" i="1"/>
  <c r="D55" i="1"/>
  <c r="AC35" i="1"/>
  <c r="D52" i="1"/>
  <c r="AC37" i="1"/>
  <c r="D54" i="1"/>
  <c r="AC45" i="1"/>
  <c r="E53" i="1"/>
  <c r="AC46" i="1"/>
  <c r="E54" i="1"/>
  <c r="AC44" i="1"/>
  <c r="E52" i="1"/>
  <c r="AC47" i="1"/>
  <c r="E55" i="1"/>
  <c r="I52" i="1" l="1" a="1"/>
  <c r="I52" i="1" l="1"/>
  <c r="I53" i="1"/>
  <c r="I54" i="1"/>
  <c r="I55" i="1"/>
  <c r="Y13" i="1"/>
  <c r="X13" i="1"/>
  <c r="W13" i="1"/>
  <c r="V13" i="1"/>
  <c r="Y12" i="1"/>
  <c r="X12" i="1"/>
  <c r="W12" i="1"/>
  <c r="V12" i="1"/>
  <c r="Y11" i="1"/>
  <c r="X11" i="1"/>
  <c r="W11" i="1"/>
  <c r="V11" i="1"/>
  <c r="Y10" i="1"/>
  <c r="X10" i="1"/>
  <c r="W10" i="1"/>
  <c r="Q13" i="1"/>
  <c r="P13" i="1"/>
  <c r="O13" i="1"/>
  <c r="N13" i="1"/>
  <c r="Q12" i="1"/>
  <c r="P12" i="1"/>
  <c r="O12" i="1"/>
  <c r="N12" i="1"/>
  <c r="Q11" i="1"/>
  <c r="P11" i="1"/>
  <c r="O11" i="1"/>
  <c r="N11" i="1"/>
  <c r="Q10" i="1"/>
  <c r="P10" i="1"/>
  <c r="O10" i="1"/>
  <c r="V53" i="4" a="1"/>
  <c r="V53" i="4"/>
  <c r="W53" i="4"/>
  <c r="X53" i="4"/>
  <c r="Y53" i="4"/>
  <c r="Z53" i="4"/>
  <c r="V54" i="4"/>
  <c r="W54" i="4"/>
  <c r="X54" i="4"/>
  <c r="Y54" i="4"/>
  <c r="Z54" i="4"/>
  <c r="V55" i="4"/>
  <c r="W55" i="4"/>
  <c r="X55" i="4"/>
  <c r="Y55" i="4"/>
  <c r="Z55" i="4"/>
  <c r="V56" i="4"/>
  <c r="W56" i="4"/>
  <c r="X56" i="4"/>
  <c r="Y56" i="4"/>
  <c r="Z56" i="4"/>
  <c r="Z57" i="4"/>
  <c r="V61" i="4" a="1"/>
  <c r="V61" i="4"/>
  <c r="W61" i="4"/>
  <c r="X61" i="4"/>
  <c r="Y61" i="4"/>
  <c r="Z61" i="4"/>
  <c r="V62" i="4"/>
  <c r="W62" i="4"/>
  <c r="X62" i="4"/>
  <c r="Y62" i="4"/>
  <c r="Z62" i="4"/>
  <c r="V63" i="4"/>
  <c r="W63" i="4"/>
  <c r="X63" i="4"/>
  <c r="Y63" i="4"/>
  <c r="Z63" i="4"/>
  <c r="V64" i="4"/>
  <c r="W64" i="4"/>
  <c r="X64" i="4"/>
  <c r="Y64" i="4"/>
  <c r="Z64" i="4"/>
  <c r="Z65" i="4"/>
  <c r="AB6" i="4" a="1"/>
  <c r="AB6" i="4"/>
  <c r="AC6" i="4"/>
  <c r="AD6" i="4"/>
  <c r="AE6" i="4"/>
  <c r="AF6" i="4"/>
  <c r="AG6" i="4"/>
  <c r="AH6" i="4"/>
  <c r="AB7" i="4"/>
  <c r="AC7" i="4"/>
  <c r="AD7" i="4"/>
  <c r="AE7" i="4"/>
  <c r="AF7" i="4"/>
  <c r="AG7" i="4"/>
  <c r="AH7" i="4"/>
  <c r="AB8" i="4"/>
  <c r="AC8" i="4"/>
  <c r="AD8" i="4"/>
  <c r="AE8" i="4"/>
  <c r="AF8" i="4"/>
  <c r="AG8" i="4"/>
  <c r="AH8" i="4"/>
  <c r="AH12" i="4"/>
  <c r="AI6" i="4"/>
  <c r="AI7" i="4"/>
  <c r="AI8" i="4"/>
  <c r="AB9" i="4"/>
  <c r="AC9" i="4"/>
  <c r="AD9" i="4"/>
  <c r="AE9" i="4"/>
  <c r="AF9" i="4"/>
  <c r="AG9" i="4"/>
  <c r="AH9" i="4"/>
  <c r="AI9" i="4"/>
  <c r="AB10" i="4"/>
  <c r="AC10" i="4"/>
  <c r="AD10" i="4"/>
  <c r="AE10" i="4"/>
  <c r="AF10" i="4"/>
  <c r="AG10" i="4"/>
  <c r="AH10" i="4"/>
  <c r="AI10" i="4"/>
  <c r="AB11" i="4"/>
  <c r="AC11" i="4"/>
  <c r="AD11" i="4"/>
  <c r="AE11" i="4"/>
  <c r="AF11" i="4"/>
  <c r="AG11" i="4"/>
  <c r="AH11" i="4"/>
  <c r="AI11" i="4"/>
  <c r="AK6" i="4"/>
  <c r="AK7" i="4"/>
  <c r="AK8" i="4"/>
  <c r="AK9" i="4"/>
  <c r="AK10" i="4"/>
  <c r="AK11" i="4"/>
  <c r="V61" i="5" a="1"/>
  <c r="V61" i="5"/>
  <c r="W61" i="5"/>
  <c r="X61" i="5"/>
  <c r="Y61" i="5"/>
  <c r="Z61" i="5"/>
  <c r="V62" i="5"/>
  <c r="W62" i="5"/>
  <c r="X62" i="5"/>
  <c r="Y62" i="5"/>
  <c r="Z62" i="5"/>
  <c r="V63" i="5"/>
  <c r="W63" i="5"/>
  <c r="X63" i="5"/>
  <c r="Y63" i="5"/>
  <c r="Z63" i="5"/>
  <c r="V64" i="5"/>
  <c r="W64" i="5"/>
  <c r="X64" i="5"/>
  <c r="Y64" i="5"/>
  <c r="Z64" i="5"/>
  <c r="Z65" i="5"/>
  <c r="V53" i="5" a="1"/>
  <c r="V53" i="5"/>
  <c r="W53" i="5"/>
  <c r="X53" i="5"/>
  <c r="Y53" i="5"/>
  <c r="Z53" i="5"/>
  <c r="V54" i="5"/>
  <c r="W54" i="5"/>
  <c r="X54" i="5"/>
  <c r="Y54" i="5"/>
  <c r="Z54" i="5"/>
  <c r="V55" i="5"/>
  <c r="W55" i="5"/>
  <c r="X55" i="5"/>
  <c r="Y55" i="5"/>
  <c r="Z55" i="5"/>
  <c r="V56" i="5"/>
  <c r="W56" i="5"/>
  <c r="X56" i="5"/>
  <c r="Y56" i="5"/>
  <c r="Z56" i="5"/>
  <c r="Z57" i="5"/>
  <c r="AQ14" i="5"/>
  <c r="AR6" i="5"/>
  <c r="V69" i="5" l="1" a="1"/>
  <c r="V69" i="5"/>
  <c r="W69" i="5"/>
  <c r="X69" i="5"/>
  <c r="Y69" i="5"/>
  <c r="Z69" i="5"/>
  <c r="V70" i="5"/>
  <c r="W70" i="5"/>
  <c r="X70" i="5"/>
  <c r="Y70" i="5"/>
  <c r="Z70" i="5"/>
  <c r="V71" i="5"/>
  <c r="W71" i="5"/>
  <c r="X71" i="5"/>
  <c r="Y71" i="5"/>
  <c r="Z71" i="5"/>
  <c r="V72" i="5"/>
  <c r="W72" i="5"/>
  <c r="X72" i="5"/>
  <c r="Y72" i="5"/>
  <c r="Z72" i="5"/>
  <c r="Z73" i="5"/>
  <c r="V77" i="5" a="1"/>
  <c r="V77" i="5"/>
  <c r="W77" i="5"/>
  <c r="X77" i="5"/>
  <c r="Y77" i="5"/>
  <c r="Z77" i="5"/>
  <c r="V78" i="5"/>
  <c r="W78" i="5"/>
  <c r="X78" i="5"/>
  <c r="Y78" i="5"/>
  <c r="Z78" i="5"/>
  <c r="V79" i="5"/>
  <c r="W79" i="5"/>
  <c r="X79" i="5"/>
  <c r="Y79" i="5"/>
  <c r="Z79" i="5"/>
  <c r="V80" i="5"/>
  <c r="W80" i="5"/>
  <c r="X80" i="5"/>
  <c r="Y80" i="5"/>
  <c r="Z80" i="5"/>
  <c r="Z81" i="5"/>
  <c r="V77" i="6" a="1"/>
  <c r="V77" i="6"/>
  <c r="W77" i="6"/>
  <c r="X77" i="6"/>
  <c r="Y77" i="6"/>
  <c r="Z77" i="6"/>
  <c r="V35" i="6" a="1"/>
  <c r="V35" i="6"/>
  <c r="W35" i="6"/>
  <c r="X35" i="6"/>
  <c r="Y35" i="6"/>
  <c r="Z35" i="6"/>
  <c r="V36" i="6"/>
  <c r="W36" i="6"/>
  <c r="X36" i="6"/>
  <c r="Y36" i="6"/>
  <c r="Z36" i="6"/>
  <c r="V37" i="6"/>
  <c r="W37" i="6"/>
  <c r="X37" i="6"/>
  <c r="Y37" i="6"/>
  <c r="Z37" i="6"/>
  <c r="V38" i="6"/>
  <c r="W38" i="6"/>
  <c r="X38" i="6"/>
  <c r="Y38" i="6"/>
  <c r="Z38" i="6"/>
  <c r="Z39" i="6"/>
  <c r="AA77" i="6"/>
  <c r="I83" i="6"/>
  <c r="V78" i="6"/>
  <c r="W78" i="6"/>
  <c r="X78" i="6"/>
  <c r="Y78" i="6"/>
  <c r="Z78" i="6"/>
  <c r="V79" i="6"/>
  <c r="W79" i="6"/>
  <c r="X79" i="6"/>
  <c r="Y79" i="6"/>
  <c r="Z79" i="6"/>
  <c r="V80" i="6"/>
  <c r="W80" i="6"/>
  <c r="X80" i="6"/>
  <c r="Y80" i="6"/>
  <c r="Z80" i="6"/>
  <c r="Z81" i="6"/>
  <c r="AA78" i="6"/>
  <c r="I84" i="6"/>
  <c r="AA79" i="6"/>
  <c r="I85" i="6"/>
  <c r="AA80" i="6"/>
  <c r="I86" i="6"/>
  <c r="V69" i="6" a="1"/>
  <c r="V69" i="6"/>
  <c r="W69" i="6"/>
  <c r="X69" i="6"/>
  <c r="Y69" i="6"/>
  <c r="Z69" i="6"/>
  <c r="AA69" i="6"/>
  <c r="H83" i="6"/>
  <c r="V70" i="6"/>
  <c r="W70" i="6"/>
  <c r="X70" i="6"/>
  <c r="Y70" i="6"/>
  <c r="Z70" i="6"/>
  <c r="V71" i="6"/>
  <c r="W71" i="6"/>
  <c r="X71" i="6"/>
  <c r="Y71" i="6"/>
  <c r="Z71" i="6"/>
  <c r="V72" i="6"/>
  <c r="W72" i="6"/>
  <c r="X72" i="6"/>
  <c r="Y72" i="6"/>
  <c r="Z72" i="6"/>
  <c r="Z73" i="6"/>
  <c r="AA70" i="6"/>
  <c r="H84" i="6"/>
  <c r="AA71" i="6"/>
  <c r="H85" i="6"/>
  <c r="AA72" i="6"/>
  <c r="H86" i="6"/>
  <c r="V61" i="6" a="1"/>
  <c r="V61" i="6"/>
  <c r="W61" i="6"/>
  <c r="X61" i="6"/>
  <c r="Y61" i="6"/>
  <c r="Z61" i="6"/>
  <c r="AA61" i="6"/>
  <c r="G83" i="6"/>
  <c r="V62" i="6"/>
  <c r="W62" i="6"/>
  <c r="X62" i="6"/>
  <c r="Y62" i="6"/>
  <c r="Z62" i="6"/>
  <c r="V63" i="6"/>
  <c r="W63" i="6"/>
  <c r="X63" i="6"/>
  <c r="Y63" i="6"/>
  <c r="Z63" i="6"/>
  <c r="V64" i="6"/>
  <c r="W64" i="6"/>
  <c r="X64" i="6"/>
  <c r="Y64" i="6"/>
  <c r="Z64" i="6"/>
  <c r="Z65" i="6"/>
  <c r="AA62" i="6"/>
  <c r="G84" i="6"/>
  <c r="AA63" i="6"/>
  <c r="G85" i="6"/>
  <c r="AA64" i="6"/>
  <c r="G86" i="6"/>
  <c r="V53" i="6" a="1"/>
  <c r="V53" i="6"/>
  <c r="W53" i="6"/>
  <c r="X53" i="6"/>
  <c r="Y53" i="6"/>
  <c r="Z53" i="6"/>
  <c r="AA53" i="6"/>
  <c r="F83" i="6"/>
  <c r="V54" i="6"/>
  <c r="W54" i="6"/>
  <c r="X54" i="6"/>
  <c r="Y54" i="6"/>
  <c r="Z54" i="6"/>
  <c r="V55" i="6"/>
  <c r="W55" i="6"/>
  <c r="X55" i="6"/>
  <c r="Y55" i="6"/>
  <c r="Z55" i="6"/>
  <c r="V56" i="6"/>
  <c r="W56" i="6"/>
  <c r="X56" i="6"/>
  <c r="Y56" i="6"/>
  <c r="Z56" i="6"/>
  <c r="Z57" i="6"/>
  <c r="AA54" i="6"/>
  <c r="F84" i="6"/>
  <c r="AA55" i="6"/>
  <c r="F85" i="6"/>
  <c r="AA56" i="6"/>
  <c r="F86" i="6"/>
  <c r="V44" i="6" a="1"/>
  <c r="V44" i="6"/>
  <c r="W44" i="6"/>
  <c r="X44" i="6"/>
  <c r="Y44" i="6"/>
  <c r="Z44" i="6"/>
  <c r="AA44" i="6"/>
  <c r="E83" i="6"/>
  <c r="V45" i="6"/>
  <c r="W45" i="6"/>
  <c r="X45" i="6"/>
  <c r="Y45" i="6"/>
  <c r="Z45" i="6"/>
  <c r="V46" i="6"/>
  <c r="W46" i="6"/>
  <c r="X46" i="6"/>
  <c r="Y46" i="6"/>
  <c r="Z46" i="6"/>
  <c r="V47" i="6"/>
  <c r="W47" i="6"/>
  <c r="X47" i="6"/>
  <c r="Y47" i="6"/>
  <c r="Z47" i="6"/>
  <c r="Z48" i="6"/>
  <c r="AA45" i="6"/>
  <c r="E84" i="6"/>
  <c r="AA46" i="6"/>
  <c r="E85" i="6"/>
  <c r="AA47" i="6"/>
  <c r="E86" i="6"/>
  <c r="AA35" i="6"/>
  <c r="D83" i="6"/>
  <c r="AA36" i="6"/>
  <c r="D84" i="6"/>
  <c r="AA37" i="6"/>
  <c r="D85" i="6"/>
  <c r="AA38" i="6"/>
  <c r="D86" i="6"/>
  <c r="V27" i="6" a="1"/>
  <c r="V27" i="6"/>
  <c r="W27" i="6"/>
  <c r="X27" i="6"/>
  <c r="Y27" i="6"/>
  <c r="Z27" i="6"/>
  <c r="V28" i="6"/>
  <c r="W28" i="6"/>
  <c r="X28" i="6"/>
  <c r="Y28" i="6"/>
  <c r="Z28" i="6"/>
  <c r="V29" i="6"/>
  <c r="W29" i="6"/>
  <c r="X29" i="6"/>
  <c r="Y29" i="6"/>
  <c r="Z29" i="6"/>
  <c r="V30" i="6"/>
  <c r="W30" i="6"/>
  <c r="X30" i="6"/>
  <c r="Y30" i="6"/>
  <c r="Z30" i="6"/>
  <c r="Z31" i="6"/>
  <c r="AA27" i="6"/>
  <c r="C83" i="6"/>
  <c r="AA28" i="6"/>
  <c r="C84" i="6"/>
  <c r="AA29" i="6"/>
  <c r="C85" i="6"/>
  <c r="AA30" i="6"/>
  <c r="C86" i="6"/>
  <c r="V19" i="6" a="1"/>
  <c r="V19" i="6"/>
  <c r="W19" i="6"/>
  <c r="X19" i="6"/>
  <c r="Y19" i="6"/>
  <c r="Z19" i="6"/>
  <c r="V20" i="6"/>
  <c r="W20" i="6"/>
  <c r="X20" i="6"/>
  <c r="Y20" i="6"/>
  <c r="Z20" i="6"/>
  <c r="V21" i="6"/>
  <c r="W21" i="6"/>
  <c r="X21" i="6"/>
  <c r="Y21" i="6"/>
  <c r="Z21" i="6"/>
  <c r="V22" i="6"/>
  <c r="W22" i="6"/>
  <c r="X22" i="6"/>
  <c r="Y22" i="6"/>
  <c r="Z22" i="6"/>
  <c r="Z23" i="6"/>
  <c r="AA19" i="6"/>
  <c r="B83" i="6"/>
  <c r="AA20" i="6"/>
  <c r="B84" i="6"/>
  <c r="AA21" i="6"/>
  <c r="B85" i="6"/>
  <c r="AA22" i="6"/>
  <c r="B86" i="6"/>
  <c r="AI6" i="6" a="1"/>
  <c r="AI6" i="6"/>
  <c r="AJ6" i="6"/>
  <c r="AK6" i="6"/>
  <c r="AL6" i="6"/>
  <c r="AM6" i="6"/>
  <c r="AN6" i="6"/>
  <c r="AO6" i="6"/>
  <c r="AP6" i="6"/>
  <c r="AQ6" i="6"/>
  <c r="AI7" i="6"/>
  <c r="AJ7" i="6"/>
  <c r="AK7" i="6"/>
  <c r="AL7" i="6"/>
  <c r="AM7" i="6"/>
  <c r="AN7" i="6"/>
  <c r="AO7" i="6"/>
  <c r="AP7" i="6"/>
  <c r="AQ7" i="6"/>
  <c r="AI8" i="6"/>
  <c r="AJ8" i="6"/>
  <c r="AK8" i="6"/>
  <c r="AL8" i="6"/>
  <c r="AM8" i="6"/>
  <c r="AN8" i="6"/>
  <c r="AO8" i="6"/>
  <c r="AP8" i="6"/>
  <c r="AQ8" i="6"/>
  <c r="AQ14" i="6"/>
  <c r="AR6" i="6"/>
  <c r="K83" i="6"/>
  <c r="AR7" i="6"/>
  <c r="K84" i="6"/>
  <c r="AR8" i="6"/>
  <c r="K85" i="6"/>
  <c r="AI9" i="6"/>
  <c r="AJ9" i="6"/>
  <c r="AK9" i="6"/>
  <c r="AL9" i="6"/>
  <c r="AM9" i="6"/>
  <c r="AN9" i="6"/>
  <c r="AO9" i="6"/>
  <c r="AP9" i="6"/>
  <c r="AQ9" i="6"/>
  <c r="AR9" i="6"/>
  <c r="K86" i="6"/>
  <c r="AI10" i="6"/>
  <c r="AJ10" i="6"/>
  <c r="AK10" i="6"/>
  <c r="AL10" i="6"/>
  <c r="AM10" i="6"/>
  <c r="AN10" i="6"/>
  <c r="AO10" i="6"/>
  <c r="AP10" i="6"/>
  <c r="AQ10" i="6"/>
  <c r="AR10" i="6"/>
  <c r="K87" i="6"/>
  <c r="AI11" i="6"/>
  <c r="AJ11" i="6"/>
  <c r="AK11" i="6"/>
  <c r="AL11" i="6"/>
  <c r="AM11" i="6"/>
  <c r="AN11" i="6"/>
  <c r="AO11" i="6"/>
  <c r="AP11" i="6"/>
  <c r="AQ11" i="6"/>
  <c r="AR11" i="6"/>
  <c r="K88" i="6"/>
  <c r="AI12" i="6"/>
  <c r="AJ12" i="6"/>
  <c r="AK12" i="6"/>
  <c r="AL12" i="6"/>
  <c r="AM12" i="6"/>
  <c r="AN12" i="6"/>
  <c r="AO12" i="6"/>
  <c r="AP12" i="6"/>
  <c r="AQ12" i="6"/>
  <c r="AR12" i="6"/>
  <c r="K89" i="6"/>
  <c r="AI13" i="6"/>
  <c r="AJ13" i="6"/>
  <c r="AK13" i="6"/>
  <c r="AL13" i="6"/>
  <c r="AM13" i="6"/>
  <c r="AN13" i="6"/>
  <c r="AO13" i="6"/>
  <c r="AP13" i="6"/>
  <c r="AQ13" i="6"/>
  <c r="AR13" i="6"/>
  <c r="K90" i="6"/>
  <c r="AC35" i="6"/>
  <c r="AC36" i="6"/>
  <c r="AC37" i="6"/>
  <c r="AC38" i="6"/>
  <c r="AC27" i="6"/>
  <c r="AC28" i="6"/>
  <c r="AC29" i="6"/>
  <c r="AC30" i="6"/>
  <c r="AC19" i="6"/>
  <c r="AC20" i="6"/>
  <c r="AC21" i="6"/>
  <c r="AC22" i="6"/>
  <c r="AT6" i="6"/>
  <c r="AT7" i="6"/>
  <c r="AT8" i="6"/>
  <c r="AT9" i="6"/>
  <c r="AT10" i="6"/>
  <c r="AT11" i="6"/>
  <c r="AT12" i="6"/>
  <c r="AT13" i="6"/>
  <c r="AC77" i="6"/>
  <c r="AC78" i="6"/>
  <c r="AC79" i="6"/>
  <c r="AC80" i="6"/>
  <c r="AC69" i="6"/>
  <c r="AC70" i="6"/>
  <c r="AC71" i="6"/>
  <c r="AC72" i="6"/>
  <c r="AC61" i="6"/>
  <c r="AC62" i="6"/>
  <c r="AC63" i="6"/>
  <c r="AC64" i="6"/>
  <c r="AC53" i="6"/>
  <c r="AC54" i="6"/>
  <c r="AC55" i="6"/>
  <c r="AC56" i="6"/>
  <c r="AC44" i="6"/>
  <c r="AC45" i="6"/>
  <c r="AC46" i="6"/>
  <c r="AC47" i="6"/>
  <c r="M83" i="6" a="1"/>
  <c r="M83" i="6"/>
  <c r="M84" i="6"/>
  <c r="M85" i="6"/>
  <c r="M86" i="6"/>
  <c r="V44" i="4" a="1"/>
  <c r="V44" i="4"/>
  <c r="W44" i="4"/>
  <c r="X44" i="4"/>
  <c r="Y44" i="4"/>
  <c r="Z44" i="4"/>
  <c r="V35" i="4" a="1"/>
  <c r="V35" i="4"/>
  <c r="W35" i="4"/>
  <c r="X35" i="4"/>
  <c r="Y35" i="4"/>
  <c r="Z35" i="4"/>
  <c r="V36" i="4"/>
  <c r="W36" i="4"/>
  <c r="X36" i="4"/>
  <c r="Y36" i="4"/>
  <c r="Z36" i="4"/>
  <c r="V37" i="4"/>
  <c r="W37" i="4"/>
  <c r="X37" i="4"/>
  <c r="Y37" i="4"/>
  <c r="Z37" i="4"/>
  <c r="V38" i="4"/>
  <c r="W38" i="4"/>
  <c r="X38" i="4"/>
  <c r="Y38" i="4"/>
  <c r="Z38" i="4"/>
  <c r="Z39" i="4"/>
  <c r="AA44" i="4"/>
  <c r="V45" i="4"/>
  <c r="W45" i="4"/>
  <c r="X45" i="4"/>
  <c r="Y45" i="4"/>
  <c r="Z45" i="4"/>
  <c r="V46" i="4"/>
  <c r="W46" i="4"/>
  <c r="X46" i="4"/>
  <c r="Y46" i="4"/>
  <c r="Z46" i="4"/>
  <c r="V47" i="4"/>
  <c r="W47" i="4"/>
  <c r="X47" i="4"/>
  <c r="Y47" i="4"/>
  <c r="Z47" i="4"/>
  <c r="Z48" i="4"/>
  <c r="AA45" i="4"/>
  <c r="AA46" i="4"/>
  <c r="AA47" i="4"/>
  <c r="AA35" i="4"/>
  <c r="AA36" i="4"/>
  <c r="AA37" i="4"/>
  <c r="AA38" i="4"/>
  <c r="V27" i="4" a="1"/>
  <c r="V27" i="4"/>
  <c r="W27" i="4"/>
  <c r="X27" i="4"/>
  <c r="Y27" i="4"/>
  <c r="Z27" i="4"/>
  <c r="V28" i="4"/>
  <c r="W28" i="4"/>
  <c r="X28" i="4"/>
  <c r="Y28" i="4"/>
  <c r="Z28" i="4"/>
  <c r="V29" i="4"/>
  <c r="W29" i="4"/>
  <c r="X29" i="4"/>
  <c r="Y29" i="4"/>
  <c r="Z29" i="4"/>
  <c r="V30" i="4"/>
  <c r="W30" i="4"/>
  <c r="X30" i="4"/>
  <c r="Y30" i="4"/>
  <c r="Z30" i="4"/>
  <c r="Z31" i="4"/>
  <c r="AA27" i="4"/>
  <c r="AA28" i="4"/>
  <c r="AA29" i="4"/>
  <c r="AA30" i="4"/>
  <c r="V19" i="4" a="1"/>
  <c r="V19" i="4"/>
  <c r="W19" i="4"/>
  <c r="X19" i="4"/>
  <c r="Y19" i="4"/>
  <c r="Z19" i="4"/>
  <c r="V20" i="4"/>
  <c r="W20" i="4"/>
  <c r="X20" i="4"/>
  <c r="Y20" i="4"/>
  <c r="Z20" i="4"/>
  <c r="V21" i="4"/>
  <c r="W21" i="4"/>
  <c r="X21" i="4"/>
  <c r="Y21" i="4"/>
  <c r="Z21" i="4"/>
  <c r="V22" i="4"/>
  <c r="W22" i="4"/>
  <c r="X22" i="4"/>
  <c r="Y22" i="4"/>
  <c r="Z22" i="4"/>
  <c r="Z23" i="4"/>
  <c r="AA19" i="4"/>
  <c r="AA20" i="4"/>
  <c r="AA21" i="4"/>
  <c r="AA22" i="4"/>
  <c r="AC35" i="4"/>
  <c r="AC36" i="4"/>
  <c r="AC37" i="4"/>
  <c r="AC38" i="4"/>
  <c r="AC27" i="4"/>
  <c r="AC28" i="4"/>
  <c r="AC29" i="4"/>
  <c r="AC30" i="4"/>
  <c r="AC19" i="4"/>
  <c r="AC20" i="4"/>
  <c r="AC21" i="4"/>
  <c r="AC22" i="4"/>
  <c r="AC44" i="4"/>
  <c r="AC45" i="4"/>
  <c r="AC46" i="4"/>
  <c r="AC47" i="4"/>
  <c r="E68" i="4"/>
  <c r="E69" i="4"/>
  <c r="E70" i="4"/>
  <c r="E71" i="4"/>
  <c r="D68" i="4"/>
  <c r="D69" i="4"/>
  <c r="D70" i="4"/>
  <c r="D71" i="4"/>
  <c r="C68" i="4"/>
  <c r="C69" i="4"/>
  <c r="C70" i="4"/>
  <c r="C71" i="4"/>
  <c r="B68" i="4"/>
  <c r="B69" i="4"/>
  <c r="B70" i="4"/>
  <c r="B71" i="4"/>
  <c r="AA53" i="4"/>
  <c r="F68" i="4"/>
  <c r="AA54" i="4"/>
  <c r="F69" i="4"/>
  <c r="AA55" i="4"/>
  <c r="F70" i="4"/>
  <c r="AA56" i="4"/>
  <c r="F71" i="4"/>
  <c r="AC56" i="4"/>
  <c r="AC55" i="4"/>
  <c r="AC54" i="4"/>
  <c r="AC53" i="4"/>
  <c r="AA61" i="4"/>
  <c r="G68" i="4"/>
  <c r="AA62" i="4"/>
  <c r="G69" i="4"/>
  <c r="AA63" i="4"/>
  <c r="G70" i="4"/>
  <c r="AA64" i="4"/>
  <c r="G71" i="4"/>
  <c r="AC64" i="4"/>
  <c r="AC63" i="4"/>
  <c r="AC62" i="4"/>
  <c r="AC61" i="4"/>
  <c r="K68" i="4" a="1"/>
  <c r="K71" i="4"/>
  <c r="K68" i="4"/>
  <c r="K69" i="4"/>
  <c r="K70" i="4"/>
  <c r="V44" i="5" a="1"/>
  <c r="V44" i="5"/>
  <c r="W44" i="5"/>
  <c r="X44" i="5"/>
  <c r="Y44" i="5"/>
  <c r="Z44" i="5"/>
  <c r="V35" i="5" a="1"/>
  <c r="V35" i="5"/>
  <c r="W35" i="5"/>
  <c r="X35" i="5"/>
  <c r="Y35" i="5"/>
  <c r="Z35" i="5"/>
  <c r="V36" i="5"/>
  <c r="W36" i="5"/>
  <c r="X36" i="5"/>
  <c r="Y36" i="5"/>
  <c r="Z36" i="5"/>
  <c r="V37" i="5"/>
  <c r="W37" i="5"/>
  <c r="X37" i="5"/>
  <c r="Y37" i="5"/>
  <c r="Z37" i="5"/>
  <c r="V38" i="5"/>
  <c r="W38" i="5"/>
  <c r="X38" i="5"/>
  <c r="Y38" i="5"/>
  <c r="Z38" i="5"/>
  <c r="Z39" i="5"/>
  <c r="AA44" i="5"/>
  <c r="V45" i="5"/>
  <c r="W45" i="5"/>
  <c r="X45" i="5"/>
  <c r="Y45" i="5"/>
  <c r="Z45" i="5"/>
  <c r="V46" i="5"/>
  <c r="W46" i="5"/>
  <c r="X46" i="5"/>
  <c r="Y46" i="5"/>
  <c r="Z46" i="5"/>
  <c r="V47" i="5"/>
  <c r="W47" i="5"/>
  <c r="X47" i="5"/>
  <c r="Y47" i="5"/>
  <c r="Z47" i="5"/>
  <c r="Z48" i="5"/>
  <c r="AA45" i="5"/>
  <c r="AA46" i="5"/>
  <c r="AA47" i="5"/>
  <c r="AA35" i="5"/>
  <c r="AA36" i="5"/>
  <c r="AA37" i="5"/>
  <c r="AA38" i="5"/>
  <c r="V27" i="5" a="1"/>
  <c r="V27" i="5"/>
  <c r="W27" i="5"/>
  <c r="X27" i="5"/>
  <c r="Y27" i="5"/>
  <c r="Z27" i="5"/>
  <c r="V28" i="5"/>
  <c r="W28" i="5"/>
  <c r="X28" i="5"/>
  <c r="Y28" i="5"/>
  <c r="Z28" i="5"/>
  <c r="V29" i="5"/>
  <c r="W29" i="5"/>
  <c r="X29" i="5"/>
  <c r="Y29" i="5"/>
  <c r="Z29" i="5"/>
  <c r="V30" i="5"/>
  <c r="W30" i="5"/>
  <c r="X30" i="5"/>
  <c r="Y30" i="5"/>
  <c r="Z30" i="5"/>
  <c r="Z31" i="5"/>
  <c r="AA27" i="5"/>
  <c r="AA28" i="5"/>
  <c r="AA29" i="5"/>
  <c r="AA30" i="5"/>
  <c r="V19" i="5" a="1"/>
  <c r="V19" i="5"/>
  <c r="W19" i="5"/>
  <c r="X19" i="5"/>
  <c r="Y19" i="5"/>
  <c r="Z19" i="5"/>
  <c r="V20" i="5"/>
  <c r="W20" i="5"/>
  <c r="X20" i="5"/>
  <c r="Y20" i="5"/>
  <c r="Z20" i="5"/>
  <c r="V21" i="5"/>
  <c r="W21" i="5"/>
  <c r="X21" i="5"/>
  <c r="Y21" i="5"/>
  <c r="Z21" i="5"/>
  <c r="V22" i="5"/>
  <c r="W22" i="5"/>
  <c r="X22" i="5"/>
  <c r="Y22" i="5"/>
  <c r="Z22" i="5"/>
  <c r="Z23" i="5"/>
  <c r="AA19" i="5"/>
  <c r="AA20" i="5"/>
  <c r="AA21" i="5"/>
  <c r="AA22" i="5"/>
  <c r="AA61" i="5"/>
  <c r="G83" i="5"/>
  <c r="AA62" i="5"/>
  <c r="G84" i="5"/>
  <c r="AA63" i="5"/>
  <c r="G85" i="5"/>
  <c r="AA64" i="5"/>
  <c r="G86" i="5"/>
  <c r="AA53" i="5"/>
  <c r="F83" i="5"/>
  <c r="AA54" i="5"/>
  <c r="F84" i="5"/>
  <c r="AA55" i="5"/>
  <c r="F85" i="5"/>
  <c r="AA56" i="5"/>
  <c r="F86" i="5"/>
  <c r="E83" i="5"/>
  <c r="E84" i="5"/>
  <c r="E85" i="5"/>
  <c r="E86" i="5"/>
  <c r="D83" i="5"/>
  <c r="D84" i="5"/>
  <c r="D85" i="5"/>
  <c r="D86" i="5"/>
  <c r="C83" i="5"/>
  <c r="C84" i="5"/>
  <c r="C85" i="5"/>
  <c r="C86" i="5"/>
  <c r="B83" i="5"/>
  <c r="B84" i="5"/>
  <c r="B85" i="5"/>
  <c r="B86" i="5"/>
  <c r="AC35" i="5"/>
  <c r="AC36" i="5"/>
  <c r="AC37" i="5"/>
  <c r="AC38" i="5"/>
  <c r="AC27" i="5"/>
  <c r="AC28" i="5"/>
  <c r="AC29" i="5"/>
  <c r="AC30" i="5"/>
  <c r="AC19" i="5"/>
  <c r="AC20" i="5"/>
  <c r="AC21" i="5"/>
  <c r="AC22" i="5"/>
  <c r="AC61" i="5"/>
  <c r="AC62" i="5"/>
  <c r="AC63" i="5"/>
  <c r="AC64" i="5"/>
  <c r="AC53" i="5"/>
  <c r="AC54" i="5"/>
  <c r="AC55" i="5"/>
  <c r="AC56" i="5"/>
  <c r="AC44" i="5"/>
  <c r="AC45" i="5"/>
  <c r="AC46" i="5"/>
  <c r="AC47" i="5"/>
  <c r="AA69" i="5"/>
  <c r="H83" i="5"/>
  <c r="AA70" i="5"/>
  <c r="H84" i="5"/>
  <c r="AA71" i="5"/>
  <c r="H85" i="5"/>
  <c r="AA72" i="5"/>
  <c r="H86" i="5"/>
  <c r="AC72" i="5"/>
  <c r="AC71" i="5"/>
  <c r="AC70" i="5"/>
  <c r="AC69" i="5"/>
  <c r="AA77" i="5"/>
  <c r="I83" i="5"/>
  <c r="AA78" i="5"/>
  <c r="I84" i="5"/>
  <c r="AA79" i="5"/>
  <c r="I85" i="5"/>
  <c r="AA80" i="5"/>
  <c r="I86" i="5"/>
  <c r="AC80" i="5"/>
  <c r="AC79" i="5"/>
  <c r="AC78" i="5"/>
  <c r="AC77" i="5"/>
  <c r="M83" i="5" a="1"/>
  <c r="M83" i="5"/>
  <c r="M84" i="5"/>
  <c r="M85" i="5"/>
  <c r="M8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<sst xmlns="http://schemas.openxmlformats.org/spreadsheetml/2006/main" count="1519" uniqueCount="71">
  <si>
    <t>matriks berpasangan</t>
  </si>
  <si>
    <t>unweight supermatrix</t>
  </si>
  <si>
    <t>jml</t>
  </si>
  <si>
    <t>limit</t>
  </si>
  <si>
    <t>weighted supermatrix</t>
  </si>
  <si>
    <t>normalized</t>
  </si>
  <si>
    <t>kriteria</t>
  </si>
  <si>
    <t>Alternatif</t>
  </si>
  <si>
    <t>Tanah Lot</t>
  </si>
  <si>
    <t>Penglipuran</t>
  </si>
  <si>
    <t>M. forest</t>
  </si>
  <si>
    <t>Penlipuran</t>
  </si>
  <si>
    <t>P. Lovina</t>
  </si>
  <si>
    <t>P Lovina</t>
  </si>
  <si>
    <t>M Forest</t>
  </si>
  <si>
    <t>normalize</t>
  </si>
  <si>
    <t>JML</t>
  </si>
  <si>
    <t>NORM</t>
  </si>
  <si>
    <t>NILAI PRIORITAS</t>
  </si>
  <si>
    <t>KRITERIA</t>
  </si>
  <si>
    <t>X</t>
  </si>
  <si>
    <t>=</t>
  </si>
  <si>
    <t>RANK 2</t>
  </si>
  <si>
    <t>eigenvactor</t>
  </si>
  <si>
    <t>L Max</t>
  </si>
  <si>
    <t>CI</t>
  </si>
  <si>
    <t>:</t>
  </si>
  <si>
    <t>CR</t>
  </si>
  <si>
    <t>RANK 3</t>
  </si>
  <si>
    <t>total</t>
  </si>
  <si>
    <t>eigenvector</t>
  </si>
  <si>
    <t xml:space="preserve">No. </t>
  </si>
  <si>
    <t>Total</t>
  </si>
  <si>
    <t>Nilai Lokasi</t>
  </si>
  <si>
    <t>ket</t>
  </si>
  <si>
    <t>A = Terdapat sejarah islam</t>
  </si>
  <si>
    <t>B = adanya tempat ibadah</t>
  </si>
  <si>
    <t>C = terdapat makan halal</t>
  </si>
  <si>
    <t>D = terdapat permukiman muslim</t>
  </si>
  <si>
    <t>A</t>
  </si>
  <si>
    <t>B</t>
  </si>
  <si>
    <t>C</t>
  </si>
  <si>
    <t>D</t>
  </si>
  <si>
    <t>(KRITERIA D</t>
  </si>
  <si>
    <t>KRITRIA C</t>
  </si>
  <si>
    <t>KRITERIA B</t>
  </si>
  <si>
    <t>KRITERIA A</t>
  </si>
  <si>
    <t>K. loloan</t>
  </si>
  <si>
    <t>wali pitu</t>
  </si>
  <si>
    <t>siti khotijah</t>
  </si>
  <si>
    <t>masjid b</t>
  </si>
  <si>
    <t>k. loloan</t>
  </si>
  <si>
    <t>wali puti</t>
  </si>
  <si>
    <t>masjib b</t>
  </si>
  <si>
    <t>Terdapat Sejarah Islam</t>
  </si>
  <si>
    <t>Adanya Tempat Ibadah</t>
  </si>
  <si>
    <t>Terdapat Makanan Halal</t>
  </si>
  <si>
    <t>Terdapat Permukiman Muslim</t>
  </si>
  <si>
    <t>RANK 1</t>
  </si>
  <si>
    <t>RANK 4</t>
  </si>
  <si>
    <t>Wali Pitu</t>
  </si>
  <si>
    <t>Siti khotijah</t>
  </si>
  <si>
    <t>masjid B</t>
  </si>
  <si>
    <t>E</t>
  </si>
  <si>
    <t>F</t>
  </si>
  <si>
    <t>(KRITERIA E</t>
  </si>
  <si>
    <t>(KRITERIA F</t>
  </si>
  <si>
    <t>G</t>
  </si>
  <si>
    <t>H</t>
  </si>
  <si>
    <t>(KRITERIA G</t>
  </si>
  <si>
    <t>(KRITERIA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</si>
</sst>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12" fontId="0" fillId="2" borderId="1" xfId="0" applyNumberFormat="1" applyFill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0" borderId="1" xfId="0" applyNumberFormat="1" applyBorder="1"/>
    <xf numFmtId="0" fontId="0" fillId="0" borderId="2" xfId="0" applyBorder="1"/>
    <xf numFmtId="2" fontId="0" fillId="2" borderId="3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1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4" fontId="0" fillId="0" borderId="1" xfId="0" applyNumberFormat="1" applyBorder="1"/>
    <xf numFmtId="164" fontId="0" fillId="6" borderId="1" xfId="0" applyNumberFormat="1" applyFill="1" applyBorder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5" fontId="0" fillId="10" borderId="1" xfId="0" applyNumberFormat="1" applyFill="1" applyBorder="1"/>
    <xf numFmtId="165" fontId="0" fillId="11" borderId="1" xfId="0" applyNumberFormat="1" applyFill="1" applyBorder="1"/>
    <xf numFmtId="2" fontId="0" fillId="11" borderId="1" xfId="0" applyNumberForma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65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164" fontId="0" fillId="13" borderId="1" xfId="0" applyNumberFormat="1" applyFill="1" applyBorder="1"/>
    <xf numFmtId="0" fontId="3" fillId="14" borderId="5" xfId="0" applyFont="1" applyFill="1" applyBorder="1"/>
    <xf numFmtId="164" fontId="3" fillId="14" borderId="1" xfId="0" applyNumberFormat="1" applyFont="1" applyFill="1" applyBorder="1"/>
    <xf numFmtId="0" fontId="0" fillId="14" borderId="1" xfId="0" applyFill="1" applyBorder="1"/>
    <xf numFmtId="164" fontId="0" fillId="14" borderId="1" xfId="0" applyNumberFormat="1" applyFill="1" applyBorder="1"/>
    <xf numFmtId="0" fontId="0" fillId="14" borderId="5" xfId="0" applyFill="1" applyBorder="1"/>
    <xf numFmtId="2" fontId="0" fillId="11" borderId="1" xfId="0" applyNumberFormat="1" applyFill="1" applyBorder="1" applyAlignment="1">
      <alignment horizontal="center" vertic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center" vertical="center"/>
    </xf>
    <xf numFmtId="0" fontId="1" fillId="16" borderId="6" xfId="0" applyFont="1" applyFill="1" applyBorder="1"/>
    <xf numFmtId="165" fontId="0" fillId="0" borderId="3" xfId="0" applyNumberFormat="1" applyBorder="1"/>
    <xf numFmtId="0" fontId="0" fillId="0" borderId="6" xfId="0" applyBorder="1"/>
    <xf numFmtId="165" fontId="0" fillId="15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/>
    <xf numFmtId="0" fontId="0" fillId="0" borderId="5" xfId="0" applyBorder="1"/>
    <xf numFmtId="0" fontId="1" fillId="0" borderId="0" xfId="0" applyFont="1"/>
    <xf numFmtId="12" fontId="0" fillId="0" borderId="0" xfId="0" applyNumberFormat="1"/>
    <xf numFmtId="0" fontId="0" fillId="9" borderId="1" xfId="0" applyFill="1" applyBorder="1"/>
    <xf numFmtId="164" fontId="0" fillId="9" borderId="1" xfId="0" applyNumberFormat="1" applyFill="1" applyBorder="1"/>
    <xf numFmtId="164" fontId="0" fillId="9" borderId="1" xfId="0" applyNumberFormat="1" applyFill="1" applyBorder="1" applyAlignment="1">
      <alignment horizontal="center" vertical="center"/>
    </xf>
    <xf numFmtId="0" fontId="0" fillId="9" borderId="0" xfId="0" applyFill="1"/>
    <xf numFmtId="164" fontId="0" fillId="9" borderId="0" xfId="0" applyNumberFormat="1" applyFill="1"/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2" borderId="1" xfId="0" applyFill="1" applyBorder="1"/>
    <xf numFmtId="2" fontId="0" fillId="0" borderId="7" xfId="0" applyNumberFormat="1" applyBorder="1"/>
    <xf numFmtId="2" fontId="0" fillId="2" borderId="8" xfId="0" applyNumberFormat="1" applyFill="1" applyBorder="1"/>
    <xf numFmtId="2" fontId="0" fillId="2" borderId="7" xfId="0" applyNumberFormat="1" applyFill="1" applyBorder="1"/>
    <xf numFmtId="12" fontId="0" fillId="17" borderId="0" xfId="0" applyNumberFormat="1" applyFill="1"/>
    <xf numFmtId="0" fontId="0" fillId="18" borderId="1" xfId="0" applyFill="1" applyBorder="1"/>
    <xf numFmtId="164" fontId="0" fillId="18" borderId="1" xfId="0" applyNumberFormat="1" applyFill="1" applyBorder="1"/>
    <xf numFmtId="164" fontId="0" fillId="18" borderId="1" xfId="0" applyNumberFormat="1" applyFill="1" applyBorder="1" applyAlignment="1">
      <alignment horizontal="center" vertical="center"/>
    </xf>
    <xf numFmtId="0" fontId="0" fillId="18" borderId="0" xfId="0" applyFill="1"/>
    <xf numFmtId="164" fontId="0" fillId="18" borderId="0" xfId="0" applyNumberFormat="1" applyFill="1"/>
    <xf numFmtId="164" fontId="0" fillId="0" borderId="1" xfId="0" applyNumberFormat="1" applyFill="1" applyBorder="1"/>
    <xf numFmtId="0" fontId="0" fillId="0" borderId="5" xfId="0" applyFill="1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9" xfId="0" applyFill="1" applyBorder="1"/>
    <xf numFmtId="165" fontId="0" fillId="15" borderId="7" xfId="0" applyNumberFormat="1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12" fontId="0" fillId="2" borderId="2" xfId="0" applyNumberFormat="1" applyFill="1" applyBorder="1"/>
    <xf numFmtId="12" fontId="0" fillId="2" borderId="1" xfId="0" applyNumberFormat="1" applyFont="1" applyFill="1" applyBorder="1" applyAlignment="1">
      <alignment horizontal="center" vertical="center"/>
    </xf>
    <xf numFmtId="12" fontId="0" fillId="2" borderId="1" xfId="0" applyNumberFormat="1" applyFont="1" applyFill="1" applyBorder="1"/>
    <xf numFmtId="12" fontId="0" fillId="18" borderId="1" xfId="0" applyNumberFormat="1" applyFill="1" applyBorder="1"/>
    <xf numFmtId="12" fontId="0" fillId="18" borderId="1" xfId="0" applyNumberFormat="1" applyFont="1" applyFill="1" applyBorder="1" applyAlignment="1">
      <alignment horizontal="center" vertical="center"/>
    </xf>
    <xf numFmtId="12" fontId="0" fillId="18" borderId="1" xfId="0" applyNumberFormat="1" applyFont="1" applyFill="1" applyBorder="1"/>
    <xf numFmtId="165" fontId="0" fillId="11" borderId="1" xfId="0" applyNumberFormat="1" applyFill="1" applyBorder="1" applyAlignment="1">
      <alignment horizontal="center" vertical="center"/>
    </xf>
    <xf numFmtId="0" fontId="0" fillId="0" borderId="7" xfId="0" applyBorder="1"/>
    <xf numFmtId="0" fontId="0" fillId="0" borderId="0" xfId="0" applyFill="1"/>
    <xf numFmtId="164" fontId="0" fillId="0" borderId="0" xfId="0" applyNumberFormat="1" applyFill="1"/>
    <xf numFmtId="164" fontId="0" fillId="18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432A-C912-41FE-AE11-C8672EA7A6AA}">
  <dimension ref="A6:AC59"/>
  <sheetViews>
    <sheetView topLeftCell="H36" zoomScale="93" zoomScaleNormal="93" workbookViewId="0">
      <selection activeCell="A16" sqref="A16:AA48"/>
    </sheetView>
  </sheetViews>
  <sheetFormatPr defaultRowHeight="15" x14ac:dyDescent="0.25"/>
  <cols>
    <col min="1" max="1" width="10.85546875" customWidth="1"/>
    <col min="2" max="2" width="8.42578125" bestFit="1" customWidth="1"/>
    <col min="4" max="4" width="8.7109375" bestFit="1" customWidth="1"/>
    <col min="5" max="5" width="9.7109375" customWidth="1"/>
    <col min="9" max="9" width="11.85546875" customWidth="1"/>
    <col min="11" max="11" width="11.42578125" customWidth="1"/>
    <col min="13" max="13" width="10.140625" customWidth="1"/>
    <col min="17" max="17" width="11.5703125" customWidth="1"/>
    <col min="19" max="19" width="9.85546875" bestFit="1" customWidth="1"/>
    <col min="21" max="21" width="10.140625" customWidth="1"/>
    <col min="23" max="23" width="11" bestFit="1" customWidth="1"/>
    <col min="27" max="27" width="10.140625" customWidth="1"/>
  </cols>
  <sheetData>
    <row r="6" spans="1:29" ht="26.25" x14ac:dyDescent="0.4">
      <c r="A6" s="52" t="s">
        <v>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8" spans="1:29" x14ac:dyDescent="0.25">
      <c r="A8" s="1" t="s">
        <v>0</v>
      </c>
      <c r="B8" s="1"/>
      <c r="C8" s="1"/>
      <c r="D8" s="1"/>
      <c r="G8" s="1" t="s">
        <v>0</v>
      </c>
      <c r="H8" s="1"/>
      <c r="I8" s="1"/>
      <c r="J8" s="1"/>
      <c r="M8" s="1" t="s">
        <v>1</v>
      </c>
      <c r="N8" s="1"/>
      <c r="O8" s="1"/>
      <c r="P8" s="1"/>
      <c r="U8" s="1" t="s">
        <v>4</v>
      </c>
      <c r="V8" s="1"/>
      <c r="W8" s="1"/>
      <c r="X8" s="1"/>
    </row>
    <row r="9" spans="1:29" x14ac:dyDescent="0.25">
      <c r="A9" s="1"/>
      <c r="B9" s="1" t="s">
        <v>39</v>
      </c>
      <c r="C9" s="1" t="s">
        <v>40</v>
      </c>
      <c r="D9" s="1" t="s">
        <v>41</v>
      </c>
      <c r="E9" s="1" t="s">
        <v>42</v>
      </c>
      <c r="G9" s="1"/>
      <c r="H9" s="1" t="s">
        <v>39</v>
      </c>
      <c r="I9" s="1" t="s">
        <v>40</v>
      </c>
      <c r="J9" s="1" t="s">
        <v>41</v>
      </c>
      <c r="K9" s="1" t="s">
        <v>42</v>
      </c>
      <c r="M9" s="1"/>
      <c r="N9" s="1" t="s">
        <v>39</v>
      </c>
      <c r="O9" s="1" t="s">
        <v>40</v>
      </c>
      <c r="P9" s="1" t="s">
        <v>41</v>
      </c>
      <c r="Q9" s="1" t="s">
        <v>42</v>
      </c>
      <c r="R9" s="1" t="s">
        <v>2</v>
      </c>
      <c r="S9" s="1"/>
      <c r="U9" s="1"/>
      <c r="V9" s="1" t="s">
        <v>39</v>
      </c>
      <c r="W9" s="1" t="s">
        <v>40</v>
      </c>
      <c r="X9" s="6" t="s">
        <v>41</v>
      </c>
      <c r="Y9" s="1" t="s">
        <v>42</v>
      </c>
      <c r="Z9" s="1" t="s">
        <v>2</v>
      </c>
      <c r="AA9" s="1" t="s">
        <v>5</v>
      </c>
      <c r="AC9" s="1" t="s">
        <v>3</v>
      </c>
    </row>
    <row r="10" spans="1:29" x14ac:dyDescent="0.25">
      <c r="A10" s="1" t="s">
        <v>39</v>
      </c>
      <c r="B10" s="2">
        <v>1</v>
      </c>
      <c r="C10" s="2">
        <v>3</v>
      </c>
      <c r="D10" s="2">
        <v>2</v>
      </c>
      <c r="E10" s="2">
        <v>4</v>
      </c>
      <c r="G10" s="1" t="s">
        <v>39</v>
      </c>
      <c r="H10" s="3">
        <v>1</v>
      </c>
      <c r="I10" s="3">
        <v>3</v>
      </c>
      <c r="J10" s="3">
        <v>2</v>
      </c>
      <c r="K10" s="3">
        <v>4</v>
      </c>
      <c r="M10" s="1" t="s">
        <v>39</v>
      </c>
      <c r="N10" s="3" cm="1">
        <f t="array" ref="N10:Q13">MMULT($H$10:$K$13,$H$10:$K$13)</f>
        <v>3.99</v>
      </c>
      <c r="O10" s="3">
        <v>18</v>
      </c>
      <c r="P10" s="4">
        <v>5.92</v>
      </c>
      <c r="Q10" s="3">
        <v>20</v>
      </c>
      <c r="R10" s="5">
        <f>SUM(N10:Q10)</f>
        <v>47.910000000000004</v>
      </c>
      <c r="S10" s="1">
        <f>R10/$R$14</f>
        <v>0.48301240044359317</v>
      </c>
      <c r="U10" s="1" t="s">
        <v>39</v>
      </c>
      <c r="V10" s="3" cm="1">
        <f t="array" ref="V10:Y13">MMULT(N10:Q13,N10:Q13)</f>
        <v>75.328100000000006</v>
      </c>
      <c r="W10" s="3">
        <v>288.60000000000002</v>
      </c>
      <c r="X10" s="4">
        <v>103.40160000000002</v>
      </c>
      <c r="Y10" s="3">
        <v>372.72</v>
      </c>
      <c r="Z10" s="5">
        <f>SUM(V10:Y10)</f>
        <v>840.04970000000003</v>
      </c>
      <c r="AA10" s="9">
        <f>Z10/$Z$14</f>
        <v>0.48606114090663211</v>
      </c>
      <c r="AC10" s="14">
        <f>S10-AA10</f>
        <v>-3.0487404630389348E-3</v>
      </c>
    </row>
    <row r="11" spans="1:29" x14ac:dyDescent="0.25">
      <c r="A11" s="1" t="s">
        <v>40</v>
      </c>
      <c r="B11" s="2">
        <v>0.33333333333333331</v>
      </c>
      <c r="C11" s="2">
        <v>1</v>
      </c>
      <c r="D11" s="2">
        <v>0.2</v>
      </c>
      <c r="E11" s="2">
        <v>2</v>
      </c>
      <c r="G11" s="1" t="s">
        <v>40</v>
      </c>
      <c r="H11" s="3">
        <v>0.33</v>
      </c>
      <c r="I11" s="3">
        <v>1</v>
      </c>
      <c r="J11" s="3">
        <v>0.2</v>
      </c>
      <c r="K11" s="3">
        <v>2</v>
      </c>
      <c r="M11" s="1" t="s">
        <v>40</v>
      </c>
      <c r="N11" s="3">
        <v>1.26</v>
      </c>
      <c r="O11" s="3">
        <v>3.99</v>
      </c>
      <c r="P11" s="4">
        <v>1.7200000000000002</v>
      </c>
      <c r="Q11" s="3">
        <v>5.92</v>
      </c>
      <c r="R11" s="5">
        <f>SUM(N11:Q11)</f>
        <v>12.89</v>
      </c>
      <c r="S11" s="1">
        <f>R11/$R$14</f>
        <v>0.12995261619114831</v>
      </c>
      <c r="U11" s="1" t="s">
        <v>40</v>
      </c>
      <c r="V11" s="3">
        <v>20.816400000000002</v>
      </c>
      <c r="W11" s="3">
        <v>81.088099999999997</v>
      </c>
      <c r="X11" s="4">
        <v>28.644000000000002</v>
      </c>
      <c r="Y11" s="3">
        <v>103.40160000000002</v>
      </c>
      <c r="Z11" s="5">
        <f>SUM(V11:Y11)</f>
        <v>233.95010000000002</v>
      </c>
      <c r="AA11" s="29">
        <f>Z11/$Z$14</f>
        <v>0.13536586290218386</v>
      </c>
      <c r="AC11" s="14">
        <f>S11-AA11</f>
        <v>-5.4132467110355464E-3</v>
      </c>
    </row>
    <row r="12" spans="1:29" x14ac:dyDescent="0.25">
      <c r="A12" s="1" t="s">
        <v>41</v>
      </c>
      <c r="B12" s="2">
        <v>0.5</v>
      </c>
      <c r="C12" s="2">
        <v>5</v>
      </c>
      <c r="D12" s="2">
        <v>1</v>
      </c>
      <c r="E12" s="2">
        <v>3</v>
      </c>
      <c r="G12" s="1" t="s">
        <v>41</v>
      </c>
      <c r="H12" s="3">
        <v>0.5</v>
      </c>
      <c r="I12" s="3">
        <v>5</v>
      </c>
      <c r="J12" s="3">
        <v>1</v>
      </c>
      <c r="K12" s="3">
        <v>3</v>
      </c>
      <c r="M12" s="1" t="s">
        <v>41</v>
      </c>
      <c r="N12" s="3">
        <v>3.4000000000000004</v>
      </c>
      <c r="O12" s="3">
        <v>13</v>
      </c>
      <c r="P12" s="4">
        <v>3.99</v>
      </c>
      <c r="Q12" s="3">
        <v>18</v>
      </c>
      <c r="R12" s="5">
        <f>SUM(N12:Q12)</f>
        <v>38.39</v>
      </c>
      <c r="S12" s="1">
        <f>R12/$R$14</f>
        <v>0.3870349833652586</v>
      </c>
      <c r="U12" s="1" t="s">
        <v>41</v>
      </c>
      <c r="V12" s="3">
        <v>58.451999999999998</v>
      </c>
      <c r="W12" s="3">
        <v>226.14</v>
      </c>
      <c r="X12" s="4">
        <v>81.088099999999997</v>
      </c>
      <c r="Y12" s="3">
        <v>288.59999999999997</v>
      </c>
      <c r="Z12" s="5">
        <f>SUM(V12:Y12)</f>
        <v>654.28009999999995</v>
      </c>
      <c r="AA12" s="9">
        <f>Z12/$Z$14</f>
        <v>0.37857299619118406</v>
      </c>
      <c r="AC12" s="14">
        <f>S12-AA12</f>
        <v>8.4619871740745367E-3</v>
      </c>
    </row>
    <row r="13" spans="1:29" x14ac:dyDescent="0.25">
      <c r="A13" s="40" t="s">
        <v>42</v>
      </c>
      <c r="B13" s="2">
        <v>0.25</v>
      </c>
      <c r="C13" s="2">
        <v>0.5</v>
      </c>
      <c r="D13" s="2">
        <v>0.33333333333333331</v>
      </c>
      <c r="E13" s="2">
        <v>1</v>
      </c>
      <c r="G13" s="40" t="s">
        <v>42</v>
      </c>
      <c r="H13" s="3">
        <v>0.25</v>
      </c>
      <c r="I13" s="3">
        <v>0.5</v>
      </c>
      <c r="J13" s="3">
        <v>0.33</v>
      </c>
      <c r="K13" s="3">
        <v>1</v>
      </c>
      <c r="M13" s="40" t="s">
        <v>42</v>
      </c>
      <c r="N13" s="3">
        <v>0.83000000000000007</v>
      </c>
      <c r="O13" s="3">
        <v>3.4000000000000004</v>
      </c>
      <c r="P13" s="3">
        <v>1.26</v>
      </c>
      <c r="Q13" s="3">
        <v>3.99</v>
      </c>
      <c r="R13" s="5">
        <f>SUM(N13:Q13)</f>
        <v>9.48</v>
      </c>
      <c r="S13" s="1">
        <f>R13/$R$14</f>
        <v>9.5574150620022183E-2</v>
      </c>
      <c r="U13" s="40" t="s">
        <v>42</v>
      </c>
      <c r="V13" s="3">
        <v>15.191400000000002</v>
      </c>
      <c r="W13" s="3">
        <v>58.452000000000005</v>
      </c>
      <c r="X13" s="3">
        <v>20.816400000000002</v>
      </c>
      <c r="Y13" s="3">
        <v>75.328100000000006</v>
      </c>
      <c r="Z13" s="5">
        <f>SUM(V13:Y13)</f>
        <v>169.78790000000004</v>
      </c>
      <c r="AA13" s="9">
        <f>Z13/$Z$14</f>
        <v>9.8240973583040597E-2</v>
      </c>
      <c r="AC13" s="14">
        <f>S13-AA13</f>
        <v>-2.6668229630184143E-3</v>
      </c>
    </row>
    <row r="14" spans="1:29" x14ac:dyDescent="0.25">
      <c r="R14" s="7">
        <f>SUM(R10:R12)</f>
        <v>99.19</v>
      </c>
      <c r="Z14" s="3">
        <f>SUM(Z10:Z12)</f>
        <v>1728.2799</v>
      </c>
    </row>
    <row r="15" spans="1:29" ht="26.25" x14ac:dyDescent="0.4">
      <c r="A15" s="52" t="s">
        <v>7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9" x14ac:dyDescent="0.25">
      <c r="A16" s="53" t="s">
        <v>54</v>
      </c>
      <c r="B16" s="53"/>
      <c r="C16" s="53"/>
      <c r="D16" s="53"/>
      <c r="E16" s="53"/>
      <c r="F16" t="s">
        <v>46</v>
      </c>
    </row>
    <row r="17" spans="1:29" x14ac:dyDescent="0.25">
      <c r="A17" s="1" t="s">
        <v>0</v>
      </c>
      <c r="B17" s="1"/>
      <c r="C17" s="1"/>
      <c r="D17" s="1"/>
      <c r="E17" s="1"/>
      <c r="G17" s="1" t="s">
        <v>0</v>
      </c>
      <c r="H17" s="1"/>
      <c r="I17" s="1"/>
      <c r="J17" s="1"/>
      <c r="K17" s="1"/>
      <c r="M17" s="1" t="s">
        <v>0</v>
      </c>
      <c r="N17" s="1"/>
      <c r="O17" s="1"/>
      <c r="P17" s="1"/>
      <c r="Q17" s="1"/>
      <c r="U17" s="1" t="s">
        <v>0</v>
      </c>
      <c r="V17" s="1"/>
      <c r="W17" s="1"/>
      <c r="X17" s="1"/>
      <c r="Y17" s="1"/>
    </row>
    <row r="18" spans="1:29" x14ac:dyDescent="0.25">
      <c r="A18" s="1"/>
      <c r="B18" s="1" t="s">
        <v>51</v>
      </c>
      <c r="C18" s="1" t="s">
        <v>48</v>
      </c>
      <c r="D18" s="1" t="s">
        <v>49</v>
      </c>
      <c r="E18" s="1" t="s">
        <v>50</v>
      </c>
      <c r="G18" s="1"/>
      <c r="H18" s="1" t="s">
        <v>51</v>
      </c>
      <c r="I18" s="1" t="s">
        <v>48</v>
      </c>
      <c r="J18" s="1" t="s">
        <v>49</v>
      </c>
      <c r="K18" s="1" t="s">
        <v>50</v>
      </c>
      <c r="M18" s="1"/>
      <c r="N18" s="1" t="s">
        <v>51</v>
      </c>
      <c r="O18" s="1" t="s">
        <v>52</v>
      </c>
      <c r="P18" s="1" t="s">
        <v>49</v>
      </c>
      <c r="Q18" s="1" t="s">
        <v>53</v>
      </c>
      <c r="R18" s="1" t="s">
        <v>2</v>
      </c>
      <c r="S18" s="1" t="s">
        <v>15</v>
      </c>
      <c r="U18" s="1"/>
      <c r="V18" s="1" t="s">
        <v>13</v>
      </c>
      <c r="W18" s="1" t="s">
        <v>48</v>
      </c>
      <c r="X18" s="1" t="s">
        <v>49</v>
      </c>
      <c r="Y18" s="1" t="s">
        <v>50</v>
      </c>
      <c r="Z18" s="1" t="s">
        <v>2</v>
      </c>
      <c r="AA18" s="1" t="s">
        <v>15</v>
      </c>
      <c r="AC18" s="1" t="s">
        <v>3</v>
      </c>
    </row>
    <row r="19" spans="1:29" x14ac:dyDescent="0.25">
      <c r="A19" s="1" t="s">
        <v>51</v>
      </c>
      <c r="B19" s="10">
        <v>1</v>
      </c>
      <c r="C19" s="10">
        <v>0.33333333333333331</v>
      </c>
      <c r="D19" s="10">
        <v>0.5</v>
      </c>
      <c r="E19" s="10">
        <v>0.25</v>
      </c>
      <c r="G19" s="1" t="s">
        <v>51</v>
      </c>
      <c r="H19" s="12">
        <v>1</v>
      </c>
      <c r="I19" s="12">
        <v>0.33</v>
      </c>
      <c r="J19" s="12">
        <v>0.5</v>
      </c>
      <c r="K19" s="12">
        <v>0.25</v>
      </c>
      <c r="M19" s="1" t="s">
        <v>47</v>
      </c>
      <c r="N19" s="12">
        <f t="array" ref="N19:Q22">MMULT(H19:K22,H19:K22)</f>
        <v>3.99</v>
      </c>
      <c r="O19" s="12">
        <v>1.5766666666666667</v>
      </c>
      <c r="P19" s="12">
        <v>2.99</v>
      </c>
      <c r="Q19" s="12">
        <v>0.7339</v>
      </c>
      <c r="R19" s="5">
        <f>SUM(N19:Q19)</f>
        <v>9.2905666666666669</v>
      </c>
      <c r="S19" s="14">
        <f>R19/$R$23</f>
        <v>8.6503888713188051E-2</v>
      </c>
      <c r="U19" s="1" t="s">
        <v>12</v>
      </c>
      <c r="V19" s="12">
        <f t="array" ref="V19:Y22">MMULT(N19:Q22,N19:Q22)</f>
        <v>73.208799999999997</v>
      </c>
      <c r="W19" s="12">
        <v>25.125948000000001</v>
      </c>
      <c r="X19" s="12">
        <v>51.740400000000001</v>
      </c>
      <c r="Y19" s="12">
        <v>12.581022000000001</v>
      </c>
      <c r="Z19" s="5">
        <f>SUM(V19:Y19)</f>
        <v>162.65616999999997</v>
      </c>
      <c r="AA19" s="15">
        <f>Z19/$Z$23</f>
        <v>8.9310515142848976E-2</v>
      </c>
      <c r="AC19" s="14">
        <f>S19-AA19</f>
        <v>-2.8066264296609245E-3</v>
      </c>
    </row>
    <row r="20" spans="1:29" x14ac:dyDescent="0.25">
      <c r="A20" s="1" t="s">
        <v>48</v>
      </c>
      <c r="B20" s="10">
        <v>3</v>
      </c>
      <c r="C20" s="10">
        <v>1</v>
      </c>
      <c r="D20" s="10">
        <v>3</v>
      </c>
      <c r="E20" s="10">
        <v>0.33333333333333331</v>
      </c>
      <c r="G20" s="1" t="s">
        <v>48</v>
      </c>
      <c r="H20" s="12">
        <v>3</v>
      </c>
      <c r="I20" s="12">
        <v>1</v>
      </c>
      <c r="J20" s="12">
        <v>3</v>
      </c>
      <c r="K20" s="12">
        <v>0.33</v>
      </c>
      <c r="M20" s="1" t="s">
        <v>48</v>
      </c>
      <c r="N20" s="12">
        <v>13.32</v>
      </c>
      <c r="O20" s="12">
        <v>3.9800000000000004</v>
      </c>
      <c r="P20" s="12">
        <v>8.82</v>
      </c>
      <c r="Q20" s="12">
        <v>2.16</v>
      </c>
      <c r="R20" s="5">
        <f t="shared" ref="R20:R22" si="0">SUM(N20:Q20)</f>
        <v>28.28</v>
      </c>
      <c r="S20" s="14">
        <f t="shared" ref="S20:S22" si="1">R20/$R$23</f>
        <v>0.26331332205882219</v>
      </c>
      <c r="U20" s="1" t="s">
        <v>48</v>
      </c>
      <c r="V20" s="12">
        <v>213.0804</v>
      </c>
      <c r="W20" s="12">
        <v>73.849000000000004</v>
      </c>
      <c r="X20" s="12">
        <v>151.25040000000001</v>
      </c>
      <c r="Y20" s="12">
        <v>36.780948000000002</v>
      </c>
      <c r="Z20" s="5">
        <f t="shared" ref="Z20:Z22" si="2">SUM(V20:Y20)</f>
        <v>474.96074800000002</v>
      </c>
      <c r="AA20" s="15">
        <f t="shared" ref="AA20:AA22" si="3">Z20/$Z$23</f>
        <v>0.26078930222267549</v>
      </c>
      <c r="AC20" s="14">
        <f t="shared" ref="AC20:AC22" si="4">S20-AA20</f>
        <v>2.5240198361466959E-3</v>
      </c>
    </row>
    <row r="21" spans="1:29" x14ac:dyDescent="0.25">
      <c r="A21" s="1" t="s">
        <v>49</v>
      </c>
      <c r="B21" s="10">
        <v>2</v>
      </c>
      <c r="C21" s="10">
        <v>0.33333333333333331</v>
      </c>
      <c r="D21" s="10">
        <v>1</v>
      </c>
      <c r="E21" s="10">
        <v>0.25</v>
      </c>
      <c r="G21" s="1" t="s">
        <v>49</v>
      </c>
      <c r="H21" s="12">
        <v>2</v>
      </c>
      <c r="I21" s="12">
        <v>0.33333333333333331</v>
      </c>
      <c r="J21" s="12">
        <v>1</v>
      </c>
      <c r="K21" s="12">
        <v>0.25</v>
      </c>
      <c r="M21" s="1" t="s">
        <v>49</v>
      </c>
      <c r="N21" s="12">
        <v>6</v>
      </c>
      <c r="O21" s="12">
        <v>2.0766666666666667</v>
      </c>
      <c r="P21" s="12">
        <v>4</v>
      </c>
      <c r="Q21" s="12">
        <v>1.1099999999999999</v>
      </c>
      <c r="R21" s="5">
        <f t="shared" si="0"/>
        <v>13.186666666666666</v>
      </c>
      <c r="S21" s="14">
        <f t="shared" si="1"/>
        <v>0.12278023362384494</v>
      </c>
      <c r="U21" s="1" t="s">
        <v>49</v>
      </c>
      <c r="V21" s="12">
        <v>103.35120000000001</v>
      </c>
      <c r="W21" s="12">
        <v>35.637</v>
      </c>
      <c r="X21" s="12">
        <v>73.34620000000001</v>
      </c>
      <c r="Y21" s="12">
        <v>17.757899999999999</v>
      </c>
      <c r="Z21" s="5">
        <f t="shared" si="2"/>
        <v>230.09230000000002</v>
      </c>
      <c r="AA21" s="15">
        <f t="shared" si="3"/>
        <v>0.12633804080965974</v>
      </c>
      <c r="AC21" s="14">
        <f t="shared" si="4"/>
        <v>-3.5578071858148042E-3</v>
      </c>
    </row>
    <row r="22" spans="1:29" x14ac:dyDescent="0.25">
      <c r="A22" s="1" t="s">
        <v>50</v>
      </c>
      <c r="B22" s="10">
        <v>4</v>
      </c>
      <c r="C22" s="10">
        <v>3</v>
      </c>
      <c r="D22" s="10">
        <v>4</v>
      </c>
      <c r="E22" s="10">
        <v>1</v>
      </c>
      <c r="G22" s="1" t="s">
        <v>50</v>
      </c>
      <c r="H22" s="12">
        <v>4</v>
      </c>
      <c r="I22" s="12">
        <v>3</v>
      </c>
      <c r="J22" s="12">
        <v>4</v>
      </c>
      <c r="K22" s="12">
        <v>1</v>
      </c>
      <c r="M22" s="1" t="s">
        <v>50</v>
      </c>
      <c r="N22" s="12">
        <v>25</v>
      </c>
      <c r="O22" s="12">
        <v>8.6533333333333324</v>
      </c>
      <c r="P22" s="12">
        <v>19</v>
      </c>
      <c r="Q22" s="13">
        <v>3.99</v>
      </c>
      <c r="R22" s="5">
        <f t="shared" si="0"/>
        <v>56.643333333333338</v>
      </c>
      <c r="S22" s="14">
        <f t="shared" si="1"/>
        <v>0.52740255560414495</v>
      </c>
      <c r="U22" s="1" t="s">
        <v>50</v>
      </c>
      <c r="V22" s="12">
        <v>428.76239999999996</v>
      </c>
      <c r="W22" s="12">
        <v>147.84039999999999</v>
      </c>
      <c r="X22" s="12">
        <v>302.88239999999996</v>
      </c>
      <c r="Y22" s="13">
        <v>74.0488</v>
      </c>
      <c r="Z22" s="5">
        <f t="shared" si="2"/>
        <v>953.53399999999988</v>
      </c>
      <c r="AA22" s="15">
        <f t="shared" si="3"/>
        <v>0.52356214182481586</v>
      </c>
      <c r="AC22" s="14">
        <f t="shared" si="4"/>
        <v>3.8404137793290882E-3</v>
      </c>
    </row>
    <row r="23" spans="1:29" x14ac:dyDescent="0.25">
      <c r="B23" s="11"/>
      <c r="C23" s="11"/>
      <c r="D23" s="11"/>
      <c r="E23" s="11"/>
      <c r="R23" s="5">
        <f>SUM(R19:R22)</f>
        <v>107.40056666666666</v>
      </c>
      <c r="Z23" s="5">
        <f>SUM(Z19:Z22)</f>
        <v>1821.2432179999998</v>
      </c>
    </row>
    <row r="24" spans="1:29" x14ac:dyDescent="0.25">
      <c r="A24" s="54" t="s">
        <v>55</v>
      </c>
      <c r="B24" s="54"/>
      <c r="C24" s="54"/>
      <c r="D24" s="54"/>
      <c r="E24" s="54"/>
      <c r="F24" t="s">
        <v>45</v>
      </c>
    </row>
    <row r="25" spans="1:29" x14ac:dyDescent="0.25">
      <c r="A25" s="1" t="s">
        <v>0</v>
      </c>
      <c r="B25" s="1"/>
      <c r="C25" s="1"/>
      <c r="D25" s="1"/>
      <c r="E25" s="1"/>
      <c r="G25" s="1" t="s">
        <v>0</v>
      </c>
      <c r="H25" s="1"/>
      <c r="I25" s="1"/>
      <c r="J25" s="1"/>
      <c r="K25" s="1"/>
      <c r="M25" s="1" t="s">
        <v>0</v>
      </c>
      <c r="N25" s="1"/>
      <c r="O25" s="1"/>
      <c r="P25" s="1"/>
      <c r="Q25" s="1"/>
      <c r="U25" s="1" t="s">
        <v>0</v>
      </c>
      <c r="V25" s="1"/>
      <c r="W25" s="1"/>
      <c r="X25" s="1"/>
      <c r="Y25" s="1"/>
    </row>
    <row r="26" spans="1:29" x14ac:dyDescent="0.25">
      <c r="A26" s="1"/>
      <c r="B26" s="1" t="s">
        <v>51</v>
      </c>
      <c r="C26" s="1" t="s">
        <v>48</v>
      </c>
      <c r="D26" s="1" t="s">
        <v>49</v>
      </c>
      <c r="E26" s="1" t="s">
        <v>50</v>
      </c>
      <c r="G26" s="1"/>
      <c r="H26" s="1" t="s">
        <v>51</v>
      </c>
      <c r="I26" s="1" t="s">
        <v>48</v>
      </c>
      <c r="J26" s="1" t="s">
        <v>49</v>
      </c>
      <c r="K26" s="1" t="s">
        <v>50</v>
      </c>
      <c r="M26" s="1"/>
      <c r="N26" s="1" t="s">
        <v>51</v>
      </c>
      <c r="O26" s="1" t="s">
        <v>48</v>
      </c>
      <c r="P26" s="1" t="s">
        <v>49</v>
      </c>
      <c r="Q26" s="1" t="s">
        <v>50</v>
      </c>
      <c r="R26" s="1" t="s">
        <v>2</v>
      </c>
      <c r="S26" s="1" t="s">
        <v>15</v>
      </c>
      <c r="U26" s="1"/>
      <c r="V26" s="1" t="s">
        <v>51</v>
      </c>
      <c r="W26" s="1" t="s">
        <v>48</v>
      </c>
      <c r="X26" s="1" t="s">
        <v>49</v>
      </c>
      <c r="Y26" s="1" t="s">
        <v>50</v>
      </c>
      <c r="Z26" s="1" t="s">
        <v>2</v>
      </c>
      <c r="AA26" s="1" t="s">
        <v>15</v>
      </c>
      <c r="AC26" s="1" t="s">
        <v>3</v>
      </c>
    </row>
    <row r="27" spans="1:29" x14ac:dyDescent="0.25">
      <c r="A27" s="1" t="s">
        <v>51</v>
      </c>
      <c r="B27" s="10">
        <v>1</v>
      </c>
      <c r="C27" s="10">
        <v>0.33333333333333331</v>
      </c>
      <c r="D27" s="10">
        <v>0.5</v>
      </c>
      <c r="E27" s="10">
        <v>0.25</v>
      </c>
      <c r="G27" s="1" t="s">
        <v>51</v>
      </c>
      <c r="H27" s="12">
        <v>1</v>
      </c>
      <c r="I27" s="12">
        <v>0.33</v>
      </c>
      <c r="J27" s="12">
        <v>0.5</v>
      </c>
      <c r="K27" s="12">
        <v>0.25</v>
      </c>
      <c r="M27" s="1" t="s">
        <v>51</v>
      </c>
      <c r="N27" s="12">
        <f t="array" ref="N27:Q30">MMULT(H27:K30,H27:K30)</f>
        <v>3.99</v>
      </c>
      <c r="O27" s="12">
        <v>0.88500000000000001</v>
      </c>
      <c r="P27" s="12">
        <v>3.1500000000000004</v>
      </c>
      <c r="Q27" s="12">
        <v>1.4100000000000001</v>
      </c>
      <c r="R27" s="5">
        <f>SUM(N27:Q27)</f>
        <v>9.4350000000000005</v>
      </c>
      <c r="S27" s="14">
        <f>R27/$R$31</f>
        <v>9.1865050387030828E-2</v>
      </c>
      <c r="U27" s="1" t="s">
        <v>51</v>
      </c>
      <c r="V27" s="12">
        <f t="array" ref="V27:Y30">MMULT(N27:Q30,N27:Q30)</f>
        <v>76.985100000000017</v>
      </c>
      <c r="W27" s="12">
        <v>15.024000000000001</v>
      </c>
      <c r="X27" s="12">
        <v>50.871000000000002</v>
      </c>
      <c r="Y27" s="12">
        <v>23.667149999999999</v>
      </c>
      <c r="Z27" s="5">
        <f>SUM(V27:Y27)</f>
        <v>166.54725000000002</v>
      </c>
      <c r="AA27" s="15">
        <f>Z27/$Z$31</f>
        <v>9.4957502323874524E-2</v>
      </c>
      <c r="AC27" s="14">
        <f>S27-AA27</f>
        <v>-3.0924519368436959E-3</v>
      </c>
    </row>
    <row r="28" spans="1:29" x14ac:dyDescent="0.25">
      <c r="A28" s="1" t="s">
        <v>48</v>
      </c>
      <c r="B28" s="10">
        <v>3</v>
      </c>
      <c r="C28" s="10">
        <v>1</v>
      </c>
      <c r="D28" s="10">
        <v>5</v>
      </c>
      <c r="E28" s="10">
        <v>2</v>
      </c>
      <c r="G28" s="1" t="s">
        <v>48</v>
      </c>
      <c r="H28" s="12">
        <v>3</v>
      </c>
      <c r="I28" s="12">
        <v>1</v>
      </c>
      <c r="J28" s="12">
        <v>5</v>
      </c>
      <c r="K28" s="12">
        <v>2</v>
      </c>
      <c r="M28" s="1" t="s">
        <v>48</v>
      </c>
      <c r="N28" s="12">
        <v>24</v>
      </c>
      <c r="O28" s="12">
        <v>3.99</v>
      </c>
      <c r="P28" s="12">
        <v>15.5</v>
      </c>
      <c r="Q28" s="12">
        <v>7.25</v>
      </c>
      <c r="R28" s="5">
        <f>SUM(N28:Q28)</f>
        <v>50.74</v>
      </c>
      <c r="S28" s="14">
        <f>R28/$R$31</f>
        <v>0.4940363176086851</v>
      </c>
      <c r="U28" s="1" t="s">
        <v>48</v>
      </c>
      <c r="V28" s="12">
        <v>391.69499999999999</v>
      </c>
      <c r="W28" s="12">
        <v>77.185100000000006</v>
      </c>
      <c r="X28" s="12">
        <v>261.07000000000005</v>
      </c>
      <c r="Y28" s="12">
        <v>121.2175</v>
      </c>
      <c r="Z28" s="5">
        <f>SUM(V28:Y28)</f>
        <v>851.16759999999999</v>
      </c>
      <c r="AA28" s="15">
        <f t="shared" ref="AA28:AA30" si="5">Z28/$Z$31</f>
        <v>0.48529621086512503</v>
      </c>
      <c r="AC28" s="14">
        <f>S28-AA28</f>
        <v>8.7401067435600721E-3</v>
      </c>
    </row>
    <row r="29" spans="1:29" x14ac:dyDescent="0.25">
      <c r="A29" s="1" t="s">
        <v>49</v>
      </c>
      <c r="B29" s="10">
        <v>2</v>
      </c>
      <c r="C29" s="10">
        <v>0.2</v>
      </c>
      <c r="D29" s="10">
        <v>1</v>
      </c>
      <c r="E29" s="10">
        <v>0.5</v>
      </c>
      <c r="G29" s="1" t="s">
        <v>49</v>
      </c>
      <c r="H29" s="12">
        <v>2</v>
      </c>
      <c r="I29" s="12">
        <v>0.2</v>
      </c>
      <c r="J29" s="12">
        <v>1</v>
      </c>
      <c r="K29" s="12">
        <v>0.5</v>
      </c>
      <c r="M29" s="1" t="s">
        <v>49</v>
      </c>
      <c r="N29" s="12">
        <v>6.6</v>
      </c>
      <c r="O29" s="12">
        <v>1.31</v>
      </c>
      <c r="P29" s="12">
        <v>4</v>
      </c>
      <c r="Q29" s="12">
        <v>1.9</v>
      </c>
      <c r="R29" s="5">
        <f t="shared" ref="R29:R30" si="6">SUM(N29:Q29)</f>
        <v>13.81</v>
      </c>
      <c r="S29" s="14">
        <f t="shared" ref="S29:S30" si="7">R29/$R$31</f>
        <v>0.13446278175356605</v>
      </c>
      <c r="U29" s="1" t="s">
        <v>49</v>
      </c>
      <c r="V29" s="12">
        <v>109.82400000000001</v>
      </c>
      <c r="W29" s="12">
        <v>21.475899999999999</v>
      </c>
      <c r="X29" s="12">
        <v>73.245000000000005</v>
      </c>
      <c r="Y29" s="12">
        <v>34.003500000000003</v>
      </c>
      <c r="Z29" s="5">
        <f t="shared" ref="Z29:Z30" si="8">SUM(V29:Y29)</f>
        <v>238.54840000000002</v>
      </c>
      <c r="AA29" s="15">
        <f t="shared" si="5"/>
        <v>0.1360092120845979</v>
      </c>
      <c r="AC29" s="14">
        <f>S29-AA29</f>
        <v>-1.5464303310318561E-3</v>
      </c>
    </row>
    <row r="30" spans="1:29" x14ac:dyDescent="0.25">
      <c r="A30" s="1" t="s">
        <v>50</v>
      </c>
      <c r="B30" s="10">
        <v>4</v>
      </c>
      <c r="C30" s="10">
        <v>0.5</v>
      </c>
      <c r="D30" s="10">
        <v>2</v>
      </c>
      <c r="E30" s="10">
        <v>1</v>
      </c>
      <c r="G30" s="1" t="s">
        <v>50</v>
      </c>
      <c r="H30" s="12">
        <v>4</v>
      </c>
      <c r="I30" s="12">
        <v>0.5</v>
      </c>
      <c r="J30" s="12">
        <v>2</v>
      </c>
      <c r="K30" s="12">
        <v>1</v>
      </c>
      <c r="M30" s="1" t="s">
        <v>50</v>
      </c>
      <c r="N30" s="12">
        <v>13.5</v>
      </c>
      <c r="O30" s="12">
        <v>2.72</v>
      </c>
      <c r="P30" s="12">
        <v>8.5</v>
      </c>
      <c r="Q30" s="13">
        <v>4</v>
      </c>
      <c r="R30" s="5">
        <f t="shared" si="6"/>
        <v>28.72</v>
      </c>
      <c r="S30" s="14">
        <f t="shared" si="7"/>
        <v>0.27963585025071808</v>
      </c>
      <c r="U30" s="1" t="s">
        <v>50</v>
      </c>
      <c r="V30" s="12">
        <v>229.245</v>
      </c>
      <c r="W30" s="12">
        <v>44.815300000000001</v>
      </c>
      <c r="X30" s="12">
        <v>152.685</v>
      </c>
      <c r="Y30" s="13">
        <v>70.905000000000001</v>
      </c>
      <c r="Z30" s="5">
        <f t="shared" si="8"/>
        <v>497.65030000000002</v>
      </c>
      <c r="AA30" s="15">
        <f t="shared" si="5"/>
        <v>0.28373707472640258</v>
      </c>
      <c r="AC30" s="14">
        <f t="shared" ref="AC30" si="9">S30-AA30</f>
        <v>-4.1012244756845062E-3</v>
      </c>
    </row>
    <row r="31" spans="1:29" x14ac:dyDescent="0.25">
      <c r="R31" s="5">
        <f>SUM(R27:R30)</f>
        <v>102.705</v>
      </c>
      <c r="Z31" s="5">
        <f>SUM(Z27:Z30)</f>
        <v>1753.91355</v>
      </c>
    </row>
    <row r="32" spans="1:29" x14ac:dyDescent="0.25">
      <c r="A32" s="55" t="s">
        <v>56</v>
      </c>
      <c r="B32" s="55"/>
      <c r="C32" s="55"/>
      <c r="D32" s="55"/>
      <c r="E32" s="55"/>
      <c r="F32" t="s">
        <v>44</v>
      </c>
    </row>
    <row r="33" spans="1:29" x14ac:dyDescent="0.25">
      <c r="A33" s="1" t="s">
        <v>0</v>
      </c>
      <c r="B33" s="1"/>
      <c r="C33" s="1"/>
      <c r="D33" s="1"/>
      <c r="E33" s="1"/>
      <c r="G33" s="1" t="s">
        <v>0</v>
      </c>
      <c r="H33" s="1"/>
      <c r="I33" s="1"/>
      <c r="J33" s="1"/>
      <c r="K33" s="1"/>
      <c r="M33" s="1" t="s">
        <v>0</v>
      </c>
      <c r="N33" s="1"/>
      <c r="O33" s="1"/>
      <c r="P33" s="1"/>
      <c r="Q33" s="1"/>
      <c r="U33" s="1" t="s">
        <v>0</v>
      </c>
      <c r="V33" s="1"/>
      <c r="W33" s="1"/>
      <c r="X33" s="1"/>
      <c r="Y33" s="1"/>
    </row>
    <row r="34" spans="1:29" x14ac:dyDescent="0.25">
      <c r="A34" s="1"/>
      <c r="B34" s="1" t="s">
        <v>51</v>
      </c>
      <c r="C34" s="1" t="s">
        <v>48</v>
      </c>
      <c r="D34" s="1" t="s">
        <v>49</v>
      </c>
      <c r="E34" s="1" t="s">
        <v>50</v>
      </c>
      <c r="G34" s="1"/>
      <c r="H34" s="1" t="s">
        <v>51</v>
      </c>
      <c r="I34" s="1" t="s">
        <v>48</v>
      </c>
      <c r="J34" s="1" t="s">
        <v>49</v>
      </c>
      <c r="K34" s="1" t="s">
        <v>50</v>
      </c>
      <c r="M34" s="1"/>
      <c r="N34" s="1" t="s">
        <v>51</v>
      </c>
      <c r="O34" s="1" t="s">
        <v>48</v>
      </c>
      <c r="P34" s="1" t="s">
        <v>49</v>
      </c>
      <c r="Q34" s="1" t="s">
        <v>50</v>
      </c>
      <c r="R34" s="1" t="s">
        <v>16</v>
      </c>
      <c r="S34" s="1" t="s">
        <v>17</v>
      </c>
      <c r="U34" s="1"/>
      <c r="V34" s="1" t="s">
        <v>51</v>
      </c>
      <c r="W34" s="1" t="s">
        <v>48</v>
      </c>
      <c r="X34" s="1" t="s">
        <v>49</v>
      </c>
      <c r="Y34" s="1" t="s">
        <v>50</v>
      </c>
      <c r="Z34" s="1" t="s">
        <v>16</v>
      </c>
      <c r="AA34" s="1" t="s">
        <v>17</v>
      </c>
      <c r="AC34" s="1" t="s">
        <v>3</v>
      </c>
    </row>
    <row r="35" spans="1:29" x14ac:dyDescent="0.25">
      <c r="A35" s="1" t="s">
        <v>51</v>
      </c>
      <c r="B35" s="10">
        <v>1</v>
      </c>
      <c r="C35" s="10">
        <v>0.33333333333333331</v>
      </c>
      <c r="D35" s="10">
        <v>2</v>
      </c>
      <c r="E35" s="10">
        <v>0.2</v>
      </c>
      <c r="G35" s="1" t="s">
        <v>51</v>
      </c>
      <c r="H35" s="12">
        <v>1</v>
      </c>
      <c r="I35" s="12">
        <v>0.33</v>
      </c>
      <c r="J35" s="12">
        <v>2</v>
      </c>
      <c r="K35" s="12">
        <v>0.2</v>
      </c>
      <c r="M35" s="1" t="s">
        <v>51</v>
      </c>
      <c r="N35" s="12">
        <f t="array" ref="N35:Q38">MMULT(H35:K38,H35:K38)</f>
        <v>3.99</v>
      </c>
      <c r="O35" s="12">
        <v>2.2600000000000002</v>
      </c>
      <c r="P35" s="12">
        <v>5.46</v>
      </c>
      <c r="Q35" s="13">
        <v>1.0088999999999999</v>
      </c>
      <c r="R35" s="5">
        <f>SUM(N35:Q35)</f>
        <v>12.718900000000001</v>
      </c>
      <c r="S35" s="14">
        <f>R35/$R$39</f>
        <v>0.11831655951828345</v>
      </c>
      <c r="U35" s="1" t="s">
        <v>51</v>
      </c>
      <c r="V35" s="12">
        <f t="array" ref="V35:Y38">MMULT(N35:Q38,N35:Q38)</f>
        <v>77.131</v>
      </c>
      <c r="W35" s="12">
        <v>38.203985000000003</v>
      </c>
      <c r="X35" s="12">
        <v>93.422200000000004</v>
      </c>
      <c r="Y35" s="13">
        <v>16.205522000000002</v>
      </c>
      <c r="Z35" s="5">
        <f>SUM(V35:Y35)</f>
        <v>224.96270699999999</v>
      </c>
      <c r="AA35" s="15">
        <f>Z35/$Z$39</f>
        <v>0.12215723793475675</v>
      </c>
      <c r="AC35" s="14">
        <f>S35-AA35</f>
        <v>-3.8406784164733004E-3</v>
      </c>
    </row>
    <row r="36" spans="1:29" x14ac:dyDescent="0.25">
      <c r="A36" s="1" t="s">
        <v>48</v>
      </c>
      <c r="B36" s="10">
        <v>3</v>
      </c>
      <c r="C36" s="10">
        <v>1</v>
      </c>
      <c r="D36" s="10">
        <v>2</v>
      </c>
      <c r="E36" s="10">
        <v>0.33333333333333331</v>
      </c>
      <c r="G36" s="1" t="s">
        <v>48</v>
      </c>
      <c r="H36" s="12">
        <v>3</v>
      </c>
      <c r="I36" s="12">
        <v>1</v>
      </c>
      <c r="J36" s="12">
        <v>2</v>
      </c>
      <c r="K36" s="12">
        <v>0.33</v>
      </c>
      <c r="M36" s="1" t="s">
        <v>48</v>
      </c>
      <c r="N36" s="12">
        <v>8.65</v>
      </c>
      <c r="O36" s="12">
        <v>3.9800000000000004</v>
      </c>
      <c r="P36" s="12">
        <v>11.32</v>
      </c>
      <c r="Q36" s="13">
        <v>1.7600000000000002</v>
      </c>
      <c r="R36" s="5">
        <f t="shared" ref="R36:R38" si="10">SUM(N36:Q36)</f>
        <v>25.710000000000004</v>
      </c>
      <c r="S36" s="14">
        <f t="shared" ref="S36:S38" si="11">R36/$R$39</f>
        <v>0.23916523796987693</v>
      </c>
      <c r="U36" s="1" t="s">
        <v>48</v>
      </c>
      <c r="V36" s="12">
        <v>148.35050000000001</v>
      </c>
      <c r="W36" s="12">
        <v>74.051200000000023</v>
      </c>
      <c r="X36" s="12">
        <v>179.80260000000001</v>
      </c>
      <c r="Y36" s="13">
        <v>31.413985</v>
      </c>
      <c r="Z36" s="5">
        <f t="shared" ref="Z36:Z38" si="12">SUM(V36:Y36)</f>
        <v>433.61828500000007</v>
      </c>
      <c r="AA36" s="15">
        <f t="shared" ref="AA36:AA38" si="13">Z36/$Z$39</f>
        <v>0.23545952446956542</v>
      </c>
      <c r="AC36" s="14">
        <f t="shared" ref="AC36:AC38" si="14">S36-AA36</f>
        <v>3.7057135003115138E-3</v>
      </c>
    </row>
    <row r="37" spans="1:29" x14ac:dyDescent="0.25">
      <c r="A37" s="1" t="s">
        <v>49</v>
      </c>
      <c r="B37" s="10">
        <v>0.5</v>
      </c>
      <c r="C37" s="10">
        <v>0.5</v>
      </c>
      <c r="D37" s="10">
        <v>1</v>
      </c>
      <c r="E37" s="10">
        <v>0.25</v>
      </c>
      <c r="G37" s="1" t="s">
        <v>49</v>
      </c>
      <c r="H37" s="12">
        <v>0.5</v>
      </c>
      <c r="I37" s="12">
        <v>0.5</v>
      </c>
      <c r="J37" s="12">
        <v>1</v>
      </c>
      <c r="K37" s="12">
        <v>0.25</v>
      </c>
      <c r="M37" s="1" t="s">
        <v>49</v>
      </c>
      <c r="N37" s="12">
        <v>3.75</v>
      </c>
      <c r="O37" s="12">
        <v>1.915</v>
      </c>
      <c r="P37" s="12">
        <v>4</v>
      </c>
      <c r="Q37" s="13">
        <v>0.76500000000000001</v>
      </c>
      <c r="R37" s="5">
        <f t="shared" si="10"/>
        <v>10.43</v>
      </c>
      <c r="S37" s="14">
        <f t="shared" si="11"/>
        <v>9.7024248620218426E-2</v>
      </c>
      <c r="U37" s="1" t="s">
        <v>49</v>
      </c>
      <c r="V37" s="12">
        <v>62.592250000000007</v>
      </c>
      <c r="W37" s="12">
        <v>31.138950000000001</v>
      </c>
      <c r="X37" s="12">
        <v>76.512799999999999</v>
      </c>
      <c r="Y37" s="13">
        <v>13.266125000000001</v>
      </c>
      <c r="Z37" s="5">
        <f t="shared" si="12"/>
        <v>183.51012499999999</v>
      </c>
      <c r="AA37" s="15">
        <f t="shared" si="13"/>
        <v>9.964802745311005E-2</v>
      </c>
      <c r="AC37" s="14">
        <f t="shared" si="14"/>
        <v>-2.6237788328916239E-3</v>
      </c>
    </row>
    <row r="38" spans="1:29" x14ac:dyDescent="0.25">
      <c r="A38" s="1" t="s">
        <v>50</v>
      </c>
      <c r="B38" s="10">
        <v>5</v>
      </c>
      <c r="C38" s="10">
        <v>3</v>
      </c>
      <c r="D38" s="10">
        <v>4</v>
      </c>
      <c r="E38" s="10">
        <v>1</v>
      </c>
      <c r="G38" s="1" t="s">
        <v>50</v>
      </c>
      <c r="H38" s="12">
        <v>5</v>
      </c>
      <c r="I38" s="12">
        <v>3</v>
      </c>
      <c r="J38" s="12">
        <v>4</v>
      </c>
      <c r="K38" s="12">
        <v>1</v>
      </c>
      <c r="M38" s="1" t="s">
        <v>50</v>
      </c>
      <c r="N38" s="12">
        <v>21</v>
      </c>
      <c r="O38" s="12">
        <v>9.65</v>
      </c>
      <c r="P38" s="12">
        <v>24</v>
      </c>
      <c r="Q38" s="13">
        <v>3.99</v>
      </c>
      <c r="R38" s="5">
        <f t="shared" si="10"/>
        <v>58.64</v>
      </c>
      <c r="S38" s="14">
        <f t="shared" si="11"/>
        <v>0.54549395389162114</v>
      </c>
      <c r="U38" s="1" t="s">
        <v>50</v>
      </c>
      <c r="V38" s="12">
        <v>341.05250000000007</v>
      </c>
      <c r="W38" s="12">
        <v>170.33050000000003</v>
      </c>
      <c r="X38" s="12">
        <v>415.65800000000002</v>
      </c>
      <c r="Y38" s="13">
        <v>72.451000000000008</v>
      </c>
      <c r="Z38" s="5">
        <f t="shared" si="12"/>
        <v>999.49200000000019</v>
      </c>
      <c r="AA38" s="15">
        <f t="shared" si="13"/>
        <v>0.54273521014256787</v>
      </c>
      <c r="AC38" s="14">
        <f t="shared" si="14"/>
        <v>2.7587437490532718E-3</v>
      </c>
    </row>
    <row r="39" spans="1:29" x14ac:dyDescent="0.25">
      <c r="R39" s="5">
        <f>SUM(R35:R38)</f>
        <v>107.49890000000001</v>
      </c>
      <c r="Z39" s="5">
        <f>SUM(Z35:Z38)</f>
        <v>1841.5831170000001</v>
      </c>
    </row>
    <row r="41" spans="1:29" x14ac:dyDescent="0.25">
      <c r="A41" s="55" t="s">
        <v>57</v>
      </c>
      <c r="B41" s="55"/>
      <c r="C41" s="55"/>
      <c r="D41" s="55"/>
      <c r="E41" s="55"/>
      <c r="F41" t="s">
        <v>43</v>
      </c>
    </row>
    <row r="42" spans="1:29" x14ac:dyDescent="0.25">
      <c r="A42" s="1" t="s">
        <v>0</v>
      </c>
      <c r="B42" s="1"/>
      <c r="C42" s="1"/>
      <c r="D42" s="1"/>
      <c r="E42" s="1"/>
      <c r="G42" s="1" t="s">
        <v>0</v>
      </c>
      <c r="H42" s="1"/>
      <c r="I42" s="1"/>
      <c r="J42" s="1"/>
      <c r="K42" s="1"/>
      <c r="M42" s="1" t="s">
        <v>0</v>
      </c>
      <c r="N42" s="1"/>
      <c r="O42" s="1"/>
      <c r="P42" s="1"/>
      <c r="Q42" s="1"/>
      <c r="U42" s="1" t="s">
        <v>0</v>
      </c>
      <c r="V42" s="1"/>
      <c r="W42" s="1"/>
      <c r="X42" s="1"/>
      <c r="Y42" s="1"/>
    </row>
    <row r="43" spans="1:29" x14ac:dyDescent="0.25">
      <c r="A43" s="1"/>
      <c r="B43" s="1" t="s">
        <v>51</v>
      </c>
      <c r="C43" s="1" t="s">
        <v>48</v>
      </c>
      <c r="D43" s="1" t="s">
        <v>49</v>
      </c>
      <c r="E43" s="1" t="s">
        <v>50</v>
      </c>
      <c r="G43" s="1"/>
      <c r="H43" s="1" t="s">
        <v>51</v>
      </c>
      <c r="I43" s="1" t="s">
        <v>48</v>
      </c>
      <c r="J43" s="1" t="s">
        <v>49</v>
      </c>
      <c r="K43" s="1" t="s">
        <v>50</v>
      </c>
      <c r="M43" s="1"/>
      <c r="N43" s="1" t="s">
        <v>51</v>
      </c>
      <c r="O43" s="1" t="s">
        <v>48</v>
      </c>
      <c r="P43" s="1" t="s">
        <v>49</v>
      </c>
      <c r="Q43" s="1" t="s">
        <v>50</v>
      </c>
      <c r="R43" s="1" t="s">
        <v>16</v>
      </c>
      <c r="S43" s="1" t="s">
        <v>17</v>
      </c>
      <c r="U43" s="1"/>
      <c r="V43" s="1" t="s">
        <v>51</v>
      </c>
      <c r="W43" s="1" t="s">
        <v>48</v>
      </c>
      <c r="X43" s="1" t="s">
        <v>49</v>
      </c>
      <c r="Y43" s="1" t="s">
        <v>50</v>
      </c>
      <c r="Z43" s="1" t="s">
        <v>16</v>
      </c>
      <c r="AA43" s="1" t="s">
        <v>17</v>
      </c>
      <c r="AC43" s="1" t="s">
        <v>3</v>
      </c>
    </row>
    <row r="44" spans="1:29" x14ac:dyDescent="0.25">
      <c r="A44" s="1" t="s">
        <v>51</v>
      </c>
      <c r="B44" s="10">
        <v>1</v>
      </c>
      <c r="C44" s="10">
        <v>2</v>
      </c>
      <c r="D44" s="10">
        <v>3</v>
      </c>
      <c r="E44" s="10">
        <v>5</v>
      </c>
      <c r="G44" s="1" t="s">
        <v>51</v>
      </c>
      <c r="H44" s="12">
        <v>1</v>
      </c>
      <c r="I44" s="12">
        <v>2</v>
      </c>
      <c r="J44" s="12">
        <v>3</v>
      </c>
      <c r="K44" s="12">
        <v>5</v>
      </c>
      <c r="M44" s="1" t="s">
        <v>51</v>
      </c>
      <c r="N44" s="12">
        <f t="array" ref="N44:Q47">MMULT(H44:K47,H44:K47)</f>
        <v>3.99</v>
      </c>
      <c r="O44" s="12">
        <v>7.49</v>
      </c>
      <c r="P44" s="12">
        <v>13.666666666666666</v>
      </c>
      <c r="Q44" s="13">
        <v>23</v>
      </c>
      <c r="R44" s="5">
        <f>SUM(N44:Q44)</f>
        <v>48.146666666666668</v>
      </c>
      <c r="S44" s="14">
        <f>R44/$R$39</f>
        <v>0.44788055195603549</v>
      </c>
      <c r="U44" s="1" t="s">
        <v>51</v>
      </c>
      <c r="V44" s="12">
        <f t="array" ref="V44:Y47">MMULT(N44:Q47,N44:Q47)</f>
        <v>70.776200000000003</v>
      </c>
      <c r="W44" s="12">
        <v>133.0402</v>
      </c>
      <c r="X44" s="12">
        <v>233.72499999999997</v>
      </c>
      <c r="Y44" s="13">
        <v>413.435</v>
      </c>
      <c r="Z44" s="5">
        <f>SUM(V44:Y44)</f>
        <v>850.97640000000001</v>
      </c>
      <c r="AA44" s="15">
        <f>Z44/$Z$39</f>
        <v>0.4620895967955379</v>
      </c>
      <c r="AC44" s="14">
        <f>S44-AA44</f>
        <v>-1.4209044839502416E-2</v>
      </c>
    </row>
    <row r="45" spans="1:29" x14ac:dyDescent="0.25">
      <c r="A45" s="1" t="s">
        <v>48</v>
      </c>
      <c r="B45" s="10">
        <v>0.5</v>
      </c>
      <c r="C45" s="10">
        <v>1</v>
      </c>
      <c r="D45" s="10">
        <v>3</v>
      </c>
      <c r="E45" s="10">
        <v>2</v>
      </c>
      <c r="G45" s="1" t="s">
        <v>48</v>
      </c>
      <c r="H45" s="12">
        <v>0.5</v>
      </c>
      <c r="I45" s="12">
        <v>1</v>
      </c>
      <c r="J45" s="12">
        <v>3</v>
      </c>
      <c r="K45" s="12">
        <v>2</v>
      </c>
      <c r="M45" s="1" t="s">
        <v>48</v>
      </c>
      <c r="N45" s="12">
        <v>2.39</v>
      </c>
      <c r="O45" s="12">
        <v>3.99</v>
      </c>
      <c r="P45" s="12">
        <v>8.1666666666666661</v>
      </c>
      <c r="Q45" s="13">
        <v>15.5</v>
      </c>
      <c r="R45" s="5">
        <f t="shared" ref="R45:R47" si="15">SUM(N45:Q45)</f>
        <v>30.046666666666667</v>
      </c>
      <c r="S45" s="14">
        <f t="shared" ref="S45:S47" si="16">R45/$R$39</f>
        <v>0.27950673603791915</v>
      </c>
      <c r="U45" s="1" t="s">
        <v>48</v>
      </c>
      <c r="V45" s="12">
        <v>42.489699999999999</v>
      </c>
      <c r="W45" s="12">
        <v>80.256200000000007</v>
      </c>
      <c r="X45" s="12">
        <v>140.63499999999999</v>
      </c>
      <c r="Y45" s="13">
        <v>246.68</v>
      </c>
      <c r="Z45" s="5">
        <f t="shared" ref="Z45:Z47" si="17">SUM(V45:Y45)</f>
        <v>510.0609</v>
      </c>
      <c r="AA45" s="15">
        <f t="shared" ref="AA45:AA47" si="18">Z45/$Z$39</f>
        <v>0.27696870985161187</v>
      </c>
      <c r="AC45" s="14">
        <f t="shared" ref="AC45:AC47" si="19">S45-AA45</f>
        <v>2.5380261863072739E-3</v>
      </c>
    </row>
    <row r="46" spans="1:29" x14ac:dyDescent="0.25">
      <c r="A46" s="1" t="s">
        <v>49</v>
      </c>
      <c r="B46" s="10">
        <v>0.33333333333333331</v>
      </c>
      <c r="C46" s="10">
        <v>0.33333333333333331</v>
      </c>
      <c r="D46" s="10">
        <v>1</v>
      </c>
      <c r="E46" s="10">
        <v>3</v>
      </c>
      <c r="G46" s="1" t="s">
        <v>49</v>
      </c>
      <c r="H46" s="12">
        <v>0.33</v>
      </c>
      <c r="I46" s="12">
        <v>0.33</v>
      </c>
      <c r="J46" s="12">
        <v>1</v>
      </c>
      <c r="K46" s="12">
        <v>3</v>
      </c>
      <c r="M46" s="1" t="s">
        <v>49</v>
      </c>
      <c r="N46" s="12">
        <v>1.425</v>
      </c>
      <c r="O46" s="12">
        <v>2.8200000000000003</v>
      </c>
      <c r="P46" s="12">
        <v>3.98</v>
      </c>
      <c r="Q46" s="13">
        <v>8.31</v>
      </c>
      <c r="R46" s="5">
        <f t="shared" si="15"/>
        <v>16.535</v>
      </c>
      <c r="S46" s="14">
        <f t="shared" si="16"/>
        <v>0.15381552741469912</v>
      </c>
      <c r="U46" s="1" t="s">
        <v>49</v>
      </c>
      <c r="V46" s="12">
        <v>24.412650000000003</v>
      </c>
      <c r="W46" s="12">
        <v>45.696750000000009</v>
      </c>
      <c r="X46" s="12">
        <v>81.336400000000012</v>
      </c>
      <c r="Y46" s="13">
        <v>142.79880000000003</v>
      </c>
      <c r="Z46" s="5">
        <f t="shared" si="17"/>
        <v>294.24460000000005</v>
      </c>
      <c r="AA46" s="15">
        <f t="shared" si="18"/>
        <v>0.15977807207492989</v>
      </c>
      <c r="AC46" s="14">
        <f t="shared" si="19"/>
        <v>-5.962544660230773E-3</v>
      </c>
    </row>
    <row r="47" spans="1:29" x14ac:dyDescent="0.25">
      <c r="A47" s="1" t="s">
        <v>50</v>
      </c>
      <c r="B47" s="10">
        <v>0.2</v>
      </c>
      <c r="C47" s="10">
        <v>0.5</v>
      </c>
      <c r="D47" s="10">
        <v>0.33333333333333331</v>
      </c>
      <c r="E47" s="10">
        <v>1</v>
      </c>
      <c r="G47" s="1" t="s">
        <v>50</v>
      </c>
      <c r="H47" s="12">
        <v>0.2</v>
      </c>
      <c r="I47" s="12">
        <v>0.5</v>
      </c>
      <c r="J47" s="12">
        <v>0.33333333333333331</v>
      </c>
      <c r="K47" s="12">
        <v>1</v>
      </c>
      <c r="M47" s="1" t="s">
        <v>50</v>
      </c>
      <c r="N47" s="12">
        <v>0.76</v>
      </c>
      <c r="O47" s="12">
        <v>1.51</v>
      </c>
      <c r="P47" s="12">
        <v>2.7666666666666671</v>
      </c>
      <c r="Q47" s="13">
        <v>4</v>
      </c>
      <c r="R47" s="5">
        <f t="shared" si="15"/>
        <v>9.0366666666666671</v>
      </c>
      <c r="S47" s="14">
        <f t="shared" si="16"/>
        <v>8.4062875682138757E-2</v>
      </c>
      <c r="U47" s="1" t="s">
        <v>50</v>
      </c>
      <c r="V47" s="12">
        <v>13.623799999999999</v>
      </c>
      <c r="W47" s="12">
        <v>25.559300000000004</v>
      </c>
      <c r="X47" s="12">
        <v>44.796333333333337</v>
      </c>
      <c r="Y47" s="13">
        <v>79.876000000000005</v>
      </c>
      <c r="Z47" s="5">
        <f t="shared" si="17"/>
        <v>163.85543333333334</v>
      </c>
      <c r="AA47" s="15">
        <f t="shared" si="18"/>
        <v>8.8975312501919146E-2</v>
      </c>
      <c r="AC47" s="14">
        <f t="shared" si="19"/>
        <v>-4.9124368197803886E-3</v>
      </c>
    </row>
    <row r="48" spans="1:29" x14ac:dyDescent="0.25">
      <c r="R48" s="5">
        <f>SUM(R44:R47)</f>
        <v>103.76499999999999</v>
      </c>
      <c r="Z48" s="5">
        <f>SUM(Z44:Z47)</f>
        <v>1819.1373333333333</v>
      </c>
    </row>
    <row r="49" spans="1:29" ht="26.25" x14ac:dyDescent="0.4">
      <c r="A49" s="51" t="s">
        <v>18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1" spans="1:29" x14ac:dyDescent="0.25">
      <c r="A51" s="1"/>
      <c r="B51" s="43" t="s">
        <v>39</v>
      </c>
      <c r="C51" s="43" t="s">
        <v>40</v>
      </c>
      <c r="D51" s="43" t="s">
        <v>41</v>
      </c>
      <c r="E51" s="1" t="s">
        <v>42</v>
      </c>
      <c r="G51" s="1" t="s">
        <v>19</v>
      </c>
    </row>
    <row r="52" spans="1:29" x14ac:dyDescent="0.25">
      <c r="A52" s="1" t="s">
        <v>47</v>
      </c>
      <c r="B52" s="42">
        <f>AA19</f>
        <v>8.9310515142848976E-2</v>
      </c>
      <c r="C52" s="16">
        <f>AA27</f>
        <v>9.4957502323874524E-2</v>
      </c>
      <c r="D52" s="16">
        <f>AA35</f>
        <v>0.12215723793475675</v>
      </c>
      <c r="E52" s="16">
        <f>AA44</f>
        <v>0.4620895967955379</v>
      </c>
      <c r="G52" s="14">
        <f>AA10</f>
        <v>0.48606114090663211</v>
      </c>
      <c r="H52" t="s">
        <v>21</v>
      </c>
      <c r="I52" s="18">
        <f t="array" ref="I52:I55">MMULT(B52:D55,G52:G54)</f>
        <v>0.10250980669779985</v>
      </c>
      <c r="J52" t="s">
        <v>59</v>
      </c>
    </row>
    <row r="53" spans="1:29" x14ac:dyDescent="0.25">
      <c r="A53" s="1" t="s">
        <v>60</v>
      </c>
      <c r="B53" s="42">
        <f>AA20</f>
        <v>0.26078930222267549</v>
      </c>
      <c r="C53" s="16">
        <f t="shared" ref="C53:C55" si="20">AA28</f>
        <v>0.48529621086512503</v>
      </c>
      <c r="D53" s="16">
        <f t="shared" ref="D53:D55" si="21">AA36</f>
        <v>0.23545952446956542</v>
      </c>
      <c r="E53" s="16">
        <f t="shared" ref="E53:E55" si="22">AA45</f>
        <v>0.27696870985161187</v>
      </c>
      <c r="F53" s="17" t="s">
        <v>20</v>
      </c>
      <c r="G53" s="14">
        <f t="shared" ref="G53:G55" si="23">AA11</f>
        <v>0.13536586290218386</v>
      </c>
      <c r="I53" s="18">
        <v>0.28159070378171075</v>
      </c>
      <c r="J53" t="s">
        <v>22</v>
      </c>
    </row>
    <row r="54" spans="1:29" x14ac:dyDescent="0.25">
      <c r="A54" s="1" t="s">
        <v>61</v>
      </c>
      <c r="B54" s="42">
        <f t="shared" ref="B54:B55" si="24">AA21</f>
        <v>0.12633804080965974</v>
      </c>
      <c r="C54" s="16">
        <f t="shared" si="20"/>
        <v>0.1360092120845979</v>
      </c>
      <c r="D54" s="16">
        <f t="shared" si="21"/>
        <v>9.964802745311005E-2</v>
      </c>
      <c r="E54" s="16">
        <f t="shared" si="22"/>
        <v>0.15977807207492989</v>
      </c>
      <c r="G54" s="14">
        <f t="shared" si="23"/>
        <v>0.37857299619118406</v>
      </c>
      <c r="I54" s="18">
        <v>0.11754306892979483</v>
      </c>
      <c r="J54" t="s">
        <v>28</v>
      </c>
    </row>
    <row r="55" spans="1:29" x14ac:dyDescent="0.25">
      <c r="A55" s="46" t="s">
        <v>62</v>
      </c>
      <c r="B55" s="47">
        <f t="shared" si="24"/>
        <v>0.52356214182481586</v>
      </c>
      <c r="C55" s="48">
        <f t="shared" si="20"/>
        <v>0.28373707472640258</v>
      </c>
      <c r="D55" s="48">
        <f t="shared" si="21"/>
        <v>0.54273521014256787</v>
      </c>
      <c r="E55" s="48">
        <f t="shared" si="22"/>
        <v>8.8975312501919146E-2</v>
      </c>
      <c r="F55" s="49"/>
      <c r="G55" s="47">
        <f t="shared" si="23"/>
        <v>9.8240973583040597E-2</v>
      </c>
      <c r="H55" s="49"/>
      <c r="I55" s="50">
        <v>0.49835642059069463</v>
      </c>
      <c r="J55" s="49" t="s">
        <v>58</v>
      </c>
    </row>
    <row r="59" spans="1:29" x14ac:dyDescent="0.25">
      <c r="N59" s="1"/>
    </row>
  </sheetData>
  <mergeCells count="7">
    <mergeCell ref="A49:AC49"/>
    <mergeCell ref="A6:Y6"/>
    <mergeCell ref="A15:Y15"/>
    <mergeCell ref="A16:E16"/>
    <mergeCell ref="A24:E24"/>
    <mergeCell ref="A32:E32"/>
    <mergeCell ref="A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6E3A-E55F-4A53-A49F-5DBCA30A48AE}">
  <dimension ref="A1:AK82"/>
  <sheetViews>
    <sheetView topLeftCell="A52" zoomScale="93" zoomScaleNormal="93" workbookViewId="0">
      <selection activeCell="N75" sqref="N75"/>
    </sheetView>
  </sheetViews>
  <sheetFormatPr defaultRowHeight="15" x14ac:dyDescent="0.25"/>
  <cols>
    <col min="1" max="1" width="10.85546875" customWidth="1"/>
    <col min="2" max="2" width="8.42578125" bestFit="1" customWidth="1"/>
    <col min="4" max="4" width="8.7109375" bestFit="1" customWidth="1"/>
    <col min="5" max="5" width="9.7109375" customWidth="1"/>
    <col min="9" max="9" width="11.85546875" customWidth="1"/>
    <col min="10" max="10" width="12" customWidth="1"/>
    <col min="11" max="11" width="11.42578125" customWidth="1"/>
    <col min="13" max="13" width="10.140625" customWidth="1"/>
    <col min="17" max="17" width="11.5703125" customWidth="1"/>
    <col min="19" max="19" width="9.85546875" bestFit="1" customWidth="1"/>
    <col min="21" max="21" width="10.140625" customWidth="1"/>
    <col min="23" max="23" width="11" bestFit="1" customWidth="1"/>
    <col min="27" max="27" width="10.140625" customWidth="1"/>
  </cols>
  <sheetData>
    <row r="1" spans="1:37" ht="26.25" x14ac:dyDescent="0.4">
      <c r="A1" s="52" t="s">
        <v>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4" spans="1:37" x14ac:dyDescent="0.25">
      <c r="A4" s="1" t="s">
        <v>0</v>
      </c>
      <c r="B4" s="1"/>
      <c r="C4" s="1"/>
      <c r="D4" s="1"/>
      <c r="I4" s="1" t="s">
        <v>0</v>
      </c>
      <c r="J4" s="1"/>
      <c r="K4" s="1"/>
      <c r="L4" s="1"/>
      <c r="Q4" s="43" t="s">
        <v>1</v>
      </c>
      <c r="R4" s="43"/>
      <c r="S4" s="43"/>
      <c r="T4" s="43"/>
      <c r="AA4" s="43" t="s">
        <v>4</v>
      </c>
      <c r="AB4" s="43"/>
      <c r="AC4" s="43"/>
      <c r="AD4" s="43"/>
    </row>
    <row r="5" spans="1:37" x14ac:dyDescent="0.25">
      <c r="A5" s="1"/>
      <c r="B5" s="1" t="s">
        <v>39</v>
      </c>
      <c r="C5" s="1" t="s">
        <v>40</v>
      </c>
      <c r="D5" s="1" t="s">
        <v>41</v>
      </c>
      <c r="E5" s="1" t="s">
        <v>42</v>
      </c>
      <c r="F5" s="57" t="s">
        <v>63</v>
      </c>
      <c r="G5" s="57" t="s">
        <v>64</v>
      </c>
      <c r="I5" s="1"/>
      <c r="J5" s="1" t="s">
        <v>39</v>
      </c>
      <c r="K5" s="1" t="s">
        <v>40</v>
      </c>
      <c r="L5" s="1" t="s">
        <v>41</v>
      </c>
      <c r="M5" s="1" t="s">
        <v>42</v>
      </c>
      <c r="N5" s="56" t="s">
        <v>63</v>
      </c>
      <c r="O5" s="56" t="s">
        <v>64</v>
      </c>
      <c r="Q5" s="1"/>
      <c r="R5" s="1" t="s">
        <v>39</v>
      </c>
      <c r="S5" s="1" t="s">
        <v>40</v>
      </c>
      <c r="T5" s="1" t="s">
        <v>41</v>
      </c>
      <c r="U5" s="1" t="s">
        <v>42</v>
      </c>
      <c r="V5" s="57" t="s">
        <v>63</v>
      </c>
      <c r="W5" s="57" t="s">
        <v>64</v>
      </c>
      <c r="X5" s="1" t="s">
        <v>2</v>
      </c>
      <c r="Y5" s="1"/>
      <c r="AA5" s="1"/>
      <c r="AB5" s="1" t="s">
        <v>39</v>
      </c>
      <c r="AC5" s="1" t="s">
        <v>40</v>
      </c>
      <c r="AD5" s="1" t="s">
        <v>41</v>
      </c>
      <c r="AE5" s="1" t="s">
        <v>42</v>
      </c>
      <c r="AF5" s="57" t="s">
        <v>63</v>
      </c>
      <c r="AG5" s="57" t="s">
        <v>64</v>
      </c>
      <c r="AH5" s="1" t="s">
        <v>2</v>
      </c>
      <c r="AI5" s="1" t="s">
        <v>5</v>
      </c>
      <c r="AK5" s="1" t="s">
        <v>3</v>
      </c>
    </row>
    <row r="6" spans="1:37" x14ac:dyDescent="0.25">
      <c r="A6" s="1" t="s">
        <v>39</v>
      </c>
      <c r="B6" s="2">
        <v>1</v>
      </c>
      <c r="C6" s="2">
        <v>3</v>
      </c>
      <c r="D6" s="2">
        <v>3</v>
      </c>
      <c r="E6" s="2">
        <v>3</v>
      </c>
      <c r="F6" s="58">
        <v>3</v>
      </c>
      <c r="G6" s="58">
        <v>3</v>
      </c>
      <c r="I6" s="1" t="s">
        <v>39</v>
      </c>
      <c r="J6" s="3">
        <v>1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Q6" s="1" t="s">
        <v>39</v>
      </c>
      <c r="R6" s="3">
        <f t="array" ref="R6:W11">MMULT(J6:O11,J6:O11)</f>
        <v>5.95</v>
      </c>
      <c r="S6" s="3">
        <v>11.25</v>
      </c>
      <c r="T6" s="3">
        <v>24</v>
      </c>
      <c r="U6" s="3">
        <v>17.490000000000002</v>
      </c>
      <c r="V6" s="58">
        <v>31.5</v>
      </c>
      <c r="W6" s="58">
        <v>27</v>
      </c>
      <c r="X6" s="59">
        <f>SUM(R6:W6)</f>
        <v>117.19</v>
      </c>
      <c r="Y6" s="1">
        <f>X6/$X$12</f>
        <v>0.52254235874880561</v>
      </c>
      <c r="AA6" s="1" t="s">
        <v>39</v>
      </c>
      <c r="AB6" s="3">
        <f t="array" ref="AB6:AG11">MMULT(R6:W11,R6:W11)</f>
        <v>277.77430000000004</v>
      </c>
      <c r="AC6" s="3">
        <v>472.11510000000004</v>
      </c>
      <c r="AD6" s="3">
        <v>935.35259999999994</v>
      </c>
      <c r="AE6" s="3">
        <v>718.38570000000004</v>
      </c>
      <c r="AF6" s="58">
        <v>1210.7676000000001</v>
      </c>
      <c r="AG6" s="58">
        <v>1248.5676000000001</v>
      </c>
      <c r="AH6" s="59">
        <f>SUM(AB6:AG6)</f>
        <v>4862.9629000000004</v>
      </c>
      <c r="AI6" s="9">
        <f>AH6/$AH$12</f>
        <v>0.52188165857004398</v>
      </c>
      <c r="AK6" s="14">
        <f>Y6-AI6</f>
        <v>6.6070017876163067E-4</v>
      </c>
    </row>
    <row r="7" spans="1:37" x14ac:dyDescent="0.25">
      <c r="A7" s="1" t="s">
        <v>40</v>
      </c>
      <c r="B7" s="2">
        <v>0.33333333333333331</v>
      </c>
      <c r="C7" s="2">
        <v>1</v>
      </c>
      <c r="D7" s="2">
        <v>2</v>
      </c>
      <c r="E7" s="2">
        <v>2</v>
      </c>
      <c r="F7" s="58">
        <v>4</v>
      </c>
      <c r="G7" s="58">
        <v>2</v>
      </c>
      <c r="I7" s="1" t="s">
        <v>40</v>
      </c>
      <c r="J7" s="3">
        <v>0.33</v>
      </c>
      <c r="K7" s="3">
        <v>1</v>
      </c>
      <c r="L7" s="3">
        <v>2</v>
      </c>
      <c r="M7" s="3">
        <v>2</v>
      </c>
      <c r="N7" s="3">
        <v>4</v>
      </c>
      <c r="O7" s="3">
        <v>2</v>
      </c>
      <c r="Q7" s="1" t="s">
        <v>40</v>
      </c>
      <c r="R7" s="3">
        <v>3.96</v>
      </c>
      <c r="S7" s="3">
        <v>5.99</v>
      </c>
      <c r="T7" s="3">
        <v>13.99</v>
      </c>
      <c r="U7" s="3">
        <v>9.65</v>
      </c>
      <c r="V7" s="58">
        <v>17.990000000000002</v>
      </c>
      <c r="W7" s="58">
        <v>18.990000000000002</v>
      </c>
      <c r="X7" s="59">
        <f t="shared" ref="X7:X11" si="0">SUM(R7:W7)</f>
        <v>70.569999999999993</v>
      </c>
      <c r="Y7" s="1">
        <f t="shared" ref="Y7:Y11" si="1">X7/$X$12</f>
        <v>0.31466690209832932</v>
      </c>
      <c r="AA7" s="1" t="s">
        <v>40</v>
      </c>
      <c r="AB7" s="3">
        <v>165.25053600000001</v>
      </c>
      <c r="AC7" s="3">
        <v>283.08850000000007</v>
      </c>
      <c r="AD7" s="3">
        <v>562.34650000000011</v>
      </c>
      <c r="AE7" s="3">
        <v>431.2088</v>
      </c>
      <c r="AF7" s="58">
        <v>724.19230000000016</v>
      </c>
      <c r="AG7" s="58">
        <v>739.55060000000003</v>
      </c>
      <c r="AH7" s="59">
        <f t="shared" ref="AH7:AH11" si="2">SUM(AB7:AG7)</f>
        <v>2905.6372360000005</v>
      </c>
      <c r="AI7" s="9">
        <f t="shared" ref="AI7:AI11" si="3">AH7/$AH$12</f>
        <v>0.31182610501234925</v>
      </c>
      <c r="AK7" s="14">
        <f t="shared" ref="AK7:AK11" si="4">Y7-AI7</f>
        <v>2.8407970859800624E-3</v>
      </c>
    </row>
    <row r="8" spans="1:37" x14ac:dyDescent="0.25">
      <c r="A8" s="1" t="s">
        <v>41</v>
      </c>
      <c r="B8" s="2">
        <v>0.33333333333333331</v>
      </c>
      <c r="C8" s="2">
        <v>0.5</v>
      </c>
      <c r="D8" s="2">
        <v>1</v>
      </c>
      <c r="E8" s="2">
        <v>0.33333333333333331</v>
      </c>
      <c r="F8" s="58">
        <v>2</v>
      </c>
      <c r="G8" s="58">
        <v>2</v>
      </c>
      <c r="I8" s="1" t="s">
        <v>41</v>
      </c>
      <c r="J8" s="3">
        <v>0.33</v>
      </c>
      <c r="K8" s="3">
        <v>0.5</v>
      </c>
      <c r="L8" s="3">
        <v>1</v>
      </c>
      <c r="M8" s="3">
        <v>0.33</v>
      </c>
      <c r="N8" s="3">
        <v>2</v>
      </c>
      <c r="O8" s="3">
        <v>2</v>
      </c>
      <c r="Q8" s="1" t="s">
        <v>41</v>
      </c>
      <c r="R8" s="3">
        <v>2.2539000000000002</v>
      </c>
      <c r="S8" s="3">
        <v>3.6549999999999998</v>
      </c>
      <c r="T8" s="3">
        <v>5.98</v>
      </c>
      <c r="U8" s="3">
        <v>5.65</v>
      </c>
      <c r="V8" s="58">
        <v>8.65</v>
      </c>
      <c r="W8" s="58">
        <v>10.32</v>
      </c>
      <c r="X8" s="59">
        <f t="shared" si="0"/>
        <v>36.508899999999997</v>
      </c>
      <c r="Y8" s="1">
        <f t="shared" si="1"/>
        <v>0.16279073915286515</v>
      </c>
      <c r="AA8" s="1" t="s">
        <v>41</v>
      </c>
      <c r="AB8" s="3">
        <v>87.522402</v>
      </c>
      <c r="AC8" s="3">
        <v>149.90552500000001</v>
      </c>
      <c r="AD8" s="3">
        <v>302.16625000000005</v>
      </c>
      <c r="AE8" s="3">
        <v>227.99081100000001</v>
      </c>
      <c r="AF8" s="58">
        <v>388.64710000000002</v>
      </c>
      <c r="AG8" s="58">
        <v>393.30115000000006</v>
      </c>
      <c r="AH8" s="59">
        <f t="shared" si="2"/>
        <v>1549.5332380000002</v>
      </c>
      <c r="AI8" s="9">
        <f t="shared" si="3"/>
        <v>0.16629223641760679</v>
      </c>
      <c r="AK8" s="14">
        <f t="shared" si="4"/>
        <v>-3.5014972647416376E-3</v>
      </c>
    </row>
    <row r="9" spans="1:37" x14ac:dyDescent="0.25">
      <c r="A9" s="40" t="s">
        <v>42</v>
      </c>
      <c r="B9" s="2">
        <v>0.33333333333333331</v>
      </c>
      <c r="C9" s="2">
        <v>0.5</v>
      </c>
      <c r="D9" s="2">
        <v>3</v>
      </c>
      <c r="E9" s="2">
        <v>1</v>
      </c>
      <c r="F9" s="58">
        <v>2</v>
      </c>
      <c r="G9" s="58">
        <v>1</v>
      </c>
      <c r="I9" s="40" t="s">
        <v>42</v>
      </c>
      <c r="J9" s="3">
        <v>0.33</v>
      </c>
      <c r="K9" s="3">
        <v>0.5</v>
      </c>
      <c r="L9" s="3">
        <v>3</v>
      </c>
      <c r="M9" s="3">
        <v>1</v>
      </c>
      <c r="N9" s="3">
        <v>2</v>
      </c>
      <c r="O9" s="3">
        <v>1</v>
      </c>
      <c r="Q9" s="1" t="s">
        <v>42</v>
      </c>
      <c r="R9" s="3">
        <v>2.8050000000000002</v>
      </c>
      <c r="S9" s="3">
        <v>4.49</v>
      </c>
      <c r="T9" s="3">
        <v>9.49</v>
      </c>
      <c r="U9" s="3">
        <v>5.98</v>
      </c>
      <c r="V9" s="58">
        <v>13.49</v>
      </c>
      <c r="W9" s="58">
        <v>13.99</v>
      </c>
      <c r="X9" s="59">
        <f t="shared" si="0"/>
        <v>50.245000000000005</v>
      </c>
      <c r="Y9" s="1">
        <f t="shared" si="1"/>
        <v>0.22403908879028706</v>
      </c>
      <c r="AA9" s="1" t="s">
        <v>42</v>
      </c>
      <c r="AB9" s="3">
        <v>116.780136</v>
      </c>
      <c r="AC9" s="3">
        <v>200.40395000000001</v>
      </c>
      <c r="AD9" s="3">
        <v>398.2482</v>
      </c>
      <c r="AE9" s="3">
        <v>306.18875000000003</v>
      </c>
      <c r="AF9" s="58">
        <v>510.48650000000004</v>
      </c>
      <c r="AG9" s="58">
        <v>520.69230000000005</v>
      </c>
      <c r="AH9" s="59">
        <f t="shared" si="2"/>
        <v>2052.7998360000001</v>
      </c>
      <c r="AI9" s="9">
        <f t="shared" si="3"/>
        <v>0.22030161552826041</v>
      </c>
      <c r="AK9" s="14">
        <f t="shared" si="4"/>
        <v>3.7374732620266415E-3</v>
      </c>
    </row>
    <row r="10" spans="1:37" x14ac:dyDescent="0.25">
      <c r="A10" s="56" t="s">
        <v>63</v>
      </c>
      <c r="B10" s="2">
        <v>0.33333333333333331</v>
      </c>
      <c r="C10" s="2">
        <v>0.25</v>
      </c>
      <c r="D10" s="2">
        <v>0.5</v>
      </c>
      <c r="E10" s="2">
        <v>0.5</v>
      </c>
      <c r="F10" s="2">
        <v>1</v>
      </c>
      <c r="G10" s="2">
        <v>2</v>
      </c>
      <c r="I10" s="56" t="s">
        <v>63</v>
      </c>
      <c r="J10" s="3">
        <v>0.33</v>
      </c>
      <c r="K10" s="3">
        <v>0.25</v>
      </c>
      <c r="L10" s="3">
        <v>0.5</v>
      </c>
      <c r="M10" s="3">
        <v>0.5</v>
      </c>
      <c r="N10" s="3">
        <v>1</v>
      </c>
      <c r="O10" s="3">
        <v>2</v>
      </c>
      <c r="Q10" s="57" t="s">
        <v>63</v>
      </c>
      <c r="R10" s="58">
        <v>1.7324999999999999</v>
      </c>
      <c r="S10" s="58">
        <v>2.99</v>
      </c>
      <c r="T10" s="58">
        <v>4.99</v>
      </c>
      <c r="U10" s="58">
        <v>4.6550000000000002</v>
      </c>
      <c r="V10" s="58">
        <v>5.99</v>
      </c>
      <c r="W10" s="58">
        <v>6.99</v>
      </c>
      <c r="X10" s="59">
        <f t="shared" si="0"/>
        <v>27.347500000000004</v>
      </c>
      <c r="Y10" s="1">
        <f t="shared" si="1"/>
        <v>0.12194067032923427</v>
      </c>
      <c r="AA10" s="57" t="s">
        <v>63</v>
      </c>
      <c r="AB10" s="58">
        <v>67.210836</v>
      </c>
      <c r="AC10" s="58">
        <v>114.476575</v>
      </c>
      <c r="AD10" s="58">
        <v>230.93395000000001</v>
      </c>
      <c r="AE10" s="58">
        <v>173.85972500000003</v>
      </c>
      <c r="AF10" s="58">
        <v>299.06350000000003</v>
      </c>
      <c r="AG10" s="58">
        <v>303.91804999999999</v>
      </c>
      <c r="AH10" s="59">
        <f t="shared" si="2"/>
        <v>1189.462636</v>
      </c>
      <c r="AI10" s="9">
        <f t="shared" si="3"/>
        <v>0.12765031238111574</v>
      </c>
      <c r="AK10" s="14">
        <f t="shared" si="4"/>
        <v>-5.7096420518814722E-3</v>
      </c>
    </row>
    <row r="11" spans="1:37" x14ac:dyDescent="0.25">
      <c r="A11" s="56" t="s">
        <v>64</v>
      </c>
      <c r="B11" s="2">
        <v>0.33333333333333331</v>
      </c>
      <c r="C11" s="2">
        <v>0.5</v>
      </c>
      <c r="D11" s="2">
        <v>0.5</v>
      </c>
      <c r="E11" s="2">
        <v>1</v>
      </c>
      <c r="F11" s="2">
        <v>0.5</v>
      </c>
      <c r="G11" s="2">
        <v>1</v>
      </c>
      <c r="I11" s="56" t="s">
        <v>64</v>
      </c>
      <c r="J11" s="3">
        <v>0.33</v>
      </c>
      <c r="K11" s="3">
        <v>0.5</v>
      </c>
      <c r="L11" s="3">
        <v>0.5</v>
      </c>
      <c r="M11" s="3">
        <v>1</v>
      </c>
      <c r="N11" s="3">
        <v>0.5</v>
      </c>
      <c r="O11" s="3">
        <v>1</v>
      </c>
      <c r="Q11" s="57" t="s">
        <v>64</v>
      </c>
      <c r="R11" s="58">
        <v>1.4850000000000001</v>
      </c>
      <c r="S11" s="58">
        <v>2.8650000000000002</v>
      </c>
      <c r="T11" s="58">
        <v>6.24</v>
      </c>
      <c r="U11" s="58">
        <v>4.4049999999999994</v>
      </c>
      <c r="V11" s="58">
        <v>6.99</v>
      </c>
      <c r="W11" s="58">
        <v>5.99</v>
      </c>
      <c r="X11" s="59">
        <f t="shared" si="0"/>
        <v>27.975000000000001</v>
      </c>
      <c r="Y11" s="1">
        <f t="shared" si="1"/>
        <v>0.12473865078929805</v>
      </c>
      <c r="AA11" s="57" t="s">
        <v>64</v>
      </c>
      <c r="AB11" s="58">
        <v>67.606836000000001</v>
      </c>
      <c r="AC11" s="58">
        <v>114.5147</v>
      </c>
      <c r="AD11" s="58">
        <v>227.0977</v>
      </c>
      <c r="AE11" s="58">
        <v>174.1422</v>
      </c>
      <c r="AF11" s="58">
        <v>295.45850000000002</v>
      </c>
      <c r="AG11" s="58">
        <v>305.26430000000005</v>
      </c>
      <c r="AH11" s="59">
        <f t="shared" si="2"/>
        <v>1184.0842360000001</v>
      </c>
      <c r="AI11" s="9">
        <f t="shared" si="3"/>
        <v>0.12707311523399106</v>
      </c>
      <c r="AK11" s="14">
        <f t="shared" si="4"/>
        <v>-2.334464444693013E-3</v>
      </c>
    </row>
    <row r="12" spans="1:37" x14ac:dyDescent="0.25">
      <c r="X12" s="60">
        <f>SUM(X6:X8)</f>
        <v>224.26889999999997</v>
      </c>
      <c r="AH12" s="61">
        <f>SUM(AH6:AH8)</f>
        <v>9318.1333740000009</v>
      </c>
    </row>
    <row r="15" spans="1:37" ht="26.25" x14ac:dyDescent="0.4">
      <c r="A15" s="52" t="s">
        <v>7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37" x14ac:dyDescent="0.25">
      <c r="A16" s="53" t="s">
        <v>54</v>
      </c>
      <c r="B16" s="53"/>
      <c r="C16" s="53"/>
      <c r="D16" s="53"/>
      <c r="E16" s="53"/>
      <c r="F16" t="s">
        <v>46</v>
      </c>
    </row>
    <row r="17" spans="1:29" x14ac:dyDescent="0.25">
      <c r="A17" s="1" t="s">
        <v>0</v>
      </c>
      <c r="B17" s="1"/>
      <c r="C17" s="1"/>
      <c r="D17" s="1"/>
      <c r="E17" s="1"/>
      <c r="G17" s="1" t="s">
        <v>0</v>
      </c>
      <c r="H17" s="1"/>
      <c r="I17" s="1"/>
      <c r="J17" s="1"/>
      <c r="K17" s="1"/>
      <c r="M17" s="1" t="s">
        <v>0</v>
      </c>
      <c r="N17" s="1"/>
      <c r="O17" s="1"/>
      <c r="P17" s="1"/>
      <c r="Q17" s="1"/>
      <c r="U17" s="1" t="s">
        <v>0</v>
      </c>
      <c r="V17" s="1"/>
      <c r="W17" s="1"/>
      <c r="X17" s="1"/>
      <c r="Y17" s="1"/>
    </row>
    <row r="18" spans="1:29" x14ac:dyDescent="0.25">
      <c r="A18" s="1"/>
      <c r="B18" s="1" t="s">
        <v>51</v>
      </c>
      <c r="C18" s="1" t="s">
        <v>48</v>
      </c>
      <c r="D18" s="1" t="s">
        <v>49</v>
      </c>
      <c r="E18" s="1" t="s">
        <v>50</v>
      </c>
      <c r="G18" s="1"/>
      <c r="H18" s="1" t="s">
        <v>51</v>
      </c>
      <c r="I18" s="1" t="s">
        <v>48</v>
      </c>
      <c r="J18" s="1" t="s">
        <v>49</v>
      </c>
      <c r="K18" s="1" t="s">
        <v>50</v>
      </c>
      <c r="M18" s="1"/>
      <c r="N18" s="1" t="s">
        <v>51</v>
      </c>
      <c r="O18" s="1" t="s">
        <v>52</v>
      </c>
      <c r="P18" s="1" t="s">
        <v>49</v>
      </c>
      <c r="Q18" s="1" t="s">
        <v>53</v>
      </c>
      <c r="R18" s="1" t="s">
        <v>2</v>
      </c>
      <c r="S18" s="1" t="s">
        <v>15</v>
      </c>
      <c r="U18" s="1"/>
      <c r="V18" s="1" t="s">
        <v>13</v>
      </c>
      <c r="W18" s="1" t="s">
        <v>48</v>
      </c>
      <c r="X18" s="1" t="s">
        <v>49</v>
      </c>
      <c r="Y18" s="1" t="s">
        <v>50</v>
      </c>
      <c r="Z18" s="1" t="s">
        <v>2</v>
      </c>
      <c r="AA18" s="1" t="s">
        <v>15</v>
      </c>
      <c r="AC18" s="1" t="s">
        <v>3</v>
      </c>
    </row>
    <row r="19" spans="1:29" x14ac:dyDescent="0.25">
      <c r="A19" s="1" t="s">
        <v>51</v>
      </c>
      <c r="B19" s="10">
        <v>1</v>
      </c>
      <c r="C19" s="10">
        <v>0.33333333333333331</v>
      </c>
      <c r="D19" s="10">
        <v>0.5</v>
      </c>
      <c r="E19" s="10">
        <v>0.25</v>
      </c>
      <c r="G19" s="1" t="s">
        <v>51</v>
      </c>
      <c r="H19" s="12">
        <v>1</v>
      </c>
      <c r="I19" s="12">
        <v>0.33</v>
      </c>
      <c r="J19" s="12">
        <v>0.5</v>
      </c>
      <c r="K19" s="12">
        <v>0.25</v>
      </c>
      <c r="M19" s="1" t="s">
        <v>47</v>
      </c>
      <c r="N19" s="12">
        <f t="array" ref="N19:Q22">MMULT(H19:K22,H19:K22)</f>
        <v>3.99</v>
      </c>
      <c r="O19" s="12">
        <v>1.5766666666666667</v>
      </c>
      <c r="P19" s="12">
        <v>2.99</v>
      </c>
      <c r="Q19" s="12">
        <v>0.7339</v>
      </c>
      <c r="R19" s="5">
        <f>SUM(N19:Q19)</f>
        <v>9.2905666666666669</v>
      </c>
      <c r="S19" s="14">
        <f>R19/$R$23</f>
        <v>8.6503888713188051E-2</v>
      </c>
      <c r="U19" s="1" t="s">
        <v>12</v>
      </c>
      <c r="V19" s="12">
        <f t="array" ref="V19:Y22">MMULT(N19:Q22,N19:Q22)</f>
        <v>73.208799999999997</v>
      </c>
      <c r="W19" s="12">
        <v>25.125948000000001</v>
      </c>
      <c r="X19" s="12">
        <v>51.740400000000001</v>
      </c>
      <c r="Y19" s="12">
        <v>12.581022000000001</v>
      </c>
      <c r="Z19" s="5">
        <f>SUM(V19:Y19)</f>
        <v>162.65616999999997</v>
      </c>
      <c r="AA19" s="15">
        <f>Z19/$Z$23</f>
        <v>8.9310515142848976E-2</v>
      </c>
      <c r="AC19" s="14">
        <f>S19-AA19</f>
        <v>-2.8066264296609245E-3</v>
      </c>
    </row>
    <row r="20" spans="1:29" x14ac:dyDescent="0.25">
      <c r="A20" s="1" t="s">
        <v>48</v>
      </c>
      <c r="B20" s="10">
        <v>3</v>
      </c>
      <c r="C20" s="10">
        <v>1</v>
      </c>
      <c r="D20" s="10">
        <v>3</v>
      </c>
      <c r="E20" s="10">
        <v>0.33333333333333331</v>
      </c>
      <c r="G20" s="1" t="s">
        <v>48</v>
      </c>
      <c r="H20" s="12">
        <v>3</v>
      </c>
      <c r="I20" s="12">
        <v>1</v>
      </c>
      <c r="J20" s="12">
        <v>3</v>
      </c>
      <c r="K20" s="12">
        <v>0.33</v>
      </c>
      <c r="M20" s="1" t="s">
        <v>48</v>
      </c>
      <c r="N20" s="12">
        <v>13.32</v>
      </c>
      <c r="O20" s="12">
        <v>3.9800000000000004</v>
      </c>
      <c r="P20" s="12">
        <v>8.82</v>
      </c>
      <c r="Q20" s="12">
        <v>2.16</v>
      </c>
      <c r="R20" s="5">
        <f t="shared" ref="R20:R22" si="5">SUM(N20:Q20)</f>
        <v>28.28</v>
      </c>
      <c r="S20" s="14">
        <f t="shared" ref="S20:S22" si="6">R20/$R$23</f>
        <v>0.26331332205882219</v>
      </c>
      <c r="U20" s="1" t="s">
        <v>48</v>
      </c>
      <c r="V20" s="12">
        <v>213.0804</v>
      </c>
      <c r="W20" s="12">
        <v>73.849000000000004</v>
      </c>
      <c r="X20" s="12">
        <v>151.25040000000001</v>
      </c>
      <c r="Y20" s="12">
        <v>36.780948000000002</v>
      </c>
      <c r="Z20" s="5">
        <f t="shared" ref="Z20:Z22" si="7">SUM(V20:Y20)</f>
        <v>474.96074800000002</v>
      </c>
      <c r="AA20" s="15">
        <f t="shared" ref="AA20:AA22" si="8">Z20/$Z$23</f>
        <v>0.26078930222267549</v>
      </c>
      <c r="AC20" s="14">
        <f t="shared" ref="AC20:AC22" si="9">S20-AA20</f>
        <v>2.5240198361466959E-3</v>
      </c>
    </row>
    <row r="21" spans="1:29" x14ac:dyDescent="0.25">
      <c r="A21" s="1" t="s">
        <v>49</v>
      </c>
      <c r="B21" s="10">
        <v>2</v>
      </c>
      <c r="C21" s="10">
        <v>0.33333333333333331</v>
      </c>
      <c r="D21" s="10">
        <v>1</v>
      </c>
      <c r="E21" s="10">
        <v>0.25</v>
      </c>
      <c r="G21" s="1" t="s">
        <v>49</v>
      </c>
      <c r="H21" s="12">
        <v>2</v>
      </c>
      <c r="I21" s="12">
        <v>0.33333333333333331</v>
      </c>
      <c r="J21" s="12">
        <v>1</v>
      </c>
      <c r="K21" s="12">
        <v>0.25</v>
      </c>
      <c r="M21" s="1" t="s">
        <v>49</v>
      </c>
      <c r="N21" s="12">
        <v>6</v>
      </c>
      <c r="O21" s="12">
        <v>2.0766666666666667</v>
      </c>
      <c r="P21" s="12">
        <v>4</v>
      </c>
      <c r="Q21" s="12">
        <v>1.1099999999999999</v>
      </c>
      <c r="R21" s="5">
        <f t="shared" si="5"/>
        <v>13.186666666666666</v>
      </c>
      <c r="S21" s="14">
        <f t="shared" si="6"/>
        <v>0.12278023362384494</v>
      </c>
      <c r="U21" s="1" t="s">
        <v>49</v>
      </c>
      <c r="V21" s="12">
        <v>103.35120000000001</v>
      </c>
      <c r="W21" s="12">
        <v>35.637</v>
      </c>
      <c r="X21" s="12">
        <v>73.34620000000001</v>
      </c>
      <c r="Y21" s="12">
        <v>17.757899999999999</v>
      </c>
      <c r="Z21" s="5">
        <f t="shared" si="7"/>
        <v>230.09230000000002</v>
      </c>
      <c r="AA21" s="15">
        <f t="shared" si="8"/>
        <v>0.12633804080965974</v>
      </c>
      <c r="AC21" s="14">
        <f t="shared" si="9"/>
        <v>-3.5578071858148042E-3</v>
      </c>
    </row>
    <row r="22" spans="1:29" x14ac:dyDescent="0.25">
      <c r="A22" s="1" t="s">
        <v>50</v>
      </c>
      <c r="B22" s="10">
        <v>4</v>
      </c>
      <c r="C22" s="10">
        <v>3</v>
      </c>
      <c r="D22" s="10">
        <v>4</v>
      </c>
      <c r="E22" s="10">
        <v>1</v>
      </c>
      <c r="G22" s="1" t="s">
        <v>50</v>
      </c>
      <c r="H22" s="12">
        <v>4</v>
      </c>
      <c r="I22" s="12">
        <v>3</v>
      </c>
      <c r="J22" s="12">
        <v>4</v>
      </c>
      <c r="K22" s="12">
        <v>1</v>
      </c>
      <c r="M22" s="1" t="s">
        <v>50</v>
      </c>
      <c r="N22" s="12">
        <v>25</v>
      </c>
      <c r="O22" s="12">
        <v>8.6533333333333324</v>
      </c>
      <c r="P22" s="12">
        <v>19</v>
      </c>
      <c r="Q22" s="13">
        <v>3.99</v>
      </c>
      <c r="R22" s="5">
        <f t="shared" si="5"/>
        <v>56.643333333333338</v>
      </c>
      <c r="S22" s="14">
        <f t="shared" si="6"/>
        <v>0.52740255560414495</v>
      </c>
      <c r="U22" s="1" t="s">
        <v>50</v>
      </c>
      <c r="V22" s="12">
        <v>428.76239999999996</v>
      </c>
      <c r="W22" s="12">
        <v>147.84039999999999</v>
      </c>
      <c r="X22" s="12">
        <v>302.88239999999996</v>
      </c>
      <c r="Y22" s="13">
        <v>74.0488</v>
      </c>
      <c r="Z22" s="5">
        <f t="shared" si="7"/>
        <v>953.53399999999988</v>
      </c>
      <c r="AA22" s="15">
        <f t="shared" si="8"/>
        <v>0.52356214182481586</v>
      </c>
      <c r="AC22" s="14">
        <f t="shared" si="9"/>
        <v>3.8404137793290882E-3</v>
      </c>
    </row>
    <row r="23" spans="1:29" x14ac:dyDescent="0.25">
      <c r="B23" s="11"/>
      <c r="C23" s="11"/>
      <c r="D23" s="11"/>
      <c r="E23" s="11"/>
      <c r="R23" s="5">
        <f>SUM(R19:R22)</f>
        <v>107.40056666666666</v>
      </c>
      <c r="Z23" s="5">
        <f>SUM(Z19:Z22)</f>
        <v>1821.2432179999998</v>
      </c>
    </row>
    <row r="24" spans="1:29" x14ac:dyDescent="0.25">
      <c r="A24" s="54" t="s">
        <v>55</v>
      </c>
      <c r="B24" s="54"/>
      <c r="C24" s="54"/>
      <c r="D24" s="54"/>
      <c r="E24" s="54"/>
      <c r="F24" t="s">
        <v>45</v>
      </c>
    </row>
    <row r="25" spans="1:29" x14ac:dyDescent="0.25">
      <c r="A25" s="1" t="s">
        <v>0</v>
      </c>
      <c r="B25" s="1"/>
      <c r="C25" s="1"/>
      <c r="D25" s="1"/>
      <c r="E25" s="1"/>
      <c r="G25" s="1" t="s">
        <v>0</v>
      </c>
      <c r="H25" s="1"/>
      <c r="I25" s="1"/>
      <c r="J25" s="1"/>
      <c r="K25" s="1"/>
      <c r="M25" s="1" t="s">
        <v>0</v>
      </c>
      <c r="N25" s="1"/>
      <c r="O25" s="1"/>
      <c r="P25" s="1"/>
      <c r="Q25" s="1"/>
      <c r="U25" s="1" t="s">
        <v>0</v>
      </c>
      <c r="V25" s="1"/>
      <c r="W25" s="1"/>
      <c r="X25" s="1"/>
      <c r="Y25" s="1"/>
    </row>
    <row r="26" spans="1:29" x14ac:dyDescent="0.25">
      <c r="A26" s="1"/>
      <c r="B26" s="1" t="s">
        <v>51</v>
      </c>
      <c r="C26" s="1" t="s">
        <v>48</v>
      </c>
      <c r="D26" s="1" t="s">
        <v>49</v>
      </c>
      <c r="E26" s="1" t="s">
        <v>50</v>
      </c>
      <c r="G26" s="1"/>
      <c r="H26" s="1" t="s">
        <v>51</v>
      </c>
      <c r="I26" s="1" t="s">
        <v>48</v>
      </c>
      <c r="J26" s="1" t="s">
        <v>49</v>
      </c>
      <c r="K26" s="1" t="s">
        <v>50</v>
      </c>
      <c r="M26" s="1"/>
      <c r="N26" s="1" t="s">
        <v>51</v>
      </c>
      <c r="O26" s="1" t="s">
        <v>48</v>
      </c>
      <c r="P26" s="1" t="s">
        <v>49</v>
      </c>
      <c r="Q26" s="1" t="s">
        <v>50</v>
      </c>
      <c r="R26" s="1" t="s">
        <v>2</v>
      </c>
      <c r="S26" s="1" t="s">
        <v>15</v>
      </c>
      <c r="U26" s="1"/>
      <c r="V26" s="1" t="s">
        <v>51</v>
      </c>
      <c r="W26" s="1" t="s">
        <v>48</v>
      </c>
      <c r="X26" s="1" t="s">
        <v>49</v>
      </c>
      <c r="Y26" s="1" t="s">
        <v>50</v>
      </c>
      <c r="Z26" s="1" t="s">
        <v>2</v>
      </c>
      <c r="AA26" s="1" t="s">
        <v>15</v>
      </c>
      <c r="AC26" s="1" t="s">
        <v>3</v>
      </c>
    </row>
    <row r="27" spans="1:29" x14ac:dyDescent="0.25">
      <c r="A27" s="1" t="s">
        <v>51</v>
      </c>
      <c r="B27" s="10">
        <v>1</v>
      </c>
      <c r="C27" s="10">
        <v>0.33333333333333331</v>
      </c>
      <c r="D27" s="10">
        <v>0.5</v>
      </c>
      <c r="E27" s="10">
        <v>0.25</v>
      </c>
      <c r="G27" s="1" t="s">
        <v>51</v>
      </c>
      <c r="H27" s="12">
        <v>1</v>
      </c>
      <c r="I27" s="12">
        <v>0.33</v>
      </c>
      <c r="J27" s="12">
        <v>0.5</v>
      </c>
      <c r="K27" s="12">
        <v>0.25</v>
      </c>
      <c r="M27" s="1" t="s">
        <v>51</v>
      </c>
      <c r="N27" s="12">
        <f t="array" ref="N27:Q30">MMULT(H27:K30,H27:K30)</f>
        <v>3.99</v>
      </c>
      <c r="O27" s="12">
        <v>0.88500000000000001</v>
      </c>
      <c r="P27" s="12">
        <v>3.1500000000000004</v>
      </c>
      <c r="Q27" s="12">
        <v>1.4100000000000001</v>
      </c>
      <c r="R27" s="5">
        <f>SUM(N27:Q27)</f>
        <v>9.4350000000000005</v>
      </c>
      <c r="S27" s="14">
        <f>R27/$R$31</f>
        <v>9.1865050387030828E-2</v>
      </c>
      <c r="U27" s="1" t="s">
        <v>51</v>
      </c>
      <c r="V27" s="12">
        <f t="array" ref="V27:Y30">MMULT(N27:Q30,N27:Q30)</f>
        <v>76.985100000000017</v>
      </c>
      <c r="W27" s="12">
        <v>15.024000000000001</v>
      </c>
      <c r="X27" s="12">
        <v>50.871000000000002</v>
      </c>
      <c r="Y27" s="12">
        <v>23.667149999999999</v>
      </c>
      <c r="Z27" s="5">
        <f>SUM(V27:Y27)</f>
        <v>166.54725000000002</v>
      </c>
      <c r="AA27" s="15">
        <f>Z27/$Z$31</f>
        <v>9.4957502323874524E-2</v>
      </c>
      <c r="AC27" s="14">
        <f>S27-AA27</f>
        <v>-3.0924519368436959E-3</v>
      </c>
    </row>
    <row r="28" spans="1:29" x14ac:dyDescent="0.25">
      <c r="A28" s="1" t="s">
        <v>48</v>
      </c>
      <c r="B28" s="10">
        <v>3</v>
      </c>
      <c r="C28" s="10">
        <v>1</v>
      </c>
      <c r="D28" s="10">
        <v>5</v>
      </c>
      <c r="E28" s="10">
        <v>2</v>
      </c>
      <c r="G28" s="1" t="s">
        <v>48</v>
      </c>
      <c r="H28" s="12">
        <v>3</v>
      </c>
      <c r="I28" s="12">
        <v>1</v>
      </c>
      <c r="J28" s="12">
        <v>5</v>
      </c>
      <c r="K28" s="12">
        <v>2</v>
      </c>
      <c r="M28" s="1" t="s">
        <v>48</v>
      </c>
      <c r="N28" s="12">
        <v>24</v>
      </c>
      <c r="O28" s="12">
        <v>3.99</v>
      </c>
      <c r="P28" s="12">
        <v>15.5</v>
      </c>
      <c r="Q28" s="12">
        <v>7.25</v>
      </c>
      <c r="R28" s="5">
        <f>SUM(N28:Q28)</f>
        <v>50.74</v>
      </c>
      <c r="S28" s="14">
        <f>R28/$R$31</f>
        <v>0.4940363176086851</v>
      </c>
      <c r="U28" s="1" t="s">
        <v>48</v>
      </c>
      <c r="V28" s="12">
        <v>391.69499999999999</v>
      </c>
      <c r="W28" s="12">
        <v>77.185100000000006</v>
      </c>
      <c r="X28" s="12">
        <v>261.07000000000005</v>
      </c>
      <c r="Y28" s="12">
        <v>121.2175</v>
      </c>
      <c r="Z28" s="5">
        <f>SUM(V28:Y28)</f>
        <v>851.16759999999999</v>
      </c>
      <c r="AA28" s="15">
        <f t="shared" ref="AA28:AA30" si="10">Z28/$Z$31</f>
        <v>0.48529621086512503</v>
      </c>
      <c r="AC28" s="14">
        <f>S28-AA28</f>
        <v>8.7401067435600721E-3</v>
      </c>
    </row>
    <row r="29" spans="1:29" x14ac:dyDescent="0.25">
      <c r="A29" s="1" t="s">
        <v>49</v>
      </c>
      <c r="B29" s="10">
        <v>2</v>
      </c>
      <c r="C29" s="10">
        <v>0.2</v>
      </c>
      <c r="D29" s="10">
        <v>1</v>
      </c>
      <c r="E29" s="10">
        <v>0.5</v>
      </c>
      <c r="G29" s="1" t="s">
        <v>49</v>
      </c>
      <c r="H29" s="12">
        <v>2</v>
      </c>
      <c r="I29" s="12">
        <v>0.2</v>
      </c>
      <c r="J29" s="12">
        <v>1</v>
      </c>
      <c r="K29" s="12">
        <v>0.5</v>
      </c>
      <c r="M29" s="1" t="s">
        <v>49</v>
      </c>
      <c r="N29" s="12">
        <v>6.6</v>
      </c>
      <c r="O29" s="12">
        <v>1.31</v>
      </c>
      <c r="P29" s="12">
        <v>4</v>
      </c>
      <c r="Q29" s="12">
        <v>1.9</v>
      </c>
      <c r="R29" s="5">
        <f t="shared" ref="R29:R30" si="11">SUM(N29:Q29)</f>
        <v>13.81</v>
      </c>
      <c r="S29" s="14">
        <f t="shared" ref="S29:S30" si="12">R29/$R$31</f>
        <v>0.13446278175356605</v>
      </c>
      <c r="U29" s="1" t="s">
        <v>49</v>
      </c>
      <c r="V29" s="12">
        <v>109.82400000000001</v>
      </c>
      <c r="W29" s="12">
        <v>21.475899999999999</v>
      </c>
      <c r="X29" s="12">
        <v>73.245000000000005</v>
      </c>
      <c r="Y29" s="12">
        <v>34.003500000000003</v>
      </c>
      <c r="Z29" s="5">
        <f t="shared" ref="Z29:Z30" si="13">SUM(V29:Y29)</f>
        <v>238.54840000000002</v>
      </c>
      <c r="AA29" s="15">
        <f t="shared" si="10"/>
        <v>0.1360092120845979</v>
      </c>
      <c r="AC29" s="14">
        <f>S29-AA29</f>
        <v>-1.5464303310318561E-3</v>
      </c>
    </row>
    <row r="30" spans="1:29" x14ac:dyDescent="0.25">
      <c r="A30" s="1" t="s">
        <v>50</v>
      </c>
      <c r="B30" s="10">
        <v>4</v>
      </c>
      <c r="C30" s="10">
        <v>0.5</v>
      </c>
      <c r="D30" s="10">
        <v>2</v>
      </c>
      <c r="E30" s="10">
        <v>1</v>
      </c>
      <c r="G30" s="1" t="s">
        <v>50</v>
      </c>
      <c r="H30" s="12">
        <v>4</v>
      </c>
      <c r="I30" s="12">
        <v>0.5</v>
      </c>
      <c r="J30" s="12">
        <v>2</v>
      </c>
      <c r="K30" s="12">
        <v>1</v>
      </c>
      <c r="M30" s="1" t="s">
        <v>50</v>
      </c>
      <c r="N30" s="12">
        <v>13.5</v>
      </c>
      <c r="O30" s="12">
        <v>2.72</v>
      </c>
      <c r="P30" s="12">
        <v>8.5</v>
      </c>
      <c r="Q30" s="13">
        <v>4</v>
      </c>
      <c r="R30" s="5">
        <f t="shared" si="11"/>
        <v>28.72</v>
      </c>
      <c r="S30" s="14">
        <f t="shared" si="12"/>
        <v>0.27963585025071808</v>
      </c>
      <c r="U30" s="1" t="s">
        <v>50</v>
      </c>
      <c r="V30" s="12">
        <v>229.245</v>
      </c>
      <c r="W30" s="12">
        <v>44.815300000000001</v>
      </c>
      <c r="X30" s="12">
        <v>152.685</v>
      </c>
      <c r="Y30" s="13">
        <v>70.905000000000001</v>
      </c>
      <c r="Z30" s="5">
        <f t="shared" si="13"/>
        <v>497.65030000000002</v>
      </c>
      <c r="AA30" s="15">
        <f t="shared" si="10"/>
        <v>0.28373707472640258</v>
      </c>
      <c r="AC30" s="14">
        <f t="shared" ref="AC30" si="14">S30-AA30</f>
        <v>-4.1012244756845062E-3</v>
      </c>
    </row>
    <row r="31" spans="1:29" x14ac:dyDescent="0.25">
      <c r="R31" s="5">
        <f>SUM(R27:R30)</f>
        <v>102.705</v>
      </c>
      <c r="Z31" s="5">
        <f>SUM(Z27:Z30)</f>
        <v>1753.91355</v>
      </c>
    </row>
    <row r="32" spans="1:29" x14ac:dyDescent="0.25">
      <c r="A32" s="55" t="s">
        <v>56</v>
      </c>
      <c r="B32" s="55"/>
      <c r="C32" s="55"/>
      <c r="D32" s="55"/>
      <c r="E32" s="55"/>
      <c r="F32" t="s">
        <v>44</v>
      </c>
    </row>
    <row r="33" spans="1:29" x14ac:dyDescent="0.25">
      <c r="A33" s="1" t="s">
        <v>0</v>
      </c>
      <c r="B33" s="1"/>
      <c r="C33" s="1"/>
      <c r="D33" s="1"/>
      <c r="E33" s="1"/>
      <c r="G33" s="1" t="s">
        <v>0</v>
      </c>
      <c r="H33" s="1"/>
      <c r="I33" s="1"/>
      <c r="J33" s="1"/>
      <c r="K33" s="1"/>
      <c r="M33" s="1" t="s">
        <v>0</v>
      </c>
      <c r="N33" s="1"/>
      <c r="O33" s="1"/>
      <c r="P33" s="1"/>
      <c r="Q33" s="1"/>
      <c r="U33" s="1" t="s">
        <v>0</v>
      </c>
      <c r="V33" s="1"/>
      <c r="W33" s="1"/>
      <c r="X33" s="1"/>
      <c r="Y33" s="1"/>
    </row>
    <row r="34" spans="1:29" x14ac:dyDescent="0.25">
      <c r="A34" s="1"/>
      <c r="B34" s="1" t="s">
        <v>51</v>
      </c>
      <c r="C34" s="1" t="s">
        <v>48</v>
      </c>
      <c r="D34" s="1" t="s">
        <v>49</v>
      </c>
      <c r="E34" s="1" t="s">
        <v>50</v>
      </c>
      <c r="G34" s="1"/>
      <c r="H34" s="1" t="s">
        <v>51</v>
      </c>
      <c r="I34" s="1" t="s">
        <v>48</v>
      </c>
      <c r="J34" s="1" t="s">
        <v>49</v>
      </c>
      <c r="K34" s="1" t="s">
        <v>50</v>
      </c>
      <c r="M34" s="1"/>
      <c r="N34" s="1" t="s">
        <v>51</v>
      </c>
      <c r="O34" s="1" t="s">
        <v>48</v>
      </c>
      <c r="P34" s="1" t="s">
        <v>49</v>
      </c>
      <c r="Q34" s="1" t="s">
        <v>50</v>
      </c>
      <c r="R34" s="1" t="s">
        <v>16</v>
      </c>
      <c r="S34" s="1" t="s">
        <v>17</v>
      </c>
      <c r="U34" s="1"/>
      <c r="V34" s="1" t="s">
        <v>51</v>
      </c>
      <c r="W34" s="1" t="s">
        <v>48</v>
      </c>
      <c r="X34" s="1" t="s">
        <v>49</v>
      </c>
      <c r="Y34" s="1" t="s">
        <v>50</v>
      </c>
      <c r="Z34" s="1" t="s">
        <v>16</v>
      </c>
      <c r="AA34" s="1" t="s">
        <v>17</v>
      </c>
      <c r="AC34" s="1" t="s">
        <v>3</v>
      </c>
    </row>
    <row r="35" spans="1:29" x14ac:dyDescent="0.25">
      <c r="A35" s="1" t="s">
        <v>51</v>
      </c>
      <c r="B35" s="10">
        <v>1</v>
      </c>
      <c r="C35" s="10">
        <v>0.33333333333333331</v>
      </c>
      <c r="D35" s="10">
        <v>2</v>
      </c>
      <c r="E35" s="10">
        <v>0.2</v>
      </c>
      <c r="G35" s="1" t="s">
        <v>51</v>
      </c>
      <c r="H35" s="12">
        <v>1</v>
      </c>
      <c r="I35" s="12">
        <v>0.33</v>
      </c>
      <c r="J35" s="12">
        <v>2</v>
      </c>
      <c r="K35" s="12">
        <v>0.2</v>
      </c>
      <c r="M35" s="1" t="s">
        <v>51</v>
      </c>
      <c r="N35" s="12">
        <f t="array" ref="N35:Q38">MMULT(H35:K38,H35:K38)</f>
        <v>3.99</v>
      </c>
      <c r="O35" s="12">
        <v>2.2600000000000002</v>
      </c>
      <c r="P35" s="12">
        <v>5.46</v>
      </c>
      <c r="Q35" s="13">
        <v>1.0088999999999999</v>
      </c>
      <c r="R35" s="5">
        <f>SUM(N35:Q35)</f>
        <v>12.718900000000001</v>
      </c>
      <c r="S35" s="14">
        <f>R35/$R$39</f>
        <v>0.11831655951828345</v>
      </c>
      <c r="U35" s="1" t="s">
        <v>51</v>
      </c>
      <c r="V35" s="12">
        <f t="array" ref="V35:Y38">MMULT(N35:Q38,N35:Q38)</f>
        <v>77.131</v>
      </c>
      <c r="W35" s="12">
        <v>38.203985000000003</v>
      </c>
      <c r="X35" s="12">
        <v>93.422200000000004</v>
      </c>
      <c r="Y35" s="13">
        <v>16.205522000000002</v>
      </c>
      <c r="Z35" s="5">
        <f>SUM(V35:Y35)</f>
        <v>224.96270699999999</v>
      </c>
      <c r="AA35" s="15">
        <f>Z35/$Z$39</f>
        <v>0.12215723793475675</v>
      </c>
      <c r="AC35" s="14">
        <f>S35-AA35</f>
        <v>-3.8406784164733004E-3</v>
      </c>
    </row>
    <row r="36" spans="1:29" x14ac:dyDescent="0.25">
      <c r="A36" s="1" t="s">
        <v>48</v>
      </c>
      <c r="B36" s="10">
        <v>3</v>
      </c>
      <c r="C36" s="10">
        <v>1</v>
      </c>
      <c r="D36" s="10">
        <v>2</v>
      </c>
      <c r="E36" s="10">
        <v>0.33333333333333331</v>
      </c>
      <c r="G36" s="1" t="s">
        <v>48</v>
      </c>
      <c r="H36" s="12">
        <v>3</v>
      </c>
      <c r="I36" s="12">
        <v>1</v>
      </c>
      <c r="J36" s="12">
        <v>2</v>
      </c>
      <c r="K36" s="12">
        <v>0.33</v>
      </c>
      <c r="M36" s="1" t="s">
        <v>48</v>
      </c>
      <c r="N36" s="12">
        <v>8.65</v>
      </c>
      <c r="O36" s="12">
        <v>3.9800000000000004</v>
      </c>
      <c r="P36" s="12">
        <v>11.32</v>
      </c>
      <c r="Q36" s="13">
        <v>1.7600000000000002</v>
      </c>
      <c r="R36" s="5">
        <f t="shared" ref="R36:R38" si="15">SUM(N36:Q36)</f>
        <v>25.710000000000004</v>
      </c>
      <c r="S36" s="14">
        <f t="shared" ref="S36:S38" si="16">R36/$R$39</f>
        <v>0.23916523796987693</v>
      </c>
      <c r="U36" s="1" t="s">
        <v>48</v>
      </c>
      <c r="V36" s="12">
        <v>148.35050000000001</v>
      </c>
      <c r="W36" s="12">
        <v>74.051200000000023</v>
      </c>
      <c r="X36" s="12">
        <v>179.80260000000001</v>
      </c>
      <c r="Y36" s="13">
        <v>31.413985</v>
      </c>
      <c r="Z36" s="5">
        <f t="shared" ref="Z36:Z38" si="17">SUM(V36:Y36)</f>
        <v>433.61828500000007</v>
      </c>
      <c r="AA36" s="15">
        <f t="shared" ref="AA36:AA38" si="18">Z36/$Z$39</f>
        <v>0.23545952446956542</v>
      </c>
      <c r="AC36" s="14">
        <f t="shared" ref="AC36:AC38" si="19">S36-AA36</f>
        <v>3.7057135003115138E-3</v>
      </c>
    </row>
    <row r="37" spans="1:29" x14ac:dyDescent="0.25">
      <c r="A37" s="1" t="s">
        <v>49</v>
      </c>
      <c r="B37" s="10">
        <v>0.5</v>
      </c>
      <c r="C37" s="10">
        <v>0.5</v>
      </c>
      <c r="D37" s="10">
        <v>1</v>
      </c>
      <c r="E37" s="10">
        <v>0.25</v>
      </c>
      <c r="G37" s="1" t="s">
        <v>49</v>
      </c>
      <c r="H37" s="12">
        <v>0.5</v>
      </c>
      <c r="I37" s="12">
        <v>0.5</v>
      </c>
      <c r="J37" s="12">
        <v>1</v>
      </c>
      <c r="K37" s="12">
        <v>0.25</v>
      </c>
      <c r="M37" s="1" t="s">
        <v>49</v>
      </c>
      <c r="N37" s="12">
        <v>3.75</v>
      </c>
      <c r="O37" s="12">
        <v>1.915</v>
      </c>
      <c r="P37" s="12">
        <v>4</v>
      </c>
      <c r="Q37" s="13">
        <v>0.76500000000000001</v>
      </c>
      <c r="R37" s="5">
        <f t="shared" si="15"/>
        <v>10.43</v>
      </c>
      <c r="S37" s="14">
        <f t="shared" si="16"/>
        <v>9.7024248620218426E-2</v>
      </c>
      <c r="U37" s="1" t="s">
        <v>49</v>
      </c>
      <c r="V37" s="12">
        <v>62.592250000000007</v>
      </c>
      <c r="W37" s="12">
        <v>31.138950000000001</v>
      </c>
      <c r="X37" s="12">
        <v>76.512799999999999</v>
      </c>
      <c r="Y37" s="13">
        <v>13.266125000000001</v>
      </c>
      <c r="Z37" s="5">
        <f t="shared" si="17"/>
        <v>183.51012499999999</v>
      </c>
      <c r="AA37" s="15">
        <f t="shared" si="18"/>
        <v>9.964802745311005E-2</v>
      </c>
      <c r="AC37" s="14">
        <f t="shared" si="19"/>
        <v>-2.6237788328916239E-3</v>
      </c>
    </row>
    <row r="38" spans="1:29" x14ac:dyDescent="0.25">
      <c r="A38" s="1" t="s">
        <v>50</v>
      </c>
      <c r="B38" s="10">
        <v>5</v>
      </c>
      <c r="C38" s="10">
        <v>3</v>
      </c>
      <c r="D38" s="10">
        <v>4</v>
      </c>
      <c r="E38" s="10">
        <v>1</v>
      </c>
      <c r="G38" s="1" t="s">
        <v>50</v>
      </c>
      <c r="H38" s="12">
        <v>5</v>
      </c>
      <c r="I38" s="12">
        <v>3</v>
      </c>
      <c r="J38" s="12">
        <v>4</v>
      </c>
      <c r="K38" s="12">
        <v>1</v>
      </c>
      <c r="M38" s="1" t="s">
        <v>50</v>
      </c>
      <c r="N38" s="12">
        <v>21</v>
      </c>
      <c r="O38" s="12">
        <v>9.65</v>
      </c>
      <c r="P38" s="12">
        <v>24</v>
      </c>
      <c r="Q38" s="13">
        <v>3.99</v>
      </c>
      <c r="R38" s="5">
        <f t="shared" si="15"/>
        <v>58.64</v>
      </c>
      <c r="S38" s="14">
        <f t="shared" si="16"/>
        <v>0.54549395389162114</v>
      </c>
      <c r="U38" s="1" t="s">
        <v>50</v>
      </c>
      <c r="V38" s="12">
        <v>341.05250000000007</v>
      </c>
      <c r="W38" s="12">
        <v>170.33050000000003</v>
      </c>
      <c r="X38" s="12">
        <v>415.65800000000002</v>
      </c>
      <c r="Y38" s="13">
        <v>72.451000000000008</v>
      </c>
      <c r="Z38" s="5">
        <f t="shared" si="17"/>
        <v>999.49200000000019</v>
      </c>
      <c r="AA38" s="15">
        <f t="shared" si="18"/>
        <v>0.54273521014256787</v>
      </c>
      <c r="AC38" s="14">
        <f t="shared" si="19"/>
        <v>2.7587437490532718E-3</v>
      </c>
    </row>
    <row r="39" spans="1:29" x14ac:dyDescent="0.25">
      <c r="R39" s="5">
        <f>SUM(R35:R38)</f>
        <v>107.49890000000001</v>
      </c>
      <c r="Z39" s="5">
        <f>SUM(Z35:Z38)</f>
        <v>1841.5831170000001</v>
      </c>
    </row>
    <row r="41" spans="1:29" x14ac:dyDescent="0.25">
      <c r="A41" s="55" t="s">
        <v>57</v>
      </c>
      <c r="B41" s="55"/>
      <c r="C41" s="55"/>
      <c r="D41" s="55"/>
      <c r="E41" s="55"/>
      <c r="F41" t="s">
        <v>43</v>
      </c>
    </row>
    <row r="42" spans="1:29" x14ac:dyDescent="0.25">
      <c r="A42" s="1" t="s">
        <v>0</v>
      </c>
      <c r="B42" s="1"/>
      <c r="C42" s="1"/>
      <c r="D42" s="1"/>
      <c r="E42" s="1"/>
      <c r="G42" s="1" t="s">
        <v>0</v>
      </c>
      <c r="H42" s="1"/>
      <c r="I42" s="1"/>
      <c r="J42" s="1"/>
      <c r="K42" s="1"/>
      <c r="M42" s="1" t="s">
        <v>0</v>
      </c>
      <c r="N42" s="1"/>
      <c r="O42" s="1"/>
      <c r="P42" s="1"/>
      <c r="Q42" s="1"/>
      <c r="U42" s="1" t="s">
        <v>0</v>
      </c>
      <c r="V42" s="1"/>
      <c r="W42" s="1"/>
      <c r="X42" s="1"/>
      <c r="Y42" s="1"/>
    </row>
    <row r="43" spans="1:29" x14ac:dyDescent="0.25">
      <c r="A43" s="1"/>
      <c r="B43" s="1" t="s">
        <v>51</v>
      </c>
      <c r="C43" s="1" t="s">
        <v>48</v>
      </c>
      <c r="D43" s="1" t="s">
        <v>49</v>
      </c>
      <c r="E43" s="1" t="s">
        <v>50</v>
      </c>
      <c r="G43" s="1"/>
      <c r="H43" s="1" t="s">
        <v>51</v>
      </c>
      <c r="I43" s="1" t="s">
        <v>48</v>
      </c>
      <c r="J43" s="1" t="s">
        <v>49</v>
      </c>
      <c r="K43" s="1" t="s">
        <v>50</v>
      </c>
      <c r="M43" s="1"/>
      <c r="N43" s="1" t="s">
        <v>51</v>
      </c>
      <c r="O43" s="1" t="s">
        <v>48</v>
      </c>
      <c r="P43" s="1" t="s">
        <v>49</v>
      </c>
      <c r="Q43" s="1" t="s">
        <v>50</v>
      </c>
      <c r="R43" s="1" t="s">
        <v>16</v>
      </c>
      <c r="S43" s="1" t="s">
        <v>17</v>
      </c>
      <c r="U43" s="1"/>
      <c r="V43" s="1" t="s">
        <v>51</v>
      </c>
      <c r="W43" s="1" t="s">
        <v>48</v>
      </c>
      <c r="X43" s="1" t="s">
        <v>49</v>
      </c>
      <c r="Y43" s="1" t="s">
        <v>50</v>
      </c>
      <c r="Z43" s="1" t="s">
        <v>16</v>
      </c>
      <c r="AA43" s="1" t="s">
        <v>17</v>
      </c>
      <c r="AC43" s="1" t="s">
        <v>3</v>
      </c>
    </row>
    <row r="44" spans="1:29" x14ac:dyDescent="0.25">
      <c r="A44" s="1" t="s">
        <v>51</v>
      </c>
      <c r="B44" s="10">
        <v>1</v>
      </c>
      <c r="C44" s="10">
        <v>2</v>
      </c>
      <c r="D44" s="10">
        <v>3</v>
      </c>
      <c r="E44" s="10">
        <v>5</v>
      </c>
      <c r="G44" s="1" t="s">
        <v>51</v>
      </c>
      <c r="H44" s="12">
        <v>1</v>
      </c>
      <c r="I44" s="12">
        <v>2</v>
      </c>
      <c r="J44" s="12">
        <v>3</v>
      </c>
      <c r="K44" s="12">
        <v>5</v>
      </c>
      <c r="M44" s="1" t="s">
        <v>51</v>
      </c>
      <c r="N44" s="12">
        <f t="array" ref="N44:Q47">MMULT(H44:K47,H44:K47)</f>
        <v>3.99</v>
      </c>
      <c r="O44" s="12">
        <v>7.49</v>
      </c>
      <c r="P44" s="12">
        <v>13.666666666666666</v>
      </c>
      <c r="Q44" s="13">
        <v>23</v>
      </c>
      <c r="R44" s="5">
        <f>SUM(N44:Q44)</f>
        <v>48.146666666666668</v>
      </c>
      <c r="S44" s="14">
        <f>R44/$R$39</f>
        <v>0.44788055195603549</v>
      </c>
      <c r="U44" s="1" t="s">
        <v>51</v>
      </c>
      <c r="V44" s="12">
        <f t="array" ref="V44:Y47">MMULT(N44:Q47,N44:Q47)</f>
        <v>70.776200000000003</v>
      </c>
      <c r="W44" s="12">
        <v>133.0402</v>
      </c>
      <c r="X44" s="12">
        <v>233.72499999999997</v>
      </c>
      <c r="Y44" s="13">
        <v>413.435</v>
      </c>
      <c r="Z44" s="5">
        <f>SUM(V44:Y44)</f>
        <v>850.97640000000001</v>
      </c>
      <c r="AA44" s="15">
        <f>Z44/$Z$39</f>
        <v>0.4620895967955379</v>
      </c>
      <c r="AC44" s="14">
        <f>S44-AA44</f>
        <v>-1.4209044839502416E-2</v>
      </c>
    </row>
    <row r="45" spans="1:29" x14ac:dyDescent="0.25">
      <c r="A45" s="1" t="s">
        <v>48</v>
      </c>
      <c r="B45" s="10">
        <v>0.5</v>
      </c>
      <c r="C45" s="10">
        <v>1</v>
      </c>
      <c r="D45" s="10">
        <v>3</v>
      </c>
      <c r="E45" s="10">
        <v>2</v>
      </c>
      <c r="G45" s="1" t="s">
        <v>48</v>
      </c>
      <c r="H45" s="12">
        <v>0.5</v>
      </c>
      <c r="I45" s="12">
        <v>1</v>
      </c>
      <c r="J45" s="12">
        <v>3</v>
      </c>
      <c r="K45" s="12">
        <v>2</v>
      </c>
      <c r="M45" s="1" t="s">
        <v>48</v>
      </c>
      <c r="N45" s="12">
        <v>2.39</v>
      </c>
      <c r="O45" s="12">
        <v>3.99</v>
      </c>
      <c r="P45" s="12">
        <v>8.1666666666666661</v>
      </c>
      <c r="Q45" s="13">
        <v>15.5</v>
      </c>
      <c r="R45" s="5">
        <f t="shared" ref="R45:R47" si="20">SUM(N45:Q45)</f>
        <v>30.046666666666667</v>
      </c>
      <c r="S45" s="14">
        <f t="shared" ref="S45:S47" si="21">R45/$R$39</f>
        <v>0.27950673603791915</v>
      </c>
      <c r="U45" s="1" t="s">
        <v>48</v>
      </c>
      <c r="V45" s="12">
        <v>42.489699999999999</v>
      </c>
      <c r="W45" s="12">
        <v>80.256200000000007</v>
      </c>
      <c r="X45" s="12">
        <v>140.63499999999999</v>
      </c>
      <c r="Y45" s="13">
        <v>246.68</v>
      </c>
      <c r="Z45" s="5">
        <f t="shared" ref="Z45:Z47" si="22">SUM(V45:Y45)</f>
        <v>510.0609</v>
      </c>
      <c r="AA45" s="15">
        <f t="shared" ref="AA45:AA47" si="23">Z45/$Z$39</f>
        <v>0.27696870985161187</v>
      </c>
      <c r="AC45" s="14">
        <f t="shared" ref="AC45:AC47" si="24">S45-AA45</f>
        <v>2.5380261863072739E-3</v>
      </c>
    </row>
    <row r="46" spans="1:29" x14ac:dyDescent="0.25">
      <c r="A46" s="1" t="s">
        <v>49</v>
      </c>
      <c r="B46" s="10">
        <v>0.33333333333333331</v>
      </c>
      <c r="C46" s="10">
        <v>0.33333333333333331</v>
      </c>
      <c r="D46" s="10">
        <v>1</v>
      </c>
      <c r="E46" s="10">
        <v>3</v>
      </c>
      <c r="G46" s="1" t="s">
        <v>49</v>
      </c>
      <c r="H46" s="12">
        <v>0.33</v>
      </c>
      <c r="I46" s="12">
        <v>0.33</v>
      </c>
      <c r="J46" s="12">
        <v>1</v>
      </c>
      <c r="K46" s="12">
        <v>3</v>
      </c>
      <c r="M46" s="1" t="s">
        <v>49</v>
      </c>
      <c r="N46" s="12">
        <v>1.425</v>
      </c>
      <c r="O46" s="12">
        <v>2.8200000000000003</v>
      </c>
      <c r="P46" s="12">
        <v>3.98</v>
      </c>
      <c r="Q46" s="13">
        <v>8.31</v>
      </c>
      <c r="R46" s="5">
        <f t="shared" si="20"/>
        <v>16.535</v>
      </c>
      <c r="S46" s="14">
        <f t="shared" si="21"/>
        <v>0.15381552741469912</v>
      </c>
      <c r="U46" s="1" t="s">
        <v>49</v>
      </c>
      <c r="V46" s="12">
        <v>24.412650000000003</v>
      </c>
      <c r="W46" s="12">
        <v>45.696750000000009</v>
      </c>
      <c r="X46" s="12">
        <v>81.336400000000012</v>
      </c>
      <c r="Y46" s="13">
        <v>142.79880000000003</v>
      </c>
      <c r="Z46" s="5">
        <f t="shared" si="22"/>
        <v>294.24460000000005</v>
      </c>
      <c r="AA46" s="15">
        <f t="shared" si="23"/>
        <v>0.15977807207492989</v>
      </c>
      <c r="AC46" s="14">
        <f t="shared" si="24"/>
        <v>-5.962544660230773E-3</v>
      </c>
    </row>
    <row r="47" spans="1:29" x14ac:dyDescent="0.25">
      <c r="A47" s="1" t="s">
        <v>50</v>
      </c>
      <c r="B47" s="10">
        <v>0.2</v>
      </c>
      <c r="C47" s="10">
        <v>0.5</v>
      </c>
      <c r="D47" s="10">
        <v>0.33333333333333331</v>
      </c>
      <c r="E47" s="10">
        <v>1</v>
      </c>
      <c r="G47" s="1" t="s">
        <v>50</v>
      </c>
      <c r="H47" s="12">
        <v>0.2</v>
      </c>
      <c r="I47" s="12">
        <v>0.5</v>
      </c>
      <c r="J47" s="12">
        <v>0.33333333333333331</v>
      </c>
      <c r="K47" s="12">
        <v>1</v>
      </c>
      <c r="M47" s="1" t="s">
        <v>50</v>
      </c>
      <c r="N47" s="12">
        <v>0.76</v>
      </c>
      <c r="O47" s="12">
        <v>1.51</v>
      </c>
      <c r="P47" s="12">
        <v>2.7666666666666671</v>
      </c>
      <c r="Q47" s="13">
        <v>4</v>
      </c>
      <c r="R47" s="5">
        <f t="shared" si="20"/>
        <v>9.0366666666666671</v>
      </c>
      <c r="S47" s="14">
        <f t="shared" si="21"/>
        <v>8.4062875682138757E-2</v>
      </c>
      <c r="U47" s="1" t="s">
        <v>50</v>
      </c>
      <c r="V47" s="12">
        <v>13.623799999999999</v>
      </c>
      <c r="W47" s="12">
        <v>25.559300000000004</v>
      </c>
      <c r="X47" s="12">
        <v>44.796333333333337</v>
      </c>
      <c r="Y47" s="13">
        <v>79.876000000000005</v>
      </c>
      <c r="Z47" s="5">
        <f t="shared" si="22"/>
        <v>163.85543333333334</v>
      </c>
      <c r="AA47" s="15">
        <f t="shared" si="23"/>
        <v>8.8975312501919146E-2</v>
      </c>
      <c r="AC47" s="14">
        <f t="shared" si="24"/>
        <v>-4.9124368197803886E-3</v>
      </c>
    </row>
    <row r="48" spans="1:29" x14ac:dyDescent="0.25">
      <c r="R48" s="5">
        <f>SUM(R44:R47)</f>
        <v>103.76499999999999</v>
      </c>
      <c r="Z48" s="5">
        <f>SUM(Z44:Z47)</f>
        <v>1819.1373333333333</v>
      </c>
    </row>
    <row r="50" spans="1:29" x14ac:dyDescent="0.25">
      <c r="A50" s="55" t="s">
        <v>57</v>
      </c>
      <c r="B50" s="55"/>
      <c r="C50" s="55"/>
      <c r="D50" s="55"/>
      <c r="E50" s="55"/>
      <c r="F50" t="s">
        <v>65</v>
      </c>
    </row>
    <row r="51" spans="1:29" x14ac:dyDescent="0.25">
      <c r="A51" s="1" t="s">
        <v>0</v>
      </c>
      <c r="B51" s="1"/>
      <c r="C51" s="1"/>
      <c r="D51" s="1"/>
      <c r="E51" s="1"/>
      <c r="G51" s="1" t="s">
        <v>0</v>
      </c>
      <c r="H51" s="1"/>
      <c r="I51" s="1"/>
      <c r="J51" s="1"/>
      <c r="K51" s="1"/>
      <c r="M51" s="1" t="s">
        <v>0</v>
      </c>
      <c r="N51" s="1"/>
      <c r="O51" s="1"/>
      <c r="P51" s="1"/>
      <c r="Q51" s="1"/>
      <c r="U51" s="1" t="s">
        <v>0</v>
      </c>
      <c r="V51" s="1"/>
      <c r="W51" s="1"/>
      <c r="X51" s="1"/>
      <c r="Y51" s="1"/>
    </row>
    <row r="52" spans="1:29" x14ac:dyDescent="0.25">
      <c r="A52" s="1"/>
      <c r="B52" s="1" t="s">
        <v>51</v>
      </c>
      <c r="C52" s="1" t="s">
        <v>48</v>
      </c>
      <c r="D52" s="1" t="s">
        <v>49</v>
      </c>
      <c r="E52" s="1" t="s">
        <v>50</v>
      </c>
      <c r="G52" s="1"/>
      <c r="H52" s="1" t="s">
        <v>51</v>
      </c>
      <c r="I52" s="1" t="s">
        <v>48</v>
      </c>
      <c r="J52" s="1" t="s">
        <v>49</v>
      </c>
      <c r="K52" s="1" t="s">
        <v>50</v>
      </c>
      <c r="M52" s="1"/>
      <c r="N52" s="1" t="s">
        <v>51</v>
      </c>
      <c r="O52" s="1" t="s">
        <v>48</v>
      </c>
      <c r="P52" s="1" t="s">
        <v>49</v>
      </c>
      <c r="Q52" s="1" t="s">
        <v>50</v>
      </c>
      <c r="R52" s="1" t="s">
        <v>16</v>
      </c>
      <c r="S52" s="1" t="s">
        <v>17</v>
      </c>
      <c r="U52" s="1"/>
      <c r="V52" s="1" t="s">
        <v>51</v>
      </c>
      <c r="W52" s="1" t="s">
        <v>48</v>
      </c>
      <c r="X52" s="1" t="s">
        <v>49</v>
      </c>
      <c r="Y52" s="1" t="s">
        <v>50</v>
      </c>
      <c r="Z52" s="1" t="s">
        <v>16</v>
      </c>
      <c r="AA52" s="1" t="s">
        <v>17</v>
      </c>
      <c r="AC52" s="1" t="s">
        <v>3</v>
      </c>
    </row>
    <row r="53" spans="1:29" x14ac:dyDescent="0.25">
      <c r="A53" s="1" t="s">
        <v>51</v>
      </c>
      <c r="B53" s="2">
        <v>1</v>
      </c>
      <c r="C53" s="2">
        <v>0.5</v>
      </c>
      <c r="D53" s="2">
        <v>1</v>
      </c>
      <c r="E53" s="2">
        <v>3</v>
      </c>
      <c r="G53" s="1" t="s">
        <v>51</v>
      </c>
      <c r="H53" s="12">
        <v>1</v>
      </c>
      <c r="I53" s="12">
        <v>0.5</v>
      </c>
      <c r="J53" s="12">
        <v>1</v>
      </c>
      <c r="K53" s="12">
        <v>0.33</v>
      </c>
      <c r="M53" s="1" t="s">
        <v>51</v>
      </c>
      <c r="N53" s="12">
        <f t="array" ref="N53:Q56">MMULT(H53:K56,H53:K56)</f>
        <v>3.1089000000000002</v>
      </c>
      <c r="O53" s="12">
        <v>1.5825</v>
      </c>
      <c r="P53" s="12">
        <v>3.11</v>
      </c>
      <c r="Q53" s="13">
        <v>5.66</v>
      </c>
      <c r="R53" s="5">
        <f>SUM(N53:Q53)</f>
        <v>13.461399999999999</v>
      </c>
      <c r="S53" s="14">
        <f>R53/$R$39</f>
        <v>0.12522360693923379</v>
      </c>
      <c r="U53" s="1" t="s">
        <v>51</v>
      </c>
      <c r="V53" s="12">
        <f t="array" ref="V53:Y56">MMULT(N53:Q56,N53:Q56)</f>
        <v>42.110325876666671</v>
      </c>
      <c r="W53" s="12">
        <v>22.954567583333333</v>
      </c>
      <c r="X53" s="12">
        <v>42.184812333333333</v>
      </c>
      <c r="Y53" s="13">
        <v>84.298497999999995</v>
      </c>
      <c r="Z53" s="5">
        <f>SUM(V53:Y53)</f>
        <v>191.54820379333333</v>
      </c>
      <c r="AA53" s="15">
        <f>Z53/$Z$39</f>
        <v>0.10401279313711981</v>
      </c>
      <c r="AC53" s="14">
        <f>S53-AA53</f>
        <v>2.1210813802113981E-2</v>
      </c>
    </row>
    <row r="54" spans="1:29" x14ac:dyDescent="0.25">
      <c r="A54" s="1" t="s">
        <v>48</v>
      </c>
      <c r="B54" s="2">
        <v>2</v>
      </c>
      <c r="C54" s="2">
        <v>1</v>
      </c>
      <c r="D54" s="2">
        <v>2</v>
      </c>
      <c r="E54" s="2">
        <v>4</v>
      </c>
      <c r="G54" s="1" t="s">
        <v>48</v>
      </c>
      <c r="H54" s="12">
        <v>2</v>
      </c>
      <c r="I54" s="12">
        <v>1</v>
      </c>
      <c r="J54" s="12">
        <v>2</v>
      </c>
      <c r="K54" s="12">
        <v>4</v>
      </c>
      <c r="M54" s="1" t="s">
        <v>48</v>
      </c>
      <c r="N54" s="12">
        <v>7.32</v>
      </c>
      <c r="O54" s="12">
        <v>4</v>
      </c>
      <c r="P54" s="12">
        <v>7.333333333333333</v>
      </c>
      <c r="Q54" s="13">
        <v>14.66</v>
      </c>
      <c r="R54" s="5">
        <f t="shared" ref="R54:R56" si="25">SUM(N54:Q54)</f>
        <v>33.313333333333333</v>
      </c>
      <c r="S54" s="14">
        <f t="shared" ref="S54:S56" si="26">R54/$R$39</f>
        <v>0.30989464388317767</v>
      </c>
      <c r="U54" s="1" t="s">
        <v>48</v>
      </c>
      <c r="V54" s="12">
        <v>103.18941466666668</v>
      </c>
      <c r="W54" s="12">
        <v>56.276133333333334</v>
      </c>
      <c r="X54" s="12">
        <v>103.37299999999999</v>
      </c>
      <c r="Y54" s="13">
        <v>206.7343406666667</v>
      </c>
      <c r="Z54" s="5">
        <f t="shared" ref="Z54:Z56" si="27">SUM(V54:Y54)</f>
        <v>469.5728886666667</v>
      </c>
      <c r="AA54" s="15">
        <f t="shared" ref="AA54:AA56" si="28">Z54/$Z$39</f>
        <v>0.25498327190988612</v>
      </c>
      <c r="AC54" s="14">
        <f t="shared" ref="AC54:AC56" si="29">S54-AA54</f>
        <v>5.4911371973291545E-2</v>
      </c>
    </row>
    <row r="55" spans="1:29" x14ac:dyDescent="0.25">
      <c r="A55" s="1" t="s">
        <v>49</v>
      </c>
      <c r="B55" s="2">
        <v>1</v>
      </c>
      <c r="C55" s="2">
        <v>0.5</v>
      </c>
      <c r="D55" s="2">
        <v>1</v>
      </c>
      <c r="E55" s="2">
        <v>3</v>
      </c>
      <c r="G55" s="1" t="s">
        <v>49</v>
      </c>
      <c r="H55" s="12">
        <v>1</v>
      </c>
      <c r="I55" s="12">
        <v>0.5</v>
      </c>
      <c r="J55" s="12">
        <v>1</v>
      </c>
      <c r="K55" s="12">
        <v>3</v>
      </c>
      <c r="M55" s="1" t="s">
        <v>49</v>
      </c>
      <c r="N55" s="12">
        <v>3.99</v>
      </c>
      <c r="O55" s="12">
        <v>2.25</v>
      </c>
      <c r="P55" s="12">
        <v>4</v>
      </c>
      <c r="Q55" s="13">
        <v>8.33</v>
      </c>
      <c r="R55" s="5">
        <f t="shared" si="25"/>
        <v>18.57</v>
      </c>
      <c r="S55" s="14">
        <f t="shared" si="26"/>
        <v>0.17274595367952603</v>
      </c>
      <c r="U55" s="1" t="s">
        <v>49</v>
      </c>
      <c r="V55" s="12">
        <v>57.273977666666667</v>
      </c>
      <c r="W55" s="12">
        <v>31.241958333333333</v>
      </c>
      <c r="X55" s="12">
        <v>57.376133333333335</v>
      </c>
      <c r="Y55" s="13">
        <v>114.78553699999999</v>
      </c>
      <c r="Z55" s="5">
        <f t="shared" si="27"/>
        <v>260.6776063333333</v>
      </c>
      <c r="AA55" s="15">
        <f t="shared" si="28"/>
        <v>0.14155082327100488</v>
      </c>
      <c r="AC55" s="14">
        <f t="shared" si="29"/>
        <v>3.1195130408521149E-2</v>
      </c>
    </row>
    <row r="56" spans="1:29" x14ac:dyDescent="0.25">
      <c r="A56" s="1" t="s">
        <v>50</v>
      </c>
      <c r="B56" s="2">
        <v>0.33333333333333331</v>
      </c>
      <c r="C56" s="2">
        <v>0.25</v>
      </c>
      <c r="D56" s="2">
        <v>0.33333333333333331</v>
      </c>
      <c r="E56" s="2">
        <v>1</v>
      </c>
      <c r="G56" s="1" t="s">
        <v>50</v>
      </c>
      <c r="H56" s="12">
        <v>0.33</v>
      </c>
      <c r="I56" s="12">
        <v>0.25</v>
      </c>
      <c r="J56" s="12">
        <v>0.33333333333333331</v>
      </c>
      <c r="K56" s="12">
        <v>1</v>
      </c>
      <c r="M56" s="1" t="s">
        <v>50</v>
      </c>
      <c r="N56" s="12">
        <v>1.4933333333333334</v>
      </c>
      <c r="O56" s="12">
        <v>0.83166666666666667</v>
      </c>
      <c r="P56" s="12">
        <v>1.4966666666666666</v>
      </c>
      <c r="Q56" s="13">
        <v>3.1089000000000002</v>
      </c>
      <c r="R56" s="5">
        <f t="shared" si="25"/>
        <v>6.9305666666666674</v>
      </c>
      <c r="S56" s="14">
        <f t="shared" si="26"/>
        <v>6.4471047300639045E-2</v>
      </c>
      <c r="U56" s="1" t="s">
        <v>50</v>
      </c>
      <c r="V56" s="12">
        <v>21.344748000000003</v>
      </c>
      <c r="W56" s="12">
        <v>11.642935166666668</v>
      </c>
      <c r="X56" s="12">
        <v>21.382809222222221</v>
      </c>
      <c r="Y56" s="13">
        <v>42.776992543333336</v>
      </c>
      <c r="Z56" s="5">
        <f t="shared" si="27"/>
        <v>97.147484932222227</v>
      </c>
      <c r="AA56" s="15">
        <f t="shared" si="28"/>
        <v>5.2752158746154611E-2</v>
      </c>
      <c r="AC56" s="14">
        <f t="shared" si="29"/>
        <v>1.1718888554484434E-2</v>
      </c>
    </row>
    <row r="57" spans="1:29" x14ac:dyDescent="0.25">
      <c r="R57" s="5">
        <f>SUM(R53:R56)</f>
        <v>72.275299999999987</v>
      </c>
      <c r="Z57" s="5">
        <f>SUM(Z53:Z56)</f>
        <v>1018.9461837255556</v>
      </c>
    </row>
    <row r="58" spans="1:29" x14ac:dyDescent="0.25">
      <c r="A58" s="55" t="s">
        <v>57</v>
      </c>
      <c r="B58" s="55"/>
      <c r="C58" s="55"/>
      <c r="D58" s="55"/>
      <c r="E58" s="55"/>
      <c r="F58" t="s">
        <v>66</v>
      </c>
    </row>
    <row r="59" spans="1:29" x14ac:dyDescent="0.25">
      <c r="A59" s="1" t="s">
        <v>0</v>
      </c>
      <c r="B59" s="1"/>
      <c r="C59" s="1"/>
      <c r="D59" s="1"/>
      <c r="E59" s="1"/>
      <c r="G59" s="1" t="s">
        <v>0</v>
      </c>
      <c r="H59" s="1"/>
      <c r="I59" s="1"/>
      <c r="J59" s="1"/>
      <c r="K59" s="1"/>
      <c r="M59" s="1" t="s">
        <v>0</v>
      </c>
      <c r="N59" s="1"/>
      <c r="O59" s="1"/>
      <c r="P59" s="1"/>
      <c r="Q59" s="1"/>
      <c r="U59" s="1" t="s">
        <v>0</v>
      </c>
      <c r="V59" s="1"/>
      <c r="W59" s="1"/>
      <c r="X59" s="1"/>
      <c r="Y59" s="1"/>
    </row>
    <row r="60" spans="1:29" x14ac:dyDescent="0.25">
      <c r="A60" s="1"/>
      <c r="B60" s="1" t="s">
        <v>51</v>
      </c>
      <c r="C60" s="1" t="s">
        <v>48</v>
      </c>
      <c r="D60" s="1" t="s">
        <v>49</v>
      </c>
      <c r="E60" s="1" t="s">
        <v>50</v>
      </c>
      <c r="G60" s="1"/>
      <c r="H60" s="1" t="s">
        <v>51</v>
      </c>
      <c r="I60" s="1" t="s">
        <v>48</v>
      </c>
      <c r="J60" s="1" t="s">
        <v>49</v>
      </c>
      <c r="K60" s="1" t="s">
        <v>50</v>
      </c>
      <c r="M60" s="1"/>
      <c r="N60" s="1" t="s">
        <v>51</v>
      </c>
      <c r="O60" s="1" t="s">
        <v>48</v>
      </c>
      <c r="P60" s="1" t="s">
        <v>49</v>
      </c>
      <c r="Q60" s="1" t="s">
        <v>50</v>
      </c>
      <c r="R60" s="1" t="s">
        <v>16</v>
      </c>
      <c r="S60" s="1" t="s">
        <v>17</v>
      </c>
      <c r="U60" s="1"/>
      <c r="V60" s="1" t="s">
        <v>51</v>
      </c>
      <c r="W60" s="1" t="s">
        <v>48</v>
      </c>
      <c r="X60" s="1" t="s">
        <v>49</v>
      </c>
      <c r="Y60" s="1" t="s">
        <v>50</v>
      </c>
      <c r="Z60" s="1" t="s">
        <v>16</v>
      </c>
      <c r="AA60" s="1" t="s">
        <v>17</v>
      </c>
      <c r="AC60" s="1" t="s">
        <v>3</v>
      </c>
    </row>
    <row r="61" spans="1:29" x14ac:dyDescent="0.25">
      <c r="A61" s="1" t="s">
        <v>51</v>
      </c>
      <c r="B61" s="2">
        <v>1</v>
      </c>
      <c r="C61" s="2">
        <v>4</v>
      </c>
      <c r="D61" s="2">
        <v>2</v>
      </c>
      <c r="E61" s="2">
        <v>2</v>
      </c>
      <c r="G61" s="1" t="s">
        <v>51</v>
      </c>
      <c r="H61" s="12">
        <v>1</v>
      </c>
      <c r="I61" s="12">
        <v>4</v>
      </c>
      <c r="J61" s="12">
        <v>2</v>
      </c>
      <c r="K61" s="12">
        <v>2</v>
      </c>
      <c r="M61" s="1" t="s">
        <v>51</v>
      </c>
      <c r="N61" s="12">
        <f t="array" ref="N61:Q64">MMULT(H61:K64,H61:K64)</f>
        <v>4</v>
      </c>
      <c r="O61" s="12">
        <v>20</v>
      </c>
      <c r="P61" s="12">
        <v>7.32</v>
      </c>
      <c r="Q61" s="13">
        <v>7.32</v>
      </c>
      <c r="R61" s="5">
        <f>SUM(N61:Q61)</f>
        <v>38.64</v>
      </c>
      <c r="S61" s="14">
        <f>R61/$R$39</f>
        <v>0.35944553851248706</v>
      </c>
      <c r="U61" s="1" t="s">
        <v>51</v>
      </c>
      <c r="V61" s="12">
        <f t="array" ref="V61:Y64">MMULT(N61:Q64,N61:Q64)</f>
        <v>65.539999999999992</v>
      </c>
      <c r="W61" s="12">
        <v>320.64000000000004</v>
      </c>
      <c r="X61" s="12">
        <v>117.4936</v>
      </c>
      <c r="Y61" s="13">
        <v>117.4936</v>
      </c>
      <c r="Z61" s="5">
        <f>SUM(V61:Y61)</f>
        <v>621.16720000000009</v>
      </c>
      <c r="AA61" s="15">
        <f>Z61/$Z$39</f>
        <v>0.3373006595607273</v>
      </c>
      <c r="AC61" s="14">
        <f>S61-AA61</f>
        <v>2.2144878951759761E-2</v>
      </c>
    </row>
    <row r="62" spans="1:29" x14ac:dyDescent="0.25">
      <c r="A62" s="1" t="s">
        <v>48</v>
      </c>
      <c r="B62" s="2">
        <v>0.25</v>
      </c>
      <c r="C62" s="2">
        <v>1</v>
      </c>
      <c r="D62" s="2">
        <v>0.33333333333333331</v>
      </c>
      <c r="E62" s="2">
        <v>0.33333333333333331</v>
      </c>
      <c r="G62" s="1" t="s">
        <v>48</v>
      </c>
      <c r="H62" s="12">
        <v>0.25</v>
      </c>
      <c r="I62" s="12">
        <v>1</v>
      </c>
      <c r="J62" s="12">
        <v>0.33</v>
      </c>
      <c r="K62" s="12">
        <v>0.33</v>
      </c>
      <c r="M62" s="1" t="s">
        <v>48</v>
      </c>
      <c r="N62" s="12">
        <v>0.83000000000000007</v>
      </c>
      <c r="O62" s="12">
        <v>3.9800000000000004</v>
      </c>
      <c r="P62" s="12">
        <v>1.4900000000000002</v>
      </c>
      <c r="Q62" s="13">
        <v>1.4900000000000002</v>
      </c>
      <c r="R62" s="5">
        <f t="shared" ref="R62:R64" si="30">SUM(N62:Q62)</f>
        <v>7.7900000000000009</v>
      </c>
      <c r="S62" s="14">
        <f t="shared" ref="S62:S64" si="31">R62/$R$39</f>
        <v>7.2465857790172741E-2</v>
      </c>
      <c r="U62" s="1" t="s">
        <v>48</v>
      </c>
      <c r="V62" s="12">
        <v>13.328400000000002</v>
      </c>
      <c r="W62" s="12">
        <v>65.220400000000012</v>
      </c>
      <c r="X62" s="12">
        <v>23.896000000000004</v>
      </c>
      <c r="Y62" s="13">
        <v>23.896000000000004</v>
      </c>
      <c r="Z62" s="5">
        <f t="shared" ref="Z62:Z64" si="32">SUM(V62:Y62)</f>
        <v>126.34080000000002</v>
      </c>
      <c r="AA62" s="15">
        <f t="shared" ref="AA62:AA64" si="33">Z62/$Z$39</f>
        <v>6.8604451699043251E-2</v>
      </c>
      <c r="AC62" s="14">
        <f t="shared" ref="AC62:AC64" si="34">S62-AA62</f>
        <v>3.8614060911294906E-3</v>
      </c>
    </row>
    <row r="63" spans="1:29" x14ac:dyDescent="0.25">
      <c r="A63" s="1" t="s">
        <v>49</v>
      </c>
      <c r="B63" s="2">
        <v>0.5</v>
      </c>
      <c r="C63" s="2">
        <v>3</v>
      </c>
      <c r="D63" s="2">
        <v>1</v>
      </c>
      <c r="E63" s="2">
        <v>1</v>
      </c>
      <c r="G63" s="1" t="s">
        <v>49</v>
      </c>
      <c r="H63" s="12">
        <v>0.5</v>
      </c>
      <c r="I63" s="12">
        <v>3</v>
      </c>
      <c r="J63" s="12">
        <v>1</v>
      </c>
      <c r="K63" s="12">
        <v>1</v>
      </c>
      <c r="M63" s="1" t="s">
        <v>49</v>
      </c>
      <c r="N63" s="12">
        <v>2.25</v>
      </c>
      <c r="O63" s="12">
        <v>11</v>
      </c>
      <c r="P63" s="12">
        <v>3.99</v>
      </c>
      <c r="Q63" s="13">
        <v>3.99</v>
      </c>
      <c r="R63" s="5">
        <f t="shared" si="30"/>
        <v>21.230000000000004</v>
      </c>
      <c r="S63" s="14">
        <f t="shared" si="31"/>
        <v>0.19749039292495088</v>
      </c>
      <c r="U63" s="1" t="s">
        <v>49</v>
      </c>
      <c r="V63" s="12">
        <v>36.085000000000001</v>
      </c>
      <c r="W63" s="12">
        <v>176.56</v>
      </c>
      <c r="X63" s="12">
        <v>64.700200000000009</v>
      </c>
      <c r="Y63" s="13">
        <v>64.700200000000009</v>
      </c>
      <c r="Z63" s="5">
        <f t="shared" si="32"/>
        <v>342.04540000000003</v>
      </c>
      <c r="AA63" s="15">
        <f t="shared" si="33"/>
        <v>0.18573443514034996</v>
      </c>
      <c r="AC63" s="14">
        <f t="shared" si="34"/>
        <v>1.1755957784600923E-2</v>
      </c>
    </row>
    <row r="64" spans="1:29" x14ac:dyDescent="0.25">
      <c r="A64" s="1" t="s">
        <v>50</v>
      </c>
      <c r="B64" s="2">
        <v>0.5</v>
      </c>
      <c r="C64" s="2">
        <v>3</v>
      </c>
      <c r="D64" s="2">
        <v>1</v>
      </c>
      <c r="E64" s="2">
        <v>1</v>
      </c>
      <c r="G64" s="1" t="s">
        <v>50</v>
      </c>
      <c r="H64" s="12">
        <v>0.5</v>
      </c>
      <c r="I64" s="12">
        <v>3</v>
      </c>
      <c r="J64" s="12">
        <v>1</v>
      </c>
      <c r="K64" s="12">
        <v>1</v>
      </c>
      <c r="M64" s="1" t="s">
        <v>50</v>
      </c>
      <c r="N64" s="12">
        <v>2.25</v>
      </c>
      <c r="O64" s="12">
        <v>11</v>
      </c>
      <c r="P64" s="12">
        <v>3.99</v>
      </c>
      <c r="Q64" s="13">
        <v>3.99</v>
      </c>
      <c r="R64" s="5">
        <f t="shared" si="30"/>
        <v>21.230000000000004</v>
      </c>
      <c r="S64" s="14">
        <f t="shared" si="31"/>
        <v>0.19749039292495088</v>
      </c>
      <c r="U64" s="1" t="s">
        <v>50</v>
      </c>
      <c r="V64" s="12">
        <v>36.085000000000001</v>
      </c>
      <c r="W64" s="12">
        <v>176.56</v>
      </c>
      <c r="X64" s="12">
        <v>64.700200000000009</v>
      </c>
      <c r="Y64" s="13">
        <v>64.700200000000009</v>
      </c>
      <c r="Z64" s="5">
        <f t="shared" si="32"/>
        <v>342.04540000000003</v>
      </c>
      <c r="AA64" s="15">
        <f t="shared" si="33"/>
        <v>0.18573443514034996</v>
      </c>
      <c r="AC64" s="14">
        <f t="shared" si="34"/>
        <v>1.1755957784600923E-2</v>
      </c>
    </row>
    <row r="65" spans="1:26" x14ac:dyDescent="0.25">
      <c r="R65" s="5">
        <f>SUM(R61:R64)</f>
        <v>88.89</v>
      </c>
      <c r="Z65" s="5">
        <f>SUM(Z61:Z64)</f>
        <v>1431.5988000000002</v>
      </c>
    </row>
    <row r="67" spans="1:26" x14ac:dyDescent="0.25">
      <c r="A67" s="1"/>
      <c r="B67" s="43" t="s">
        <v>39</v>
      </c>
      <c r="C67" s="43" t="s">
        <v>40</v>
      </c>
      <c r="D67" s="43" t="s">
        <v>41</v>
      </c>
      <c r="E67" s="1" t="s">
        <v>42</v>
      </c>
      <c r="F67" s="57" t="s">
        <v>63</v>
      </c>
      <c r="G67" s="57" t="s">
        <v>64</v>
      </c>
      <c r="I67" s="1" t="s">
        <v>19</v>
      </c>
    </row>
    <row r="68" spans="1:26" x14ac:dyDescent="0.25">
      <c r="A68" s="1" t="s">
        <v>47</v>
      </c>
      <c r="B68" s="42">
        <f>AA19</f>
        <v>8.9310515142848976E-2</v>
      </c>
      <c r="C68" s="16">
        <f>AA27</f>
        <v>9.4957502323874524E-2</v>
      </c>
      <c r="D68" s="16">
        <f>AA35</f>
        <v>0.12215723793475675</v>
      </c>
      <c r="E68" s="16">
        <f>AA44</f>
        <v>0.4620895967955379</v>
      </c>
      <c r="F68" s="42">
        <f>AA53</f>
        <v>0.10401279313711981</v>
      </c>
      <c r="G68" s="42">
        <f>AA61</f>
        <v>0.3373006595607273</v>
      </c>
      <c r="I68" s="14">
        <f>AI6</f>
        <v>0.52188165857004398</v>
      </c>
      <c r="J68" t="s">
        <v>21</v>
      </c>
      <c r="K68" s="18">
        <f t="array" ref="K68:K71">MMULT(B68:G71,I68:I73)</f>
        <v>0.25447174396192501</v>
      </c>
      <c r="L68" t="s">
        <v>28</v>
      </c>
      <c r="Q68" s="45"/>
    </row>
    <row r="69" spans="1:26" x14ac:dyDescent="0.25">
      <c r="A69" s="1" t="s">
        <v>60</v>
      </c>
      <c r="B69" s="42">
        <f>AA20</f>
        <v>0.26078930222267549</v>
      </c>
      <c r="C69" s="16">
        <f>AA28</f>
        <v>0.48529621086512503</v>
      </c>
      <c r="D69" s="16">
        <f>AA36</f>
        <v>0.23545952446956542</v>
      </c>
      <c r="E69" s="16">
        <f>AA45</f>
        <v>0.27696870985161187</v>
      </c>
      <c r="F69" s="42">
        <f t="shared" ref="F69:F71" si="35">AA54</f>
        <v>0.25498327190988612</v>
      </c>
      <c r="G69" s="42">
        <f t="shared" ref="G69:G71" si="36">AA62</f>
        <v>6.8604451699043251E-2</v>
      </c>
      <c r="H69" s="17" t="s">
        <v>20</v>
      </c>
      <c r="I69" s="14">
        <f>AI7</f>
        <v>0.31182610501234925</v>
      </c>
      <c r="K69" s="18">
        <v>0.42886740164114961</v>
      </c>
      <c r="L69" t="s">
        <v>22</v>
      </c>
      <c r="Q69" s="45"/>
    </row>
    <row r="70" spans="1:26" x14ac:dyDescent="0.25">
      <c r="A70" s="1" t="s">
        <v>61</v>
      </c>
      <c r="B70" s="42">
        <f>AA21</f>
        <v>0.12633804080965974</v>
      </c>
      <c r="C70" s="16">
        <f>AA29</f>
        <v>0.1360092120845979</v>
      </c>
      <c r="D70" s="16">
        <f>AA37</f>
        <v>9.964802745311005E-2</v>
      </c>
      <c r="E70" s="16">
        <f>AA46</f>
        <v>0.15977807207492989</v>
      </c>
      <c r="F70" s="42">
        <f t="shared" si="35"/>
        <v>0.14155082327100488</v>
      </c>
      <c r="G70" s="42">
        <f t="shared" si="36"/>
        <v>0.18573443514034996</v>
      </c>
      <c r="I70" s="14">
        <f>AI8</f>
        <v>0.16629223641760679</v>
      </c>
      <c r="K70" s="18">
        <v>0.20178564996011028</v>
      </c>
      <c r="L70" t="s">
        <v>59</v>
      </c>
      <c r="Q70" s="45"/>
    </row>
    <row r="71" spans="1:26" x14ac:dyDescent="0.25">
      <c r="A71" s="63" t="s">
        <v>62</v>
      </c>
      <c r="B71" s="64">
        <f>AA22</f>
        <v>0.52356214182481586</v>
      </c>
      <c r="C71" s="65">
        <f>AA30</f>
        <v>0.28373707472640258</v>
      </c>
      <c r="D71" s="65">
        <f>AA38</f>
        <v>0.54273521014256787</v>
      </c>
      <c r="E71" s="65">
        <f>AA47</f>
        <v>8.8975312501919146E-2</v>
      </c>
      <c r="F71" s="64">
        <f t="shared" si="35"/>
        <v>5.2752158746154611E-2</v>
      </c>
      <c r="G71" s="64">
        <f t="shared" si="36"/>
        <v>0.18573443514034996</v>
      </c>
      <c r="H71" s="66"/>
      <c r="I71" s="68">
        <f>AI9</f>
        <v>0.22030161552826041</v>
      </c>
      <c r="J71" s="66"/>
      <c r="K71" s="67">
        <v>0.50190384558527823</v>
      </c>
      <c r="L71" s="66" t="s">
        <v>58</v>
      </c>
      <c r="Q71" s="45"/>
    </row>
    <row r="72" spans="1:26" x14ac:dyDescent="0.25">
      <c r="I72" s="14">
        <f>AI10</f>
        <v>0.12765031238111574</v>
      </c>
      <c r="Q72" s="45"/>
    </row>
    <row r="73" spans="1:26" x14ac:dyDescent="0.25">
      <c r="I73" s="14">
        <f>AI11</f>
        <v>0.12707311523399106</v>
      </c>
      <c r="L73" s="45"/>
      <c r="N73" s="45"/>
      <c r="O73" s="45"/>
      <c r="P73" s="45"/>
      <c r="Q73" s="45"/>
    </row>
    <row r="78" spans="1:26" x14ac:dyDescent="0.25">
      <c r="Q78" s="62">
        <v>2</v>
      </c>
      <c r="R78" s="62">
        <v>5</v>
      </c>
      <c r="S78" s="62">
        <v>3</v>
      </c>
      <c r="T78" s="62">
        <v>3</v>
      </c>
    </row>
    <row r="79" spans="1:26" x14ac:dyDescent="0.25">
      <c r="Q79" s="2">
        <v>1</v>
      </c>
      <c r="R79" s="2">
        <v>4</v>
      </c>
      <c r="S79" s="2">
        <v>2</v>
      </c>
      <c r="T79" s="2">
        <v>2</v>
      </c>
    </row>
    <row r="80" spans="1:26" x14ac:dyDescent="0.25">
      <c r="Q80" s="2">
        <v>0.25</v>
      </c>
      <c r="R80" s="2">
        <v>1</v>
      </c>
      <c r="S80" s="2">
        <v>0.33333333333333331</v>
      </c>
      <c r="T80" s="2">
        <v>0.33333333333333331</v>
      </c>
    </row>
    <row r="81" spans="17:20" x14ac:dyDescent="0.25">
      <c r="Q81" s="2">
        <v>0.5</v>
      </c>
      <c r="R81" s="2">
        <v>3</v>
      </c>
      <c r="S81" s="2">
        <v>1</v>
      </c>
      <c r="T81" s="2">
        <v>1</v>
      </c>
    </row>
    <row r="82" spans="17:20" x14ac:dyDescent="0.25">
      <c r="Q82" s="2">
        <v>0.5</v>
      </c>
      <c r="R82" s="2">
        <v>3</v>
      </c>
      <c r="S82" s="2">
        <v>1</v>
      </c>
      <c r="T82" s="2">
        <v>1</v>
      </c>
    </row>
  </sheetData>
  <mergeCells count="8">
    <mergeCell ref="A50:E50"/>
    <mergeCell ref="A58:E58"/>
    <mergeCell ref="A1:Y1"/>
    <mergeCell ref="A15:Y15"/>
    <mergeCell ref="A16:E16"/>
    <mergeCell ref="A24:E24"/>
    <mergeCell ref="A32:E32"/>
    <mergeCell ref="A41:E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CC57-6409-4B68-A7F6-740CB9DC9855}">
  <dimension ref="A1:AT97"/>
  <sheetViews>
    <sheetView tabSelected="1" topLeftCell="A69" zoomScale="93" zoomScaleNormal="93" workbookViewId="0">
      <selection activeCell="E85" sqref="E85"/>
    </sheetView>
  </sheetViews>
  <sheetFormatPr defaultRowHeight="15" x14ac:dyDescent="0.25"/>
  <cols>
    <col min="1" max="1" width="10.85546875" customWidth="1"/>
    <col min="2" max="2" width="8.42578125" bestFit="1" customWidth="1"/>
    <col min="4" max="4" width="8.7109375" bestFit="1" customWidth="1"/>
    <col min="5" max="5" width="9.7109375" customWidth="1"/>
    <col min="9" max="9" width="11.85546875" customWidth="1"/>
    <col min="10" max="10" width="12" customWidth="1"/>
    <col min="11" max="11" width="11.42578125" customWidth="1"/>
    <col min="13" max="13" width="10.140625" customWidth="1"/>
    <col min="17" max="17" width="11.5703125" customWidth="1"/>
    <col min="19" max="19" width="9.85546875" bestFit="1" customWidth="1"/>
    <col min="21" max="21" width="10.140625" customWidth="1"/>
    <col min="23" max="23" width="11" bestFit="1" customWidth="1"/>
    <col min="27" max="27" width="10.140625" customWidth="1"/>
  </cols>
  <sheetData>
    <row r="1" spans="1:46" ht="26.25" x14ac:dyDescent="0.4">
      <c r="A1" s="52" t="s">
        <v>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4" spans="1:46" x14ac:dyDescent="0.25">
      <c r="A4" s="1" t="s">
        <v>0</v>
      </c>
      <c r="B4" s="1"/>
      <c r="C4" s="1"/>
      <c r="D4" s="1"/>
      <c r="K4" s="43" t="s">
        <v>0</v>
      </c>
      <c r="L4" s="43"/>
      <c r="M4" s="43"/>
      <c r="N4" s="43"/>
      <c r="V4" s="43" t="s">
        <v>1</v>
      </c>
      <c r="W4" s="43"/>
      <c r="X4" s="43"/>
      <c r="Y4" s="43"/>
      <c r="AH4" s="43" t="s">
        <v>4</v>
      </c>
      <c r="AI4" s="43"/>
      <c r="AJ4" s="43"/>
      <c r="AK4" s="43"/>
    </row>
    <row r="5" spans="1:46" x14ac:dyDescent="0.25">
      <c r="A5" s="1"/>
      <c r="B5" s="43" t="s">
        <v>39</v>
      </c>
      <c r="C5" s="43" t="s">
        <v>40</v>
      </c>
      <c r="D5" s="43" t="s">
        <v>41</v>
      </c>
      <c r="E5" s="43" t="s">
        <v>42</v>
      </c>
      <c r="F5" s="69" t="s">
        <v>63</v>
      </c>
      <c r="G5" s="69" t="s">
        <v>64</v>
      </c>
      <c r="H5" s="56" t="s">
        <v>67</v>
      </c>
      <c r="I5" s="56" t="s">
        <v>68</v>
      </c>
      <c r="K5" s="3"/>
      <c r="L5" s="3" t="s">
        <v>39</v>
      </c>
      <c r="M5" s="3" t="s">
        <v>40</v>
      </c>
      <c r="N5" s="3" t="s">
        <v>41</v>
      </c>
      <c r="O5" s="3" t="s">
        <v>42</v>
      </c>
      <c r="P5" s="3" t="s">
        <v>63</v>
      </c>
      <c r="Q5" s="3" t="s">
        <v>64</v>
      </c>
      <c r="R5" s="3" t="s">
        <v>67</v>
      </c>
      <c r="S5" s="3" t="s">
        <v>68</v>
      </c>
      <c r="V5" s="58"/>
      <c r="W5" s="58" t="s">
        <v>39</v>
      </c>
      <c r="X5" s="58" t="s">
        <v>40</v>
      </c>
      <c r="Y5" s="58" t="s">
        <v>41</v>
      </c>
      <c r="Z5" s="58" t="s">
        <v>42</v>
      </c>
      <c r="AA5" s="58" t="s">
        <v>63</v>
      </c>
      <c r="AB5" s="58" t="s">
        <v>64</v>
      </c>
      <c r="AC5" s="58" t="s">
        <v>67</v>
      </c>
      <c r="AD5" s="58" t="s">
        <v>68</v>
      </c>
      <c r="AE5" s="84" t="s">
        <v>2</v>
      </c>
      <c r="AF5" s="1"/>
      <c r="AH5" s="58"/>
      <c r="AI5" s="58" t="s">
        <v>39</v>
      </c>
      <c r="AJ5" s="58" t="s">
        <v>40</v>
      </c>
      <c r="AK5" s="58" t="s">
        <v>41</v>
      </c>
      <c r="AL5" s="58" t="s">
        <v>42</v>
      </c>
      <c r="AM5" s="58" t="s">
        <v>63</v>
      </c>
      <c r="AN5" s="58" t="s">
        <v>64</v>
      </c>
      <c r="AO5" s="58" t="s">
        <v>67</v>
      </c>
      <c r="AP5" s="58" t="s">
        <v>68</v>
      </c>
      <c r="AQ5" s="84" t="s">
        <v>2</v>
      </c>
      <c r="AR5" s="1" t="s">
        <v>5</v>
      </c>
      <c r="AT5" s="1" t="s">
        <v>3</v>
      </c>
    </row>
    <row r="6" spans="1:46" x14ac:dyDescent="0.25">
      <c r="A6" s="1" t="s">
        <v>39</v>
      </c>
      <c r="B6" s="2">
        <v>1</v>
      </c>
      <c r="C6" s="2">
        <v>0.5</v>
      </c>
      <c r="D6" s="2">
        <v>2</v>
      </c>
      <c r="E6" s="2">
        <v>3</v>
      </c>
      <c r="F6" s="2">
        <v>2</v>
      </c>
      <c r="G6" s="2">
        <v>3</v>
      </c>
      <c r="H6" s="2">
        <v>0.5</v>
      </c>
      <c r="I6" s="77">
        <v>0.33333333333333331</v>
      </c>
      <c r="K6" s="3" t="s">
        <v>39</v>
      </c>
      <c r="L6" s="3">
        <v>1</v>
      </c>
      <c r="M6" s="3">
        <v>0.5</v>
      </c>
      <c r="N6" s="3">
        <v>2</v>
      </c>
      <c r="O6" s="3">
        <v>3</v>
      </c>
      <c r="P6" s="3">
        <v>2</v>
      </c>
      <c r="Q6" s="3">
        <v>3</v>
      </c>
      <c r="R6" s="3">
        <v>0.5</v>
      </c>
      <c r="S6" s="3">
        <v>0.33</v>
      </c>
      <c r="V6" s="58" t="s">
        <v>39</v>
      </c>
      <c r="W6" s="3">
        <f t="array" ref="W6:AD13">MMULT(L6:S13,L6:S13)</f>
        <v>7.9700000000000006</v>
      </c>
      <c r="X6" s="3">
        <v>4.9800000000000004</v>
      </c>
      <c r="Y6" s="3">
        <v>13.32</v>
      </c>
      <c r="Z6" s="3">
        <v>22.65</v>
      </c>
      <c r="AA6" s="58">
        <v>13.32</v>
      </c>
      <c r="AB6" s="58">
        <v>22.65</v>
      </c>
      <c r="AC6" s="58">
        <v>4.9800000000000004</v>
      </c>
      <c r="AD6" s="58">
        <v>3.2600000000000002</v>
      </c>
      <c r="AE6" s="59">
        <f>SUM(W6:AD6)</f>
        <v>93.13000000000001</v>
      </c>
      <c r="AF6" s="1">
        <f>AE6/$AE$14</f>
        <v>0.31032471968144482</v>
      </c>
      <c r="AH6" s="58" t="s">
        <v>39</v>
      </c>
      <c r="AI6" s="3">
        <f t="array" ref="AI6:AP13">MMULT(W6:AD13,W6:AD13)</f>
        <v>532.08190000000002</v>
      </c>
      <c r="AJ6" s="3">
        <v>326.67410000000007</v>
      </c>
      <c r="AK6" s="3">
        <v>873.99159999999995</v>
      </c>
      <c r="AL6" s="3">
        <v>1441.9470999999999</v>
      </c>
      <c r="AM6" s="58">
        <v>873.99159999999995</v>
      </c>
      <c r="AN6" s="58">
        <v>1441.9470999999999</v>
      </c>
      <c r="AO6" s="58">
        <v>326.67410000000007</v>
      </c>
      <c r="AP6" s="58">
        <v>208.38467</v>
      </c>
      <c r="AQ6" s="59">
        <f>SUM(AI6:AP6)</f>
        <v>6025.6921700000003</v>
      </c>
      <c r="AR6" s="9">
        <f>AQ6/$AQ$14</f>
        <v>0.31028937268982287</v>
      </c>
      <c r="AT6" s="14">
        <f>AF6-AR6</f>
        <v>3.534699162194288E-5</v>
      </c>
    </row>
    <row r="7" spans="1:46" x14ac:dyDescent="0.25">
      <c r="A7" s="1" t="s">
        <v>40</v>
      </c>
      <c r="B7" s="2">
        <v>2</v>
      </c>
      <c r="C7" s="2">
        <v>1</v>
      </c>
      <c r="D7" s="2">
        <v>3</v>
      </c>
      <c r="E7" s="2">
        <v>4</v>
      </c>
      <c r="F7" s="2">
        <v>3</v>
      </c>
      <c r="G7" s="2">
        <v>4</v>
      </c>
      <c r="H7" s="2">
        <v>1</v>
      </c>
      <c r="I7" s="77">
        <v>0.5</v>
      </c>
      <c r="K7" s="3" t="s">
        <v>40</v>
      </c>
      <c r="L7" s="3">
        <v>2</v>
      </c>
      <c r="M7" s="3">
        <v>1</v>
      </c>
      <c r="N7" s="3">
        <v>3</v>
      </c>
      <c r="O7" s="3">
        <v>4</v>
      </c>
      <c r="P7" s="3">
        <v>3</v>
      </c>
      <c r="Q7" s="3">
        <v>4</v>
      </c>
      <c r="R7" s="3">
        <v>1</v>
      </c>
      <c r="S7" s="3">
        <v>0.5</v>
      </c>
      <c r="V7" s="58" t="s">
        <v>40</v>
      </c>
      <c r="W7" s="3">
        <v>13.14</v>
      </c>
      <c r="X7" s="3">
        <v>7.98</v>
      </c>
      <c r="Y7" s="3">
        <v>22</v>
      </c>
      <c r="Z7" s="3">
        <v>36.5</v>
      </c>
      <c r="AA7" s="58">
        <v>22</v>
      </c>
      <c r="AB7" s="58">
        <v>36.5</v>
      </c>
      <c r="AC7" s="58">
        <v>7.98</v>
      </c>
      <c r="AD7" s="58">
        <v>5.1100000000000003</v>
      </c>
      <c r="AE7" s="59">
        <f t="shared" ref="AE7:AE13" si="0">SUM(W7:AD7)</f>
        <v>151.21</v>
      </c>
      <c r="AF7" s="1">
        <f t="shared" ref="AF7:AF13" si="1">AE7/$AE$14</f>
        <v>0.50385698338914708</v>
      </c>
      <c r="AH7" s="58" t="s">
        <v>40</v>
      </c>
      <c r="AI7" s="3">
        <v>860.71320000000003</v>
      </c>
      <c r="AJ7" s="3">
        <v>528.60340000000008</v>
      </c>
      <c r="AK7" s="3">
        <v>1413.7948000000001</v>
      </c>
      <c r="AL7" s="3">
        <v>2333.2510000000002</v>
      </c>
      <c r="AM7" s="58">
        <v>1413.7948000000001</v>
      </c>
      <c r="AN7" s="58">
        <v>2333.2510000000002</v>
      </c>
      <c r="AO7" s="58">
        <v>528.60340000000008</v>
      </c>
      <c r="AP7" s="58">
        <v>337.30360000000002</v>
      </c>
      <c r="AQ7" s="59">
        <f t="shared" ref="AQ7:AQ13" si="2">SUM(AI7:AP7)</f>
        <v>9749.3151999999991</v>
      </c>
      <c r="AR7" s="9">
        <f t="shared" ref="AR7:AR13" si="3">AQ7/$AQ$14</f>
        <v>0.50203508779031347</v>
      </c>
      <c r="AT7" s="14">
        <f t="shared" ref="AT7:AT13" si="4">AF7-AR7</f>
        <v>1.8218955988336116E-3</v>
      </c>
    </row>
    <row r="8" spans="1:46" x14ac:dyDescent="0.25">
      <c r="A8" s="1" t="s">
        <v>41</v>
      </c>
      <c r="B8" s="2">
        <v>0.5</v>
      </c>
      <c r="C8" s="2">
        <v>0.33333333333333331</v>
      </c>
      <c r="D8" s="2">
        <v>1</v>
      </c>
      <c r="E8" s="2">
        <v>2</v>
      </c>
      <c r="F8" s="2">
        <v>1</v>
      </c>
      <c r="G8" s="2">
        <v>2</v>
      </c>
      <c r="H8" s="2">
        <v>0.33333333333333331</v>
      </c>
      <c r="I8" s="77">
        <v>0.25</v>
      </c>
      <c r="K8" s="3" t="s">
        <v>41</v>
      </c>
      <c r="L8" s="3">
        <v>0.5</v>
      </c>
      <c r="M8" s="3">
        <v>0.33</v>
      </c>
      <c r="N8" s="3">
        <v>1</v>
      </c>
      <c r="O8" s="3">
        <v>2</v>
      </c>
      <c r="P8" s="3">
        <v>1</v>
      </c>
      <c r="Q8" s="3">
        <v>2</v>
      </c>
      <c r="R8" s="3">
        <v>0.33</v>
      </c>
      <c r="S8" s="3">
        <v>0.25</v>
      </c>
      <c r="V8" s="58" t="s">
        <v>41</v>
      </c>
      <c r="W8" s="3">
        <v>4.8900000000000006</v>
      </c>
      <c r="X8" s="3">
        <v>3.0700000000000003</v>
      </c>
      <c r="Y8" s="3">
        <v>7.98</v>
      </c>
      <c r="Z8" s="3">
        <v>13.39</v>
      </c>
      <c r="AA8" s="58">
        <v>7.98</v>
      </c>
      <c r="AB8" s="58">
        <v>13.39</v>
      </c>
      <c r="AC8" s="58">
        <v>3.0700000000000003</v>
      </c>
      <c r="AD8" s="58">
        <v>1.9950000000000001</v>
      </c>
      <c r="AE8" s="59">
        <f t="shared" si="0"/>
        <v>55.765000000000001</v>
      </c>
      <c r="AF8" s="1">
        <f t="shared" si="1"/>
        <v>0.18581829692940804</v>
      </c>
      <c r="AH8" s="58" t="s">
        <v>41</v>
      </c>
      <c r="AI8" s="3">
        <v>321.74400000000003</v>
      </c>
      <c r="AJ8" s="3">
        <v>197.51350000000002</v>
      </c>
      <c r="AK8" s="3">
        <v>528.63340000000005</v>
      </c>
      <c r="AL8" s="3">
        <v>872.27009999999996</v>
      </c>
      <c r="AM8" s="58">
        <v>528.63340000000005</v>
      </c>
      <c r="AN8" s="58">
        <v>872.27009999999996</v>
      </c>
      <c r="AO8" s="58">
        <v>197.51350000000002</v>
      </c>
      <c r="AP8" s="58">
        <v>126.00389200000002</v>
      </c>
      <c r="AQ8" s="59">
        <f t="shared" si="2"/>
        <v>3644.5818920000006</v>
      </c>
      <c r="AR8" s="9">
        <f t="shared" si="3"/>
        <v>0.18767553951986363</v>
      </c>
      <c r="AT8" s="14">
        <f t="shared" si="4"/>
        <v>-1.8572425904555823E-3</v>
      </c>
    </row>
    <row r="9" spans="1:46" x14ac:dyDescent="0.25">
      <c r="A9" s="40" t="s">
        <v>42</v>
      </c>
      <c r="B9" s="2">
        <v>0.33333333333333331</v>
      </c>
      <c r="C9" s="2">
        <v>0.25</v>
      </c>
      <c r="D9" s="2">
        <v>0.5</v>
      </c>
      <c r="E9" s="2">
        <v>1</v>
      </c>
      <c r="F9" s="2">
        <v>0.5</v>
      </c>
      <c r="G9" s="2">
        <v>1</v>
      </c>
      <c r="H9" s="2">
        <v>0.25</v>
      </c>
      <c r="I9" s="77">
        <v>0.2</v>
      </c>
      <c r="K9" s="3" t="s">
        <v>42</v>
      </c>
      <c r="L9" s="3">
        <v>0.33</v>
      </c>
      <c r="M9" s="3">
        <v>0.25</v>
      </c>
      <c r="N9" s="3">
        <v>0.5</v>
      </c>
      <c r="O9" s="3">
        <v>1</v>
      </c>
      <c r="P9" s="3">
        <v>0.5</v>
      </c>
      <c r="Q9" s="3">
        <v>1</v>
      </c>
      <c r="R9" s="3">
        <v>0.25</v>
      </c>
      <c r="S9" s="3">
        <v>0.2</v>
      </c>
      <c r="V9" s="58" t="s">
        <v>42</v>
      </c>
      <c r="W9" s="3">
        <v>3.0900000000000003</v>
      </c>
      <c r="X9" s="3">
        <v>1.895</v>
      </c>
      <c r="Y9" s="3">
        <v>4.96</v>
      </c>
      <c r="Z9" s="3">
        <v>7.99</v>
      </c>
      <c r="AA9" s="58">
        <v>4.96</v>
      </c>
      <c r="AB9" s="58">
        <v>7.99</v>
      </c>
      <c r="AC9" s="58">
        <v>1.895</v>
      </c>
      <c r="AD9" s="58">
        <v>1.1839</v>
      </c>
      <c r="AE9" s="59">
        <f t="shared" si="0"/>
        <v>33.96390000000001</v>
      </c>
      <c r="AF9" s="1">
        <f t="shared" si="1"/>
        <v>0.11317338931374021</v>
      </c>
      <c r="AH9" s="58" t="s">
        <v>42</v>
      </c>
      <c r="AI9" s="3">
        <v>196.78797</v>
      </c>
      <c r="AJ9" s="3">
        <v>120.837396</v>
      </c>
      <c r="AK9" s="3">
        <v>323.40570000000002</v>
      </c>
      <c r="AL9" s="3">
        <v>533.89089999999999</v>
      </c>
      <c r="AM9" s="58">
        <v>323.40570000000002</v>
      </c>
      <c r="AN9" s="58">
        <v>533.89089999999999</v>
      </c>
      <c r="AO9" s="58">
        <v>120.837396</v>
      </c>
      <c r="AP9" s="58">
        <v>77.124003000000002</v>
      </c>
      <c r="AQ9" s="59">
        <f t="shared" si="2"/>
        <v>2230.1799649999998</v>
      </c>
      <c r="AR9" s="9">
        <f t="shared" si="3"/>
        <v>0.1148417680163806</v>
      </c>
      <c r="AT9" s="14">
        <f t="shared" si="4"/>
        <v>-1.6683787026403885E-3</v>
      </c>
    </row>
    <row r="10" spans="1:46" x14ac:dyDescent="0.25">
      <c r="A10" s="56" t="s">
        <v>63</v>
      </c>
      <c r="B10" s="2">
        <v>0.5</v>
      </c>
      <c r="C10" s="2">
        <v>0.33333333333333331</v>
      </c>
      <c r="D10" s="2">
        <v>1</v>
      </c>
      <c r="E10" s="2">
        <v>2</v>
      </c>
      <c r="F10" s="2">
        <v>1</v>
      </c>
      <c r="G10" s="2">
        <v>2</v>
      </c>
      <c r="H10" s="2">
        <v>0.33333333333333331</v>
      </c>
      <c r="I10" s="2">
        <v>0.25</v>
      </c>
      <c r="K10" s="3" t="s">
        <v>63</v>
      </c>
      <c r="L10" s="3">
        <v>0.5</v>
      </c>
      <c r="M10" s="3">
        <v>0.33</v>
      </c>
      <c r="N10" s="3">
        <v>1</v>
      </c>
      <c r="O10" s="3">
        <v>2</v>
      </c>
      <c r="P10" s="3">
        <v>1</v>
      </c>
      <c r="Q10" s="3">
        <v>2</v>
      </c>
      <c r="R10" s="3">
        <v>0.33</v>
      </c>
      <c r="S10" s="3">
        <v>0.2</v>
      </c>
      <c r="V10" s="58" t="s">
        <v>63</v>
      </c>
      <c r="W10" s="58">
        <v>4.74</v>
      </c>
      <c r="X10" s="58">
        <v>2.97</v>
      </c>
      <c r="Y10" s="58">
        <v>7.78</v>
      </c>
      <c r="Z10" s="58">
        <v>13.14</v>
      </c>
      <c r="AA10" s="58">
        <v>7.78</v>
      </c>
      <c r="AB10" s="58">
        <v>13.14</v>
      </c>
      <c r="AC10" s="58">
        <v>2.97</v>
      </c>
      <c r="AD10" s="58">
        <v>1.9450000000000001</v>
      </c>
      <c r="AE10" s="59">
        <f t="shared" si="0"/>
        <v>54.465000000000003</v>
      </c>
      <c r="AF10" s="1">
        <f t="shared" si="1"/>
        <v>0.18148647973209378</v>
      </c>
      <c r="AH10" s="58" t="s">
        <v>63</v>
      </c>
      <c r="AI10" s="58">
        <v>313.3845</v>
      </c>
      <c r="AJ10" s="58">
        <v>192.38300000000001</v>
      </c>
      <c r="AK10" s="58">
        <v>514.85340000000008</v>
      </c>
      <c r="AL10" s="58">
        <v>849.47159999999997</v>
      </c>
      <c r="AM10" s="58">
        <v>514.85340000000008</v>
      </c>
      <c r="AN10" s="58">
        <v>849.47159999999997</v>
      </c>
      <c r="AO10" s="58">
        <v>192.38300000000001</v>
      </c>
      <c r="AP10" s="58">
        <v>122.72344200000001</v>
      </c>
      <c r="AQ10" s="59">
        <f t="shared" si="2"/>
        <v>3549.5239419999998</v>
      </c>
      <c r="AR10" s="9">
        <f t="shared" si="3"/>
        <v>0.18278058789562876</v>
      </c>
      <c r="AT10" s="14">
        <f t="shared" si="4"/>
        <v>-1.2941081635349794E-3</v>
      </c>
    </row>
    <row r="11" spans="1:46" x14ac:dyDescent="0.25">
      <c r="A11" s="56" t="s">
        <v>64</v>
      </c>
      <c r="B11" s="2">
        <v>0.33333333333333331</v>
      </c>
      <c r="C11" s="2">
        <v>0.25</v>
      </c>
      <c r="D11" s="2">
        <v>0.5</v>
      </c>
      <c r="E11" s="2">
        <v>1</v>
      </c>
      <c r="F11" s="2">
        <v>0.5</v>
      </c>
      <c r="G11" s="2">
        <v>1</v>
      </c>
      <c r="H11" s="2">
        <v>0.25</v>
      </c>
      <c r="I11" s="2">
        <v>0.2</v>
      </c>
      <c r="K11" s="3" t="s">
        <v>64</v>
      </c>
      <c r="L11" s="3">
        <v>0.33</v>
      </c>
      <c r="M11" s="3">
        <v>0.25</v>
      </c>
      <c r="N11" s="3">
        <v>0.5</v>
      </c>
      <c r="O11" s="3">
        <v>1</v>
      </c>
      <c r="P11" s="3">
        <v>0.5</v>
      </c>
      <c r="Q11" s="3">
        <v>1</v>
      </c>
      <c r="R11" s="3">
        <v>0.25</v>
      </c>
      <c r="S11" s="3">
        <v>0.2</v>
      </c>
      <c r="V11" s="58" t="s">
        <v>64</v>
      </c>
      <c r="W11" s="58">
        <v>3.0900000000000003</v>
      </c>
      <c r="X11" s="58">
        <v>1.895</v>
      </c>
      <c r="Y11" s="58">
        <v>4.96</v>
      </c>
      <c r="Z11" s="58">
        <v>7.99</v>
      </c>
      <c r="AA11" s="58">
        <v>4.96</v>
      </c>
      <c r="AB11" s="58">
        <v>7.99</v>
      </c>
      <c r="AC11" s="58">
        <v>1.895</v>
      </c>
      <c r="AD11" s="58">
        <v>1.1839</v>
      </c>
      <c r="AE11" s="59">
        <f t="shared" si="0"/>
        <v>33.96390000000001</v>
      </c>
      <c r="AF11" s="1">
        <f t="shared" si="1"/>
        <v>0.11317338931374021</v>
      </c>
      <c r="AH11" s="58" t="s">
        <v>64</v>
      </c>
      <c r="AI11" s="58">
        <v>196.78797</v>
      </c>
      <c r="AJ11" s="58">
        <v>120.837396</v>
      </c>
      <c r="AK11" s="58">
        <v>323.40570000000002</v>
      </c>
      <c r="AL11" s="58">
        <v>533.89089999999999</v>
      </c>
      <c r="AM11" s="58">
        <v>323.40570000000002</v>
      </c>
      <c r="AN11" s="58">
        <v>533.89089999999999</v>
      </c>
      <c r="AO11" s="58">
        <v>120.837396</v>
      </c>
      <c r="AP11" s="58">
        <v>77.124003000000002</v>
      </c>
      <c r="AQ11" s="59">
        <f t="shared" si="2"/>
        <v>2230.1799649999998</v>
      </c>
      <c r="AR11" s="9">
        <f t="shared" si="3"/>
        <v>0.1148417680163806</v>
      </c>
      <c r="AT11" s="14">
        <f t="shared" si="4"/>
        <v>-1.6683787026403885E-3</v>
      </c>
    </row>
    <row r="12" spans="1:46" x14ac:dyDescent="0.25">
      <c r="A12" s="56" t="s">
        <v>67</v>
      </c>
      <c r="B12" s="2">
        <v>2</v>
      </c>
      <c r="C12" s="2">
        <v>1</v>
      </c>
      <c r="D12" s="2">
        <v>3</v>
      </c>
      <c r="E12" s="2">
        <v>4</v>
      </c>
      <c r="F12" s="2">
        <v>3</v>
      </c>
      <c r="G12" s="2">
        <v>4</v>
      </c>
      <c r="H12" s="2">
        <v>1</v>
      </c>
      <c r="I12" s="2">
        <v>0.5</v>
      </c>
      <c r="K12" s="3" t="s">
        <v>67</v>
      </c>
      <c r="L12" s="3">
        <v>2</v>
      </c>
      <c r="M12" s="3">
        <v>1</v>
      </c>
      <c r="N12" s="3">
        <v>3</v>
      </c>
      <c r="O12" s="3">
        <v>4</v>
      </c>
      <c r="P12" s="3">
        <v>3</v>
      </c>
      <c r="Q12" s="3">
        <v>4</v>
      </c>
      <c r="R12" s="3">
        <v>1</v>
      </c>
      <c r="S12" s="3">
        <v>0.5</v>
      </c>
      <c r="V12" s="58" t="s">
        <v>67</v>
      </c>
      <c r="W12" s="58">
        <v>13.14</v>
      </c>
      <c r="X12" s="58">
        <v>7.98</v>
      </c>
      <c r="Y12" s="58">
        <v>22</v>
      </c>
      <c r="Z12" s="58">
        <v>36.5</v>
      </c>
      <c r="AA12" s="58">
        <v>22</v>
      </c>
      <c r="AB12" s="58">
        <v>36.5</v>
      </c>
      <c r="AC12" s="58">
        <v>7.98</v>
      </c>
      <c r="AD12" s="58">
        <v>5.1100000000000003</v>
      </c>
      <c r="AE12" s="59">
        <f t="shared" si="0"/>
        <v>151.21</v>
      </c>
      <c r="AF12" s="1">
        <f t="shared" si="1"/>
        <v>0.50385698338914708</v>
      </c>
      <c r="AH12" s="58" t="s">
        <v>67</v>
      </c>
      <c r="AI12" s="58">
        <v>860.71320000000003</v>
      </c>
      <c r="AJ12" s="58">
        <v>528.60340000000008</v>
      </c>
      <c r="AK12" s="58">
        <v>1413.7948000000001</v>
      </c>
      <c r="AL12" s="58">
        <v>2333.2510000000002</v>
      </c>
      <c r="AM12" s="58">
        <v>1413.7948000000001</v>
      </c>
      <c r="AN12" s="58">
        <v>2333.2510000000002</v>
      </c>
      <c r="AO12" s="58">
        <v>528.60340000000008</v>
      </c>
      <c r="AP12" s="58">
        <v>337.30360000000002</v>
      </c>
      <c r="AQ12" s="59">
        <f t="shared" si="2"/>
        <v>9749.3151999999991</v>
      </c>
      <c r="AR12" s="9">
        <f t="shared" si="3"/>
        <v>0.50203508779031347</v>
      </c>
      <c r="AT12" s="14">
        <f t="shared" si="4"/>
        <v>1.8218955988336116E-3</v>
      </c>
    </row>
    <row r="13" spans="1:46" x14ac:dyDescent="0.25">
      <c r="A13" s="56" t="s">
        <v>68</v>
      </c>
      <c r="B13" s="78">
        <v>3</v>
      </c>
      <c r="C13" s="78">
        <v>2</v>
      </c>
      <c r="D13" s="78">
        <v>4</v>
      </c>
      <c r="E13" s="79">
        <v>5</v>
      </c>
      <c r="F13" s="79">
        <v>4</v>
      </c>
      <c r="G13" s="79">
        <v>5</v>
      </c>
      <c r="H13" s="79">
        <v>2</v>
      </c>
      <c r="I13" s="79">
        <v>1</v>
      </c>
      <c r="K13" s="3" t="s">
        <v>68</v>
      </c>
      <c r="L13" s="3">
        <v>3</v>
      </c>
      <c r="M13" s="3">
        <v>2</v>
      </c>
      <c r="N13" s="3">
        <v>4</v>
      </c>
      <c r="O13" s="3">
        <v>5</v>
      </c>
      <c r="P13" s="3">
        <v>4</v>
      </c>
      <c r="Q13" s="3">
        <v>5</v>
      </c>
      <c r="R13" s="3">
        <v>2</v>
      </c>
      <c r="S13" s="3">
        <v>1</v>
      </c>
      <c r="V13" s="58" t="s">
        <v>68</v>
      </c>
      <c r="W13" s="58">
        <v>21.3</v>
      </c>
      <c r="X13" s="58">
        <v>12.64</v>
      </c>
      <c r="Y13" s="58">
        <v>35</v>
      </c>
      <c r="Z13" s="58">
        <v>56</v>
      </c>
      <c r="AA13" s="58">
        <v>35</v>
      </c>
      <c r="AB13" s="58">
        <v>56</v>
      </c>
      <c r="AC13" s="58">
        <v>12.64</v>
      </c>
      <c r="AD13" s="58">
        <v>7.79</v>
      </c>
      <c r="AE13" s="59">
        <f t="shared" si="0"/>
        <v>236.36999999999998</v>
      </c>
      <c r="AF13" s="1">
        <f t="shared" si="1"/>
        <v>0.78762433148398048</v>
      </c>
      <c r="AH13" s="58" t="s">
        <v>68</v>
      </c>
      <c r="AI13" s="58">
        <v>1350.9972</v>
      </c>
      <c r="AJ13" s="58">
        <v>829.9140000000001</v>
      </c>
      <c r="AK13" s="58">
        <v>2219.6460000000002</v>
      </c>
      <c r="AL13" s="58">
        <v>3664.835</v>
      </c>
      <c r="AM13" s="58">
        <v>2219.6460000000002</v>
      </c>
      <c r="AN13" s="58">
        <v>3664.835</v>
      </c>
      <c r="AO13" s="58">
        <v>829.9140000000001</v>
      </c>
      <c r="AP13" s="58">
        <v>529.79970000000003</v>
      </c>
      <c r="AQ13" s="59">
        <f t="shared" si="2"/>
        <v>15309.586900000002</v>
      </c>
      <c r="AR13" s="9">
        <f t="shared" si="3"/>
        <v>0.78835791496154872</v>
      </c>
      <c r="AT13" s="14">
        <f t="shared" si="4"/>
        <v>-7.3358347756824482E-4</v>
      </c>
    </row>
    <row r="14" spans="1:46" x14ac:dyDescent="0.25">
      <c r="AE14" s="60">
        <f>SUM(AE6:AE8)</f>
        <v>300.10500000000002</v>
      </c>
      <c r="AQ14" s="61">
        <f>SUM(AQ6:AQ8)</f>
        <v>19419.589262000001</v>
      </c>
    </row>
    <row r="15" spans="1:46" ht="26.25" x14ac:dyDescent="0.4">
      <c r="A15" s="52" t="s">
        <v>7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46" x14ac:dyDescent="0.25">
      <c r="A16" s="53" t="s">
        <v>54</v>
      </c>
      <c r="B16" s="53"/>
      <c r="C16" s="53"/>
      <c r="D16" s="53"/>
      <c r="E16" s="53"/>
      <c r="F16" t="s">
        <v>46</v>
      </c>
    </row>
    <row r="17" spans="1:29" x14ac:dyDescent="0.25">
      <c r="A17" s="1" t="s">
        <v>0</v>
      </c>
      <c r="B17" s="1"/>
      <c r="C17" s="1"/>
      <c r="D17" s="1"/>
      <c r="E17" s="1"/>
      <c r="G17" s="1" t="s">
        <v>0</v>
      </c>
      <c r="H17" s="1"/>
      <c r="I17" s="1"/>
      <c r="J17" s="1"/>
      <c r="K17" s="1"/>
      <c r="M17" s="1" t="s">
        <v>0</v>
      </c>
      <c r="N17" s="1"/>
      <c r="O17" s="1"/>
      <c r="P17" s="1"/>
      <c r="Q17" s="1"/>
      <c r="U17" s="1" t="s">
        <v>0</v>
      </c>
      <c r="V17" s="1"/>
      <c r="W17" s="1"/>
      <c r="X17" s="1"/>
      <c r="Y17" s="1"/>
    </row>
    <row r="18" spans="1:29" x14ac:dyDescent="0.25">
      <c r="A18" s="1"/>
      <c r="B18" s="1" t="s">
        <v>51</v>
      </c>
      <c r="C18" s="1" t="s">
        <v>48</v>
      </c>
      <c r="D18" s="1" t="s">
        <v>49</v>
      </c>
      <c r="E18" s="1" t="s">
        <v>50</v>
      </c>
      <c r="G18" s="1"/>
      <c r="H18" s="1" t="s">
        <v>51</v>
      </c>
      <c r="I18" s="1" t="s">
        <v>48</v>
      </c>
      <c r="J18" s="1" t="s">
        <v>49</v>
      </c>
      <c r="K18" s="1" t="s">
        <v>50</v>
      </c>
      <c r="M18" s="1"/>
      <c r="N18" s="1" t="s">
        <v>51</v>
      </c>
      <c r="O18" s="1" t="s">
        <v>52</v>
      </c>
      <c r="P18" s="1" t="s">
        <v>49</v>
      </c>
      <c r="Q18" s="1" t="s">
        <v>53</v>
      </c>
      <c r="R18" s="1" t="s">
        <v>2</v>
      </c>
      <c r="S18" s="1" t="s">
        <v>15</v>
      </c>
      <c r="U18" s="1"/>
      <c r="V18" s="1" t="s">
        <v>13</v>
      </c>
      <c r="W18" s="1" t="s">
        <v>48</v>
      </c>
      <c r="X18" s="1" t="s">
        <v>49</v>
      </c>
      <c r="Y18" s="1" t="s">
        <v>50</v>
      </c>
      <c r="Z18" s="1" t="s">
        <v>2</v>
      </c>
      <c r="AA18" s="1" t="s">
        <v>15</v>
      </c>
      <c r="AC18" s="1" t="s">
        <v>3</v>
      </c>
    </row>
    <row r="19" spans="1:29" x14ac:dyDescent="0.25">
      <c r="A19" s="1" t="s">
        <v>51</v>
      </c>
      <c r="B19" s="10">
        <v>1</v>
      </c>
      <c r="C19" s="10">
        <v>0.33333333333333331</v>
      </c>
      <c r="D19" s="10">
        <v>0.5</v>
      </c>
      <c r="E19" s="10">
        <v>0.25</v>
      </c>
      <c r="G19" s="1" t="s">
        <v>51</v>
      </c>
      <c r="H19" s="12">
        <v>1</v>
      </c>
      <c r="I19" s="12">
        <v>0.33</v>
      </c>
      <c r="J19" s="12">
        <v>0.5</v>
      </c>
      <c r="K19" s="12">
        <v>0.25</v>
      </c>
      <c r="M19" s="1" t="s">
        <v>47</v>
      </c>
      <c r="N19" s="12">
        <f t="array" ref="N19:Q22">MMULT(H19:K22,H19:K22)</f>
        <v>3.99</v>
      </c>
      <c r="O19" s="12">
        <v>1.5766666666666667</v>
      </c>
      <c r="P19" s="12">
        <v>2.99</v>
      </c>
      <c r="Q19" s="12">
        <v>0.7339</v>
      </c>
      <c r="R19" s="5">
        <f>SUM(N19:Q19)</f>
        <v>9.2905666666666669</v>
      </c>
      <c r="S19" s="14">
        <f>R19/$R$23</f>
        <v>8.6503888713188051E-2</v>
      </c>
      <c r="U19" s="1" t="s">
        <v>12</v>
      </c>
      <c r="V19" s="12">
        <f t="array" ref="V19:Y22">MMULT(N19:Q22,N19:Q22)</f>
        <v>73.208799999999997</v>
      </c>
      <c r="W19" s="12">
        <v>25.125948000000001</v>
      </c>
      <c r="X19" s="12">
        <v>51.740400000000001</v>
      </c>
      <c r="Y19" s="12">
        <v>12.581022000000001</v>
      </c>
      <c r="Z19" s="5">
        <f>SUM(V19:Y19)</f>
        <v>162.65616999999997</v>
      </c>
      <c r="AA19" s="15">
        <f>Z19/$Z$23</f>
        <v>8.9310515142848976E-2</v>
      </c>
      <c r="AC19" s="14">
        <f>S19-AA19</f>
        <v>-2.8066264296609245E-3</v>
      </c>
    </row>
    <row r="20" spans="1:29" x14ac:dyDescent="0.25">
      <c r="A20" s="1" t="s">
        <v>48</v>
      </c>
      <c r="B20" s="10">
        <v>3</v>
      </c>
      <c r="C20" s="10">
        <v>1</v>
      </c>
      <c r="D20" s="10">
        <v>3</v>
      </c>
      <c r="E20" s="10">
        <v>0.33333333333333331</v>
      </c>
      <c r="G20" s="1" t="s">
        <v>48</v>
      </c>
      <c r="H20" s="12">
        <v>3</v>
      </c>
      <c r="I20" s="12">
        <v>1</v>
      </c>
      <c r="J20" s="12">
        <v>3</v>
      </c>
      <c r="K20" s="12">
        <v>0.33</v>
      </c>
      <c r="M20" s="1" t="s">
        <v>48</v>
      </c>
      <c r="N20" s="12">
        <v>13.32</v>
      </c>
      <c r="O20" s="12">
        <v>3.9800000000000004</v>
      </c>
      <c r="P20" s="12">
        <v>8.82</v>
      </c>
      <c r="Q20" s="12">
        <v>2.16</v>
      </c>
      <c r="R20" s="5">
        <f t="shared" ref="R20:R22" si="5">SUM(N20:Q20)</f>
        <v>28.28</v>
      </c>
      <c r="S20" s="14">
        <f t="shared" ref="S20:S22" si="6">R20/$R$23</f>
        <v>0.26331332205882219</v>
      </c>
      <c r="U20" s="1" t="s">
        <v>48</v>
      </c>
      <c r="V20" s="12">
        <v>213.0804</v>
      </c>
      <c r="W20" s="12">
        <v>73.849000000000004</v>
      </c>
      <c r="X20" s="12">
        <v>151.25040000000001</v>
      </c>
      <c r="Y20" s="12">
        <v>36.780948000000002</v>
      </c>
      <c r="Z20" s="5">
        <f t="shared" ref="Z20:Z22" si="7">SUM(V20:Y20)</f>
        <v>474.96074800000002</v>
      </c>
      <c r="AA20" s="15">
        <f t="shared" ref="AA20:AA22" si="8">Z20/$Z$23</f>
        <v>0.26078930222267549</v>
      </c>
      <c r="AC20" s="14">
        <f t="shared" ref="AC20:AC22" si="9">S20-AA20</f>
        <v>2.5240198361466959E-3</v>
      </c>
    </row>
    <row r="21" spans="1:29" x14ac:dyDescent="0.25">
      <c r="A21" s="1" t="s">
        <v>49</v>
      </c>
      <c r="B21" s="10">
        <v>2</v>
      </c>
      <c r="C21" s="10">
        <v>0.33333333333333331</v>
      </c>
      <c r="D21" s="10">
        <v>1</v>
      </c>
      <c r="E21" s="10">
        <v>0.25</v>
      </c>
      <c r="G21" s="1" t="s">
        <v>49</v>
      </c>
      <c r="H21" s="12">
        <v>2</v>
      </c>
      <c r="I21" s="12">
        <v>0.33333333333333331</v>
      </c>
      <c r="J21" s="12">
        <v>1</v>
      </c>
      <c r="K21" s="12">
        <v>0.25</v>
      </c>
      <c r="M21" s="1" t="s">
        <v>49</v>
      </c>
      <c r="N21" s="12">
        <v>6</v>
      </c>
      <c r="O21" s="12">
        <v>2.0766666666666667</v>
      </c>
      <c r="P21" s="12">
        <v>4</v>
      </c>
      <c r="Q21" s="12">
        <v>1.1099999999999999</v>
      </c>
      <c r="R21" s="5">
        <f t="shared" si="5"/>
        <v>13.186666666666666</v>
      </c>
      <c r="S21" s="14">
        <f t="shared" si="6"/>
        <v>0.12278023362384494</v>
      </c>
      <c r="U21" s="1" t="s">
        <v>49</v>
      </c>
      <c r="V21" s="12">
        <v>103.35120000000001</v>
      </c>
      <c r="W21" s="12">
        <v>35.637</v>
      </c>
      <c r="X21" s="12">
        <v>73.34620000000001</v>
      </c>
      <c r="Y21" s="12">
        <v>17.757899999999999</v>
      </c>
      <c r="Z21" s="5">
        <f t="shared" si="7"/>
        <v>230.09230000000002</v>
      </c>
      <c r="AA21" s="15">
        <f t="shared" si="8"/>
        <v>0.12633804080965974</v>
      </c>
      <c r="AC21" s="14">
        <f t="shared" si="9"/>
        <v>-3.5578071858148042E-3</v>
      </c>
    </row>
    <row r="22" spans="1:29" x14ac:dyDescent="0.25">
      <c r="A22" s="1" t="s">
        <v>50</v>
      </c>
      <c r="B22" s="10">
        <v>4</v>
      </c>
      <c r="C22" s="10">
        <v>3</v>
      </c>
      <c r="D22" s="10">
        <v>4</v>
      </c>
      <c r="E22" s="10">
        <v>1</v>
      </c>
      <c r="G22" s="1" t="s">
        <v>50</v>
      </c>
      <c r="H22" s="12">
        <v>4</v>
      </c>
      <c r="I22" s="12">
        <v>3</v>
      </c>
      <c r="J22" s="12">
        <v>4</v>
      </c>
      <c r="K22" s="12">
        <v>1</v>
      </c>
      <c r="M22" s="1" t="s">
        <v>50</v>
      </c>
      <c r="N22" s="12">
        <v>25</v>
      </c>
      <c r="O22" s="12">
        <v>8.6533333333333324</v>
      </c>
      <c r="P22" s="12">
        <v>19</v>
      </c>
      <c r="Q22" s="13">
        <v>3.99</v>
      </c>
      <c r="R22" s="5">
        <f t="shared" si="5"/>
        <v>56.643333333333338</v>
      </c>
      <c r="S22" s="14">
        <f t="shared" si="6"/>
        <v>0.52740255560414495</v>
      </c>
      <c r="U22" s="1" t="s">
        <v>50</v>
      </c>
      <c r="V22" s="12">
        <v>428.76239999999996</v>
      </c>
      <c r="W22" s="12">
        <v>147.84039999999999</v>
      </c>
      <c r="X22" s="12">
        <v>302.88239999999996</v>
      </c>
      <c r="Y22" s="13">
        <v>74.0488</v>
      </c>
      <c r="Z22" s="5">
        <f t="shared" si="7"/>
        <v>953.53399999999988</v>
      </c>
      <c r="AA22" s="15">
        <f t="shared" si="8"/>
        <v>0.52356214182481586</v>
      </c>
      <c r="AC22" s="14">
        <f t="shared" si="9"/>
        <v>3.8404137793290882E-3</v>
      </c>
    </row>
    <row r="23" spans="1:29" x14ac:dyDescent="0.25">
      <c r="B23" s="11"/>
      <c r="C23" s="11"/>
      <c r="D23" s="11"/>
      <c r="E23" s="11"/>
      <c r="R23" s="5">
        <f>SUM(R19:R22)</f>
        <v>107.40056666666666</v>
      </c>
      <c r="Z23" s="5">
        <f>SUM(Z19:Z22)</f>
        <v>1821.2432179999998</v>
      </c>
    </row>
    <row r="24" spans="1:29" x14ac:dyDescent="0.25">
      <c r="A24" s="54" t="s">
        <v>55</v>
      </c>
      <c r="B24" s="54"/>
      <c r="C24" s="54"/>
      <c r="D24" s="54"/>
      <c r="E24" s="54"/>
      <c r="F24" t="s">
        <v>45</v>
      </c>
    </row>
    <row r="25" spans="1:29" x14ac:dyDescent="0.25">
      <c r="A25" s="1" t="s">
        <v>0</v>
      </c>
      <c r="B25" s="1"/>
      <c r="C25" s="1"/>
      <c r="D25" s="1"/>
      <c r="E25" s="1"/>
      <c r="G25" s="1" t="s">
        <v>0</v>
      </c>
      <c r="H25" s="1"/>
      <c r="I25" s="1"/>
      <c r="J25" s="1"/>
      <c r="K25" s="1"/>
      <c r="M25" s="1" t="s">
        <v>0</v>
      </c>
      <c r="N25" s="1"/>
      <c r="O25" s="1"/>
      <c r="P25" s="1"/>
      <c r="Q25" s="1"/>
      <c r="U25" s="1" t="s">
        <v>0</v>
      </c>
      <c r="V25" s="1"/>
      <c r="W25" s="1"/>
      <c r="X25" s="1"/>
      <c r="Y25" s="1"/>
    </row>
    <row r="26" spans="1:29" x14ac:dyDescent="0.25">
      <c r="A26" s="1"/>
      <c r="B26" s="1" t="s">
        <v>51</v>
      </c>
      <c r="C26" s="1" t="s">
        <v>48</v>
      </c>
      <c r="D26" s="1" t="s">
        <v>49</v>
      </c>
      <c r="E26" s="1" t="s">
        <v>50</v>
      </c>
      <c r="G26" s="1"/>
      <c r="H26" s="1" t="s">
        <v>51</v>
      </c>
      <c r="I26" s="1" t="s">
        <v>48</v>
      </c>
      <c r="J26" s="1" t="s">
        <v>49</v>
      </c>
      <c r="K26" s="1" t="s">
        <v>50</v>
      </c>
      <c r="M26" s="1"/>
      <c r="N26" s="1" t="s">
        <v>51</v>
      </c>
      <c r="O26" s="1" t="s">
        <v>48</v>
      </c>
      <c r="P26" s="1" t="s">
        <v>49</v>
      </c>
      <c r="Q26" s="1" t="s">
        <v>50</v>
      </c>
      <c r="R26" s="1" t="s">
        <v>2</v>
      </c>
      <c r="S26" s="1" t="s">
        <v>15</v>
      </c>
      <c r="U26" s="1"/>
      <c r="V26" s="1" t="s">
        <v>51</v>
      </c>
      <c r="W26" s="1" t="s">
        <v>48</v>
      </c>
      <c r="X26" s="1" t="s">
        <v>49</v>
      </c>
      <c r="Y26" s="1" t="s">
        <v>50</v>
      </c>
      <c r="Z26" s="1" t="s">
        <v>2</v>
      </c>
      <c r="AA26" s="1" t="s">
        <v>15</v>
      </c>
      <c r="AC26" s="1" t="s">
        <v>3</v>
      </c>
    </row>
    <row r="27" spans="1:29" x14ac:dyDescent="0.25">
      <c r="A27" s="1" t="s">
        <v>51</v>
      </c>
      <c r="B27" s="10">
        <v>1</v>
      </c>
      <c r="C27" s="10">
        <v>0.33333333333333331</v>
      </c>
      <c r="D27" s="10">
        <v>0.5</v>
      </c>
      <c r="E27" s="10">
        <v>0.25</v>
      </c>
      <c r="G27" s="1" t="s">
        <v>51</v>
      </c>
      <c r="H27" s="12">
        <v>1</v>
      </c>
      <c r="I27" s="12">
        <v>0.33</v>
      </c>
      <c r="J27" s="12">
        <v>0.5</v>
      </c>
      <c r="K27" s="12">
        <v>0.25</v>
      </c>
      <c r="M27" s="1" t="s">
        <v>51</v>
      </c>
      <c r="N27" s="12">
        <f t="array" ref="N27:Q30">MMULT(H27:K30,H27:K30)</f>
        <v>3.99</v>
      </c>
      <c r="O27" s="12">
        <v>0.88500000000000001</v>
      </c>
      <c r="P27" s="12">
        <v>3.1500000000000004</v>
      </c>
      <c r="Q27" s="12">
        <v>1.4100000000000001</v>
      </c>
      <c r="R27" s="5">
        <f>SUM(N27:Q27)</f>
        <v>9.4350000000000005</v>
      </c>
      <c r="S27" s="14">
        <f>R27/$R$31</f>
        <v>9.1865050387030828E-2</v>
      </c>
      <c r="U27" s="1" t="s">
        <v>51</v>
      </c>
      <c r="V27" s="12">
        <f t="array" ref="V27:Y30">MMULT(N27:Q30,N27:Q30)</f>
        <v>76.985100000000017</v>
      </c>
      <c r="W27" s="12">
        <v>15.024000000000001</v>
      </c>
      <c r="X27" s="12">
        <v>50.871000000000002</v>
      </c>
      <c r="Y27" s="12">
        <v>23.667149999999999</v>
      </c>
      <c r="Z27" s="5">
        <f>SUM(V27:Y27)</f>
        <v>166.54725000000002</v>
      </c>
      <c r="AA27" s="15">
        <f>Z27/$Z$31</f>
        <v>9.4957502323874524E-2</v>
      </c>
      <c r="AC27" s="14">
        <f>S27-AA27</f>
        <v>-3.0924519368436959E-3</v>
      </c>
    </row>
    <row r="28" spans="1:29" x14ac:dyDescent="0.25">
      <c r="A28" s="1" t="s">
        <v>48</v>
      </c>
      <c r="B28" s="10">
        <v>3</v>
      </c>
      <c r="C28" s="10">
        <v>1</v>
      </c>
      <c r="D28" s="10">
        <v>5</v>
      </c>
      <c r="E28" s="10">
        <v>2</v>
      </c>
      <c r="G28" s="1" t="s">
        <v>48</v>
      </c>
      <c r="H28" s="12">
        <v>3</v>
      </c>
      <c r="I28" s="12">
        <v>1</v>
      </c>
      <c r="J28" s="12">
        <v>5</v>
      </c>
      <c r="K28" s="12">
        <v>2</v>
      </c>
      <c r="M28" s="1" t="s">
        <v>48</v>
      </c>
      <c r="N28" s="12">
        <v>24</v>
      </c>
      <c r="O28" s="12">
        <v>3.99</v>
      </c>
      <c r="P28" s="12">
        <v>15.5</v>
      </c>
      <c r="Q28" s="12">
        <v>7.25</v>
      </c>
      <c r="R28" s="5">
        <f>SUM(N28:Q28)</f>
        <v>50.74</v>
      </c>
      <c r="S28" s="14">
        <f>R28/$R$31</f>
        <v>0.4940363176086851</v>
      </c>
      <c r="U28" s="1" t="s">
        <v>48</v>
      </c>
      <c r="V28" s="12">
        <v>391.69499999999999</v>
      </c>
      <c r="W28" s="12">
        <v>77.185100000000006</v>
      </c>
      <c r="X28" s="12">
        <v>261.07000000000005</v>
      </c>
      <c r="Y28" s="12">
        <v>121.2175</v>
      </c>
      <c r="Z28" s="5">
        <f>SUM(V28:Y28)</f>
        <v>851.16759999999999</v>
      </c>
      <c r="AA28" s="15">
        <f t="shared" ref="AA28:AA30" si="10">Z28/$Z$31</f>
        <v>0.48529621086512503</v>
      </c>
      <c r="AC28" s="14">
        <f>S28-AA28</f>
        <v>8.7401067435600721E-3</v>
      </c>
    </row>
    <row r="29" spans="1:29" x14ac:dyDescent="0.25">
      <c r="A29" s="1" t="s">
        <v>49</v>
      </c>
      <c r="B29" s="10">
        <v>2</v>
      </c>
      <c r="C29" s="10">
        <v>0.2</v>
      </c>
      <c r="D29" s="10">
        <v>1</v>
      </c>
      <c r="E29" s="10">
        <v>0.5</v>
      </c>
      <c r="G29" s="1" t="s">
        <v>49</v>
      </c>
      <c r="H29" s="12">
        <v>2</v>
      </c>
      <c r="I29" s="12">
        <v>0.2</v>
      </c>
      <c r="J29" s="12">
        <v>1</v>
      </c>
      <c r="K29" s="12">
        <v>0.5</v>
      </c>
      <c r="M29" s="1" t="s">
        <v>49</v>
      </c>
      <c r="N29" s="12">
        <v>6.6</v>
      </c>
      <c r="O29" s="12">
        <v>1.31</v>
      </c>
      <c r="P29" s="12">
        <v>4</v>
      </c>
      <c r="Q29" s="12">
        <v>1.9</v>
      </c>
      <c r="R29" s="5">
        <f t="shared" ref="R29:R30" si="11">SUM(N29:Q29)</f>
        <v>13.81</v>
      </c>
      <c r="S29" s="14">
        <f t="shared" ref="S29:S30" si="12">R29/$R$31</f>
        <v>0.13446278175356605</v>
      </c>
      <c r="U29" s="1" t="s">
        <v>49</v>
      </c>
      <c r="V29" s="12">
        <v>109.82400000000001</v>
      </c>
      <c r="W29" s="12">
        <v>21.475899999999999</v>
      </c>
      <c r="X29" s="12">
        <v>73.245000000000005</v>
      </c>
      <c r="Y29" s="12">
        <v>34.003500000000003</v>
      </c>
      <c r="Z29" s="5">
        <f t="shared" ref="Z29:Z30" si="13">SUM(V29:Y29)</f>
        <v>238.54840000000002</v>
      </c>
      <c r="AA29" s="15">
        <f t="shared" si="10"/>
        <v>0.1360092120845979</v>
      </c>
      <c r="AC29" s="14">
        <f>S29-AA29</f>
        <v>-1.5464303310318561E-3</v>
      </c>
    </row>
    <row r="30" spans="1:29" x14ac:dyDescent="0.25">
      <c r="A30" s="1" t="s">
        <v>50</v>
      </c>
      <c r="B30" s="10">
        <v>4</v>
      </c>
      <c r="C30" s="10">
        <v>0.5</v>
      </c>
      <c r="D30" s="10">
        <v>2</v>
      </c>
      <c r="E30" s="10">
        <v>1</v>
      </c>
      <c r="G30" s="1" t="s">
        <v>50</v>
      </c>
      <c r="H30" s="12">
        <v>4</v>
      </c>
      <c r="I30" s="12">
        <v>0.5</v>
      </c>
      <c r="J30" s="12">
        <v>2</v>
      </c>
      <c r="K30" s="12">
        <v>1</v>
      </c>
      <c r="M30" s="1" t="s">
        <v>50</v>
      </c>
      <c r="N30" s="12">
        <v>13.5</v>
      </c>
      <c r="O30" s="12">
        <v>2.72</v>
      </c>
      <c r="P30" s="12">
        <v>8.5</v>
      </c>
      <c r="Q30" s="13">
        <v>4</v>
      </c>
      <c r="R30" s="5">
        <f t="shared" si="11"/>
        <v>28.72</v>
      </c>
      <c r="S30" s="14">
        <f t="shared" si="12"/>
        <v>0.27963585025071808</v>
      </c>
      <c r="U30" s="1" t="s">
        <v>50</v>
      </c>
      <c r="V30" s="12">
        <v>229.245</v>
      </c>
      <c r="W30" s="12">
        <v>44.815300000000001</v>
      </c>
      <c r="X30" s="12">
        <v>152.685</v>
      </c>
      <c r="Y30" s="13">
        <v>70.905000000000001</v>
      </c>
      <c r="Z30" s="5">
        <f t="shared" si="13"/>
        <v>497.65030000000002</v>
      </c>
      <c r="AA30" s="15">
        <f t="shared" si="10"/>
        <v>0.28373707472640258</v>
      </c>
      <c r="AC30" s="14">
        <f t="shared" ref="AC30" si="14">S30-AA30</f>
        <v>-4.1012244756845062E-3</v>
      </c>
    </row>
    <row r="31" spans="1:29" x14ac:dyDescent="0.25">
      <c r="R31" s="5">
        <f>SUM(R27:R30)</f>
        <v>102.705</v>
      </c>
      <c r="Z31" s="5">
        <f>SUM(Z27:Z30)</f>
        <v>1753.91355</v>
      </c>
    </row>
    <row r="32" spans="1:29" x14ac:dyDescent="0.25">
      <c r="A32" s="55" t="s">
        <v>56</v>
      </c>
      <c r="B32" s="55"/>
      <c r="C32" s="55"/>
      <c r="D32" s="55"/>
      <c r="E32" s="55"/>
      <c r="F32" t="s">
        <v>44</v>
      </c>
    </row>
    <row r="33" spans="1:29" x14ac:dyDescent="0.25">
      <c r="A33" s="1" t="s">
        <v>0</v>
      </c>
      <c r="B33" s="1"/>
      <c r="C33" s="1"/>
      <c r="D33" s="1"/>
      <c r="E33" s="1"/>
      <c r="G33" s="1" t="s">
        <v>0</v>
      </c>
      <c r="H33" s="1"/>
      <c r="I33" s="1"/>
      <c r="J33" s="1"/>
      <c r="K33" s="1"/>
      <c r="M33" s="1" t="s">
        <v>0</v>
      </c>
      <c r="N33" s="1"/>
      <c r="O33" s="1"/>
      <c r="P33" s="1"/>
      <c r="Q33" s="1"/>
      <c r="U33" s="1" t="s">
        <v>0</v>
      </c>
      <c r="V33" s="1"/>
      <c r="W33" s="1"/>
      <c r="X33" s="1"/>
      <c r="Y33" s="1"/>
    </row>
    <row r="34" spans="1:29" x14ac:dyDescent="0.25">
      <c r="A34" s="1"/>
      <c r="B34" s="1" t="s">
        <v>51</v>
      </c>
      <c r="C34" s="1" t="s">
        <v>48</v>
      </c>
      <c r="D34" s="1" t="s">
        <v>49</v>
      </c>
      <c r="E34" s="1" t="s">
        <v>50</v>
      </c>
      <c r="G34" s="1"/>
      <c r="H34" s="1" t="s">
        <v>51</v>
      </c>
      <c r="I34" s="1" t="s">
        <v>48</v>
      </c>
      <c r="J34" s="1" t="s">
        <v>49</v>
      </c>
      <c r="K34" s="1" t="s">
        <v>50</v>
      </c>
      <c r="M34" s="1"/>
      <c r="N34" s="1" t="s">
        <v>51</v>
      </c>
      <c r="O34" s="1" t="s">
        <v>48</v>
      </c>
      <c r="P34" s="1" t="s">
        <v>49</v>
      </c>
      <c r="Q34" s="1" t="s">
        <v>50</v>
      </c>
      <c r="R34" s="1" t="s">
        <v>16</v>
      </c>
      <c r="S34" s="1" t="s">
        <v>17</v>
      </c>
      <c r="U34" s="1"/>
      <c r="V34" s="1" t="s">
        <v>51</v>
      </c>
      <c r="W34" s="1" t="s">
        <v>48</v>
      </c>
      <c r="X34" s="1" t="s">
        <v>49</v>
      </c>
      <c r="Y34" s="1" t="s">
        <v>50</v>
      </c>
      <c r="Z34" s="1" t="s">
        <v>16</v>
      </c>
      <c r="AA34" s="1" t="s">
        <v>17</v>
      </c>
      <c r="AC34" s="1" t="s">
        <v>3</v>
      </c>
    </row>
    <row r="35" spans="1:29" x14ac:dyDescent="0.25">
      <c r="A35" s="1" t="s">
        <v>51</v>
      </c>
      <c r="B35" s="10">
        <v>1</v>
      </c>
      <c r="C35" s="10">
        <v>0.33333333333333331</v>
      </c>
      <c r="D35" s="10">
        <v>2</v>
      </c>
      <c r="E35" s="10">
        <v>0.2</v>
      </c>
      <c r="G35" s="1" t="s">
        <v>51</v>
      </c>
      <c r="H35" s="12">
        <v>1</v>
      </c>
      <c r="I35" s="12">
        <v>0.33</v>
      </c>
      <c r="J35" s="12">
        <v>2</v>
      </c>
      <c r="K35" s="12">
        <v>0.2</v>
      </c>
      <c r="M35" s="1" t="s">
        <v>51</v>
      </c>
      <c r="N35" s="12">
        <f t="array" ref="N35:Q38">MMULT(H35:K38,H35:K38)</f>
        <v>3.99</v>
      </c>
      <c r="O35" s="12">
        <v>2.2600000000000002</v>
      </c>
      <c r="P35" s="12">
        <v>5.46</v>
      </c>
      <c r="Q35" s="13">
        <v>1.0088999999999999</v>
      </c>
      <c r="R35" s="5">
        <f>SUM(N35:Q35)</f>
        <v>12.718900000000001</v>
      </c>
      <c r="S35" s="14">
        <f>R35/$R$39</f>
        <v>0.11831655951828345</v>
      </c>
      <c r="U35" s="1" t="s">
        <v>51</v>
      </c>
      <c r="V35" s="12">
        <f t="array" ref="V35:Y38">MMULT(N35:Q38,N35:Q38)</f>
        <v>77.131</v>
      </c>
      <c r="W35" s="12">
        <v>38.203985000000003</v>
      </c>
      <c r="X35" s="12">
        <v>93.422200000000004</v>
      </c>
      <c r="Y35" s="13">
        <v>16.205522000000002</v>
      </c>
      <c r="Z35" s="5">
        <f>SUM(V35:Y35)</f>
        <v>224.96270699999999</v>
      </c>
      <c r="AA35" s="15">
        <f>Z35/$Z$39</f>
        <v>0.12215723793475675</v>
      </c>
      <c r="AC35" s="14">
        <f>S35-AA35</f>
        <v>-3.8406784164733004E-3</v>
      </c>
    </row>
    <row r="36" spans="1:29" x14ac:dyDescent="0.25">
      <c r="A36" s="1" t="s">
        <v>48</v>
      </c>
      <c r="B36" s="10">
        <v>3</v>
      </c>
      <c r="C36" s="10">
        <v>1</v>
      </c>
      <c r="D36" s="10">
        <v>2</v>
      </c>
      <c r="E36" s="10">
        <v>0.33333333333333331</v>
      </c>
      <c r="G36" s="1" t="s">
        <v>48</v>
      </c>
      <c r="H36" s="12">
        <v>3</v>
      </c>
      <c r="I36" s="12">
        <v>1</v>
      </c>
      <c r="J36" s="12">
        <v>2</v>
      </c>
      <c r="K36" s="12">
        <v>0.33</v>
      </c>
      <c r="M36" s="1" t="s">
        <v>48</v>
      </c>
      <c r="N36" s="12">
        <v>8.65</v>
      </c>
      <c r="O36" s="12">
        <v>3.9800000000000004</v>
      </c>
      <c r="P36" s="12">
        <v>11.32</v>
      </c>
      <c r="Q36" s="13">
        <v>1.7600000000000002</v>
      </c>
      <c r="R36" s="5">
        <f t="shared" ref="R36:R38" si="15">SUM(N36:Q36)</f>
        <v>25.710000000000004</v>
      </c>
      <c r="S36" s="14">
        <f t="shared" ref="S36:S38" si="16">R36/$R$39</f>
        <v>0.23916523796987693</v>
      </c>
      <c r="U36" s="1" t="s">
        <v>48</v>
      </c>
      <c r="V36" s="12">
        <v>148.35050000000001</v>
      </c>
      <c r="W36" s="12">
        <v>74.051200000000023</v>
      </c>
      <c r="X36" s="12">
        <v>179.80260000000001</v>
      </c>
      <c r="Y36" s="13">
        <v>31.413985</v>
      </c>
      <c r="Z36" s="5">
        <f t="shared" ref="Z36:Z38" si="17">SUM(V36:Y36)</f>
        <v>433.61828500000007</v>
      </c>
      <c r="AA36" s="15">
        <f t="shared" ref="AA36:AA38" si="18">Z36/$Z$39</f>
        <v>0.23545952446956542</v>
      </c>
      <c r="AC36" s="14">
        <f t="shared" ref="AC36:AC38" si="19">S36-AA36</f>
        <v>3.7057135003115138E-3</v>
      </c>
    </row>
    <row r="37" spans="1:29" x14ac:dyDescent="0.25">
      <c r="A37" s="1" t="s">
        <v>49</v>
      </c>
      <c r="B37" s="10">
        <v>0.5</v>
      </c>
      <c r="C37" s="10">
        <v>0.5</v>
      </c>
      <c r="D37" s="10">
        <v>1</v>
      </c>
      <c r="E37" s="10">
        <v>0.25</v>
      </c>
      <c r="G37" s="1" t="s">
        <v>49</v>
      </c>
      <c r="H37" s="12">
        <v>0.5</v>
      </c>
      <c r="I37" s="12">
        <v>0.5</v>
      </c>
      <c r="J37" s="12">
        <v>1</v>
      </c>
      <c r="K37" s="12">
        <v>0.25</v>
      </c>
      <c r="M37" s="1" t="s">
        <v>49</v>
      </c>
      <c r="N37" s="12">
        <v>3.75</v>
      </c>
      <c r="O37" s="12">
        <v>1.915</v>
      </c>
      <c r="P37" s="12">
        <v>4</v>
      </c>
      <c r="Q37" s="13">
        <v>0.76500000000000001</v>
      </c>
      <c r="R37" s="5">
        <f t="shared" si="15"/>
        <v>10.43</v>
      </c>
      <c r="S37" s="14">
        <f t="shared" si="16"/>
        <v>9.7024248620218426E-2</v>
      </c>
      <c r="U37" s="1" t="s">
        <v>49</v>
      </c>
      <c r="V37" s="12">
        <v>62.592250000000007</v>
      </c>
      <c r="W37" s="12">
        <v>31.138950000000001</v>
      </c>
      <c r="X37" s="12">
        <v>76.512799999999999</v>
      </c>
      <c r="Y37" s="13">
        <v>13.266125000000001</v>
      </c>
      <c r="Z37" s="5">
        <f t="shared" si="17"/>
        <v>183.51012499999999</v>
      </c>
      <c r="AA37" s="15">
        <f t="shared" si="18"/>
        <v>9.964802745311005E-2</v>
      </c>
      <c r="AC37" s="14">
        <f t="shared" si="19"/>
        <v>-2.6237788328916239E-3</v>
      </c>
    </row>
    <row r="38" spans="1:29" x14ac:dyDescent="0.25">
      <c r="A38" s="1" t="s">
        <v>50</v>
      </c>
      <c r="B38" s="10">
        <v>5</v>
      </c>
      <c r="C38" s="10">
        <v>3</v>
      </c>
      <c r="D38" s="10">
        <v>4</v>
      </c>
      <c r="E38" s="10">
        <v>1</v>
      </c>
      <c r="G38" s="1" t="s">
        <v>50</v>
      </c>
      <c r="H38" s="12">
        <v>5</v>
      </c>
      <c r="I38" s="12">
        <v>3</v>
      </c>
      <c r="J38" s="12">
        <v>4</v>
      </c>
      <c r="K38" s="12">
        <v>1</v>
      </c>
      <c r="M38" s="1" t="s">
        <v>50</v>
      </c>
      <c r="N38" s="12">
        <v>21</v>
      </c>
      <c r="O38" s="12">
        <v>9.65</v>
      </c>
      <c r="P38" s="12">
        <v>24</v>
      </c>
      <c r="Q38" s="13">
        <v>3.99</v>
      </c>
      <c r="R38" s="5">
        <f t="shared" si="15"/>
        <v>58.64</v>
      </c>
      <c r="S38" s="14">
        <f t="shared" si="16"/>
        <v>0.54549395389162114</v>
      </c>
      <c r="U38" s="1" t="s">
        <v>50</v>
      </c>
      <c r="V38" s="12">
        <v>341.05250000000007</v>
      </c>
      <c r="W38" s="12">
        <v>170.33050000000003</v>
      </c>
      <c r="X38" s="12">
        <v>415.65800000000002</v>
      </c>
      <c r="Y38" s="13">
        <v>72.451000000000008</v>
      </c>
      <c r="Z38" s="5">
        <f t="shared" si="17"/>
        <v>999.49200000000019</v>
      </c>
      <c r="AA38" s="15">
        <f t="shared" si="18"/>
        <v>0.54273521014256787</v>
      </c>
      <c r="AC38" s="14">
        <f t="shared" si="19"/>
        <v>2.7587437490532718E-3</v>
      </c>
    </row>
    <row r="39" spans="1:29" x14ac:dyDescent="0.25">
      <c r="R39" s="5">
        <f>SUM(R35:R38)</f>
        <v>107.49890000000001</v>
      </c>
      <c r="Z39" s="5">
        <f>SUM(Z35:Z38)</f>
        <v>1841.5831170000001</v>
      </c>
    </row>
    <row r="41" spans="1:29" x14ac:dyDescent="0.25">
      <c r="A41" s="55" t="s">
        <v>57</v>
      </c>
      <c r="B41" s="55"/>
      <c r="C41" s="55"/>
      <c r="D41" s="55"/>
      <c r="E41" s="55"/>
      <c r="F41" t="s">
        <v>43</v>
      </c>
    </row>
    <row r="42" spans="1:29" x14ac:dyDescent="0.25">
      <c r="A42" s="1" t="s">
        <v>0</v>
      </c>
      <c r="B42" s="1"/>
      <c r="C42" s="1"/>
      <c r="D42" s="1"/>
      <c r="E42" s="1"/>
      <c r="G42" s="1" t="s">
        <v>0</v>
      </c>
      <c r="H42" s="1"/>
      <c r="I42" s="1"/>
      <c r="J42" s="1"/>
      <c r="K42" s="1"/>
      <c r="M42" s="1" t="s">
        <v>0</v>
      </c>
      <c r="N42" s="1"/>
      <c r="O42" s="1"/>
      <c r="P42" s="1"/>
      <c r="Q42" s="1"/>
      <c r="U42" s="1" t="s">
        <v>0</v>
      </c>
      <c r="V42" s="1"/>
      <c r="W42" s="1"/>
      <c r="X42" s="1"/>
      <c r="Y42" s="1"/>
    </row>
    <row r="43" spans="1:29" x14ac:dyDescent="0.25">
      <c r="A43" s="1"/>
      <c r="B43" s="1" t="s">
        <v>51</v>
      </c>
      <c r="C43" s="1" t="s">
        <v>48</v>
      </c>
      <c r="D43" s="1" t="s">
        <v>49</v>
      </c>
      <c r="E43" s="1" t="s">
        <v>50</v>
      </c>
      <c r="G43" s="1"/>
      <c r="H43" s="1" t="s">
        <v>51</v>
      </c>
      <c r="I43" s="1" t="s">
        <v>48</v>
      </c>
      <c r="J43" s="1" t="s">
        <v>49</v>
      </c>
      <c r="K43" s="1" t="s">
        <v>50</v>
      </c>
      <c r="M43" s="1"/>
      <c r="N43" s="1" t="s">
        <v>51</v>
      </c>
      <c r="O43" s="1" t="s">
        <v>48</v>
      </c>
      <c r="P43" s="1" t="s">
        <v>49</v>
      </c>
      <c r="Q43" s="1" t="s">
        <v>50</v>
      </c>
      <c r="R43" s="1" t="s">
        <v>16</v>
      </c>
      <c r="S43" s="1" t="s">
        <v>17</v>
      </c>
      <c r="U43" s="1"/>
      <c r="V43" s="1" t="s">
        <v>51</v>
      </c>
      <c r="W43" s="1" t="s">
        <v>48</v>
      </c>
      <c r="X43" s="1" t="s">
        <v>49</v>
      </c>
      <c r="Y43" s="1" t="s">
        <v>50</v>
      </c>
      <c r="Z43" s="1" t="s">
        <v>16</v>
      </c>
      <c r="AA43" s="1" t="s">
        <v>17</v>
      </c>
      <c r="AC43" s="1" t="s">
        <v>3</v>
      </c>
    </row>
    <row r="44" spans="1:29" x14ac:dyDescent="0.25">
      <c r="A44" s="1" t="s">
        <v>51</v>
      </c>
      <c r="B44" s="10">
        <v>1</v>
      </c>
      <c r="C44" s="10">
        <v>2</v>
      </c>
      <c r="D44" s="10">
        <v>3</v>
      </c>
      <c r="E44" s="10">
        <v>5</v>
      </c>
      <c r="G44" s="1" t="s">
        <v>51</v>
      </c>
      <c r="H44" s="12">
        <v>1</v>
      </c>
      <c r="I44" s="12">
        <v>2</v>
      </c>
      <c r="J44" s="12">
        <v>3</v>
      </c>
      <c r="K44" s="12">
        <v>5</v>
      </c>
      <c r="M44" s="1" t="s">
        <v>51</v>
      </c>
      <c r="N44" s="12">
        <f t="array" ref="N44:Q47">MMULT(H44:K47,H44:K47)</f>
        <v>3.99</v>
      </c>
      <c r="O44" s="12">
        <v>7.49</v>
      </c>
      <c r="P44" s="12">
        <v>13.666666666666666</v>
      </c>
      <c r="Q44" s="13">
        <v>23</v>
      </c>
      <c r="R44" s="5">
        <f>SUM(N44:Q44)</f>
        <v>48.146666666666668</v>
      </c>
      <c r="S44" s="14">
        <f>R44/$R$39</f>
        <v>0.44788055195603549</v>
      </c>
      <c r="U44" s="1" t="s">
        <v>51</v>
      </c>
      <c r="V44" s="12">
        <f t="array" ref="V44:Y47">MMULT(N44:Q47,N44:Q47)</f>
        <v>70.776200000000003</v>
      </c>
      <c r="W44" s="12">
        <v>133.0402</v>
      </c>
      <c r="X44" s="12">
        <v>233.72499999999997</v>
      </c>
      <c r="Y44" s="13">
        <v>413.435</v>
      </c>
      <c r="Z44" s="5">
        <f>SUM(V44:Y44)</f>
        <v>850.97640000000001</v>
      </c>
      <c r="AA44" s="15">
        <f>Z44/$Z$39</f>
        <v>0.4620895967955379</v>
      </c>
      <c r="AC44" s="14">
        <f>S44-AA44</f>
        <v>-1.4209044839502416E-2</v>
      </c>
    </row>
    <row r="45" spans="1:29" x14ac:dyDescent="0.25">
      <c r="A45" s="1" t="s">
        <v>48</v>
      </c>
      <c r="B45" s="10">
        <v>0.5</v>
      </c>
      <c r="C45" s="10">
        <v>1</v>
      </c>
      <c r="D45" s="10">
        <v>3</v>
      </c>
      <c r="E45" s="10">
        <v>2</v>
      </c>
      <c r="G45" s="1" t="s">
        <v>48</v>
      </c>
      <c r="H45" s="12">
        <v>0.5</v>
      </c>
      <c r="I45" s="12">
        <v>1</v>
      </c>
      <c r="J45" s="12">
        <v>3</v>
      </c>
      <c r="K45" s="12">
        <v>2</v>
      </c>
      <c r="M45" s="1" t="s">
        <v>48</v>
      </c>
      <c r="N45" s="12">
        <v>2.39</v>
      </c>
      <c r="O45" s="12">
        <v>3.99</v>
      </c>
      <c r="P45" s="12">
        <v>8.1666666666666661</v>
      </c>
      <c r="Q45" s="13">
        <v>15.5</v>
      </c>
      <c r="R45" s="5">
        <f t="shared" ref="R45:R47" si="20">SUM(N45:Q45)</f>
        <v>30.046666666666667</v>
      </c>
      <c r="S45" s="14">
        <f t="shared" ref="S45:S47" si="21">R45/$R$39</f>
        <v>0.27950673603791915</v>
      </c>
      <c r="U45" s="1" t="s">
        <v>48</v>
      </c>
      <c r="V45" s="12">
        <v>42.489699999999999</v>
      </c>
      <c r="W45" s="12">
        <v>80.256200000000007</v>
      </c>
      <c r="X45" s="12">
        <v>140.63499999999999</v>
      </c>
      <c r="Y45" s="13">
        <v>246.68</v>
      </c>
      <c r="Z45" s="5">
        <f t="shared" ref="Z45:Z47" si="22">SUM(V45:Y45)</f>
        <v>510.0609</v>
      </c>
      <c r="AA45" s="15">
        <f t="shared" ref="AA45:AA47" si="23">Z45/$Z$39</f>
        <v>0.27696870985161187</v>
      </c>
      <c r="AC45" s="14">
        <f t="shared" ref="AC45:AC47" si="24">S45-AA45</f>
        <v>2.5380261863072739E-3</v>
      </c>
    </row>
    <row r="46" spans="1:29" x14ac:dyDescent="0.25">
      <c r="A46" s="1" t="s">
        <v>49</v>
      </c>
      <c r="B46" s="10">
        <v>0.33333333333333331</v>
      </c>
      <c r="C46" s="10">
        <v>0.33333333333333331</v>
      </c>
      <c r="D46" s="10">
        <v>1</v>
      </c>
      <c r="E46" s="10">
        <v>3</v>
      </c>
      <c r="G46" s="1" t="s">
        <v>49</v>
      </c>
      <c r="H46" s="12">
        <v>0.33</v>
      </c>
      <c r="I46" s="12">
        <v>0.33</v>
      </c>
      <c r="J46" s="12">
        <v>1</v>
      </c>
      <c r="K46" s="12">
        <v>3</v>
      </c>
      <c r="M46" s="1" t="s">
        <v>49</v>
      </c>
      <c r="N46" s="12">
        <v>1.425</v>
      </c>
      <c r="O46" s="12">
        <v>2.8200000000000003</v>
      </c>
      <c r="P46" s="12">
        <v>3.98</v>
      </c>
      <c r="Q46" s="13">
        <v>8.31</v>
      </c>
      <c r="R46" s="5">
        <f t="shared" si="20"/>
        <v>16.535</v>
      </c>
      <c r="S46" s="14">
        <f t="shared" si="21"/>
        <v>0.15381552741469912</v>
      </c>
      <c r="U46" s="1" t="s">
        <v>49</v>
      </c>
      <c r="V46" s="12">
        <v>24.412650000000003</v>
      </c>
      <c r="W46" s="12">
        <v>45.696750000000009</v>
      </c>
      <c r="X46" s="12">
        <v>81.336400000000012</v>
      </c>
      <c r="Y46" s="13">
        <v>142.79880000000003</v>
      </c>
      <c r="Z46" s="5">
        <f t="shared" si="22"/>
        <v>294.24460000000005</v>
      </c>
      <c r="AA46" s="15">
        <f t="shared" si="23"/>
        <v>0.15977807207492989</v>
      </c>
      <c r="AC46" s="14">
        <f t="shared" si="24"/>
        <v>-5.962544660230773E-3</v>
      </c>
    </row>
    <row r="47" spans="1:29" x14ac:dyDescent="0.25">
      <c r="A47" s="1" t="s">
        <v>50</v>
      </c>
      <c r="B47" s="10">
        <v>0.2</v>
      </c>
      <c r="C47" s="10">
        <v>0.5</v>
      </c>
      <c r="D47" s="10">
        <v>0.33333333333333331</v>
      </c>
      <c r="E47" s="10">
        <v>1</v>
      </c>
      <c r="G47" s="1" t="s">
        <v>50</v>
      </c>
      <c r="H47" s="12">
        <v>0.2</v>
      </c>
      <c r="I47" s="12">
        <v>0.5</v>
      </c>
      <c r="J47" s="12">
        <v>0.33333333333333331</v>
      </c>
      <c r="K47" s="12">
        <v>1</v>
      </c>
      <c r="M47" s="1" t="s">
        <v>50</v>
      </c>
      <c r="N47" s="12">
        <v>0.76</v>
      </c>
      <c r="O47" s="12">
        <v>1.51</v>
      </c>
      <c r="P47" s="12">
        <v>2.7666666666666671</v>
      </c>
      <c r="Q47" s="13">
        <v>4</v>
      </c>
      <c r="R47" s="5">
        <f t="shared" si="20"/>
        <v>9.0366666666666671</v>
      </c>
      <c r="S47" s="14">
        <f t="shared" si="21"/>
        <v>8.4062875682138757E-2</v>
      </c>
      <c r="U47" s="1" t="s">
        <v>50</v>
      </c>
      <c r="V47" s="12">
        <v>13.623799999999999</v>
      </c>
      <c r="W47" s="12">
        <v>25.559300000000004</v>
      </c>
      <c r="X47" s="12">
        <v>44.796333333333337</v>
      </c>
      <c r="Y47" s="13">
        <v>79.876000000000005</v>
      </c>
      <c r="Z47" s="5">
        <f t="shared" si="22"/>
        <v>163.85543333333334</v>
      </c>
      <c r="AA47" s="15">
        <f t="shared" si="23"/>
        <v>8.8975312501919146E-2</v>
      </c>
      <c r="AC47" s="14">
        <f t="shared" si="24"/>
        <v>-4.9124368197803886E-3</v>
      </c>
    </row>
    <row r="48" spans="1:29" x14ac:dyDescent="0.25">
      <c r="R48" s="5">
        <f>SUM(R44:R47)</f>
        <v>103.76499999999999</v>
      </c>
      <c r="Z48" s="5">
        <f>SUM(Z44:Z47)</f>
        <v>1819.1373333333333</v>
      </c>
    </row>
    <row r="50" spans="1:29" x14ac:dyDescent="0.25">
      <c r="A50" s="55" t="s">
        <v>57</v>
      </c>
      <c r="B50" s="55"/>
      <c r="C50" s="55"/>
      <c r="D50" s="55"/>
      <c r="E50" s="55"/>
      <c r="F50" t="s">
        <v>65</v>
      </c>
    </row>
    <row r="51" spans="1:29" x14ac:dyDescent="0.25">
      <c r="A51" s="1" t="s">
        <v>0</v>
      </c>
      <c r="B51" s="1"/>
      <c r="C51" s="1"/>
      <c r="D51" s="1"/>
      <c r="E51" s="1"/>
      <c r="G51" s="1" t="s">
        <v>0</v>
      </c>
      <c r="H51" s="1"/>
      <c r="I51" s="1"/>
      <c r="J51" s="1"/>
      <c r="K51" s="1"/>
      <c r="M51" s="1" t="s">
        <v>0</v>
      </c>
      <c r="N51" s="1"/>
      <c r="O51" s="1"/>
      <c r="P51" s="1"/>
      <c r="Q51" s="1"/>
      <c r="U51" s="1" t="s">
        <v>0</v>
      </c>
      <c r="V51" s="1"/>
      <c r="W51" s="1"/>
      <c r="X51" s="1"/>
      <c r="Y51" s="1"/>
    </row>
    <row r="52" spans="1:29" x14ac:dyDescent="0.25">
      <c r="A52" s="1"/>
      <c r="B52" s="1" t="s">
        <v>51</v>
      </c>
      <c r="C52" s="1" t="s">
        <v>48</v>
      </c>
      <c r="D52" s="1" t="s">
        <v>49</v>
      </c>
      <c r="E52" s="1" t="s">
        <v>50</v>
      </c>
      <c r="G52" s="1"/>
      <c r="H52" s="1" t="s">
        <v>51</v>
      </c>
      <c r="I52" s="1" t="s">
        <v>48</v>
      </c>
      <c r="J52" s="1" t="s">
        <v>49</v>
      </c>
      <c r="K52" s="1" t="s">
        <v>50</v>
      </c>
      <c r="M52" s="1"/>
      <c r="N52" s="1" t="s">
        <v>51</v>
      </c>
      <c r="O52" s="1" t="s">
        <v>48</v>
      </c>
      <c r="P52" s="1" t="s">
        <v>49</v>
      </c>
      <c r="Q52" s="1" t="s">
        <v>50</v>
      </c>
      <c r="R52" s="1" t="s">
        <v>16</v>
      </c>
      <c r="S52" s="1" t="s">
        <v>17</v>
      </c>
      <c r="U52" s="1"/>
      <c r="V52" s="1" t="s">
        <v>51</v>
      </c>
      <c r="W52" s="1" t="s">
        <v>48</v>
      </c>
      <c r="X52" s="1" t="s">
        <v>49</v>
      </c>
      <c r="Y52" s="1" t="s">
        <v>50</v>
      </c>
      <c r="Z52" s="1" t="s">
        <v>16</v>
      </c>
      <c r="AA52" s="1" t="s">
        <v>17</v>
      </c>
      <c r="AC52" s="1" t="s">
        <v>3</v>
      </c>
    </row>
    <row r="53" spans="1:29" x14ac:dyDescent="0.25">
      <c r="A53" s="1" t="s">
        <v>51</v>
      </c>
      <c r="B53" s="2">
        <v>1</v>
      </c>
      <c r="C53" s="2">
        <v>0.5</v>
      </c>
      <c r="D53" s="2">
        <v>1</v>
      </c>
      <c r="E53" s="2">
        <v>3</v>
      </c>
      <c r="G53" s="1" t="s">
        <v>51</v>
      </c>
      <c r="H53" s="12">
        <v>1</v>
      </c>
      <c r="I53" s="12">
        <v>0.5</v>
      </c>
      <c r="J53" s="12">
        <v>1</v>
      </c>
      <c r="K53" s="12">
        <v>0.33</v>
      </c>
      <c r="M53" s="1" t="s">
        <v>51</v>
      </c>
      <c r="N53" s="12">
        <f t="array" ref="N53:Q56">MMULT(H53:K56,H53:K56)</f>
        <v>3.1089000000000002</v>
      </c>
      <c r="O53" s="12">
        <v>1.5825</v>
      </c>
      <c r="P53" s="12">
        <v>3.11</v>
      </c>
      <c r="Q53" s="13">
        <v>5.66</v>
      </c>
      <c r="R53" s="5">
        <f>SUM(N53:Q53)</f>
        <v>13.461399999999999</v>
      </c>
      <c r="S53" s="14">
        <f>R53/$R$39</f>
        <v>0.12522360693923379</v>
      </c>
      <c r="U53" s="1" t="s">
        <v>51</v>
      </c>
      <c r="V53" s="12">
        <f t="array" ref="V53:Y56">MMULT(N53:Q56,N53:Q56)</f>
        <v>42.110325876666671</v>
      </c>
      <c r="W53" s="12">
        <v>22.954567583333333</v>
      </c>
      <c r="X53" s="12">
        <v>42.184812333333333</v>
      </c>
      <c r="Y53" s="13">
        <v>84.298497999999995</v>
      </c>
      <c r="Z53" s="5">
        <f>SUM(V53:Y53)</f>
        <v>191.54820379333333</v>
      </c>
      <c r="AA53" s="15">
        <f>Z53/$Z$39</f>
        <v>0.10401279313711981</v>
      </c>
      <c r="AC53" s="14">
        <f>S53-AA53</f>
        <v>2.1210813802113981E-2</v>
      </c>
    </row>
    <row r="54" spans="1:29" x14ac:dyDescent="0.25">
      <c r="A54" s="1" t="s">
        <v>48</v>
      </c>
      <c r="B54" s="2">
        <v>2</v>
      </c>
      <c r="C54" s="2">
        <v>1</v>
      </c>
      <c r="D54" s="2">
        <v>2</v>
      </c>
      <c r="E54" s="2">
        <v>4</v>
      </c>
      <c r="G54" s="1" t="s">
        <v>48</v>
      </c>
      <c r="H54" s="12">
        <v>2</v>
      </c>
      <c r="I54" s="12">
        <v>1</v>
      </c>
      <c r="J54" s="12">
        <v>2</v>
      </c>
      <c r="K54" s="12">
        <v>4</v>
      </c>
      <c r="M54" s="1" t="s">
        <v>48</v>
      </c>
      <c r="N54" s="12">
        <v>7.32</v>
      </c>
      <c r="O54" s="12">
        <v>4</v>
      </c>
      <c r="P54" s="12">
        <v>7.333333333333333</v>
      </c>
      <c r="Q54" s="13">
        <v>14.66</v>
      </c>
      <c r="R54" s="5">
        <f t="shared" ref="R54:R56" si="25">SUM(N54:Q54)</f>
        <v>33.313333333333333</v>
      </c>
      <c r="S54" s="14">
        <f t="shared" ref="S54:S56" si="26">R54/$R$39</f>
        <v>0.30989464388317767</v>
      </c>
      <c r="U54" s="1" t="s">
        <v>48</v>
      </c>
      <c r="V54" s="12">
        <v>103.18941466666668</v>
      </c>
      <c r="W54" s="12">
        <v>56.276133333333334</v>
      </c>
      <c r="X54" s="12">
        <v>103.37299999999999</v>
      </c>
      <c r="Y54" s="13">
        <v>206.7343406666667</v>
      </c>
      <c r="Z54" s="5">
        <f t="shared" ref="Z54:Z56" si="27">SUM(V54:Y54)</f>
        <v>469.5728886666667</v>
      </c>
      <c r="AA54" s="15">
        <f t="shared" ref="AA54:AA56" si="28">Z54/$Z$39</f>
        <v>0.25498327190988612</v>
      </c>
      <c r="AC54" s="14">
        <f t="shared" ref="AC54:AC56" si="29">S54-AA54</f>
        <v>5.4911371973291545E-2</v>
      </c>
    </row>
    <row r="55" spans="1:29" x14ac:dyDescent="0.25">
      <c r="A55" s="1" t="s">
        <v>49</v>
      </c>
      <c r="B55" s="2">
        <v>1</v>
      </c>
      <c r="C55" s="2">
        <v>0.5</v>
      </c>
      <c r="D55" s="2">
        <v>1</v>
      </c>
      <c r="E55" s="2">
        <v>3</v>
      </c>
      <c r="G55" s="1" t="s">
        <v>49</v>
      </c>
      <c r="H55" s="12">
        <v>1</v>
      </c>
      <c r="I55" s="12">
        <v>0.5</v>
      </c>
      <c r="J55" s="12">
        <v>1</v>
      </c>
      <c r="K55" s="12">
        <v>3</v>
      </c>
      <c r="M55" s="1" t="s">
        <v>49</v>
      </c>
      <c r="N55" s="12">
        <v>3.99</v>
      </c>
      <c r="O55" s="12">
        <v>2.25</v>
      </c>
      <c r="P55" s="12">
        <v>4</v>
      </c>
      <c r="Q55" s="13">
        <v>8.33</v>
      </c>
      <c r="R55" s="5">
        <f t="shared" si="25"/>
        <v>18.57</v>
      </c>
      <c r="S55" s="14">
        <f t="shared" si="26"/>
        <v>0.17274595367952603</v>
      </c>
      <c r="U55" s="1" t="s">
        <v>49</v>
      </c>
      <c r="V55" s="12">
        <v>57.273977666666667</v>
      </c>
      <c r="W55" s="12">
        <v>31.241958333333333</v>
      </c>
      <c r="X55" s="12">
        <v>57.376133333333335</v>
      </c>
      <c r="Y55" s="13">
        <v>114.78553699999999</v>
      </c>
      <c r="Z55" s="5">
        <f t="shared" si="27"/>
        <v>260.6776063333333</v>
      </c>
      <c r="AA55" s="15">
        <f t="shared" si="28"/>
        <v>0.14155082327100488</v>
      </c>
      <c r="AC55" s="14">
        <f t="shared" si="29"/>
        <v>3.1195130408521149E-2</v>
      </c>
    </row>
    <row r="56" spans="1:29" x14ac:dyDescent="0.25">
      <c r="A56" s="1" t="s">
        <v>50</v>
      </c>
      <c r="B56" s="2">
        <v>0.33333333333333331</v>
      </c>
      <c r="C56" s="2">
        <v>0.25</v>
      </c>
      <c r="D56" s="2">
        <v>0.33333333333333331</v>
      </c>
      <c r="E56" s="2">
        <v>1</v>
      </c>
      <c r="G56" s="1" t="s">
        <v>50</v>
      </c>
      <c r="H56" s="12">
        <v>0.33</v>
      </c>
      <c r="I56" s="12">
        <v>0.25</v>
      </c>
      <c r="J56" s="12">
        <v>0.33333333333333331</v>
      </c>
      <c r="K56" s="12">
        <v>1</v>
      </c>
      <c r="M56" s="1" t="s">
        <v>50</v>
      </c>
      <c r="N56" s="12">
        <v>1.4933333333333334</v>
      </c>
      <c r="O56" s="12">
        <v>0.83166666666666667</v>
      </c>
      <c r="P56" s="12">
        <v>1.4966666666666666</v>
      </c>
      <c r="Q56" s="13">
        <v>3.1089000000000002</v>
      </c>
      <c r="R56" s="5">
        <f t="shared" si="25"/>
        <v>6.9305666666666674</v>
      </c>
      <c r="S56" s="14">
        <f t="shared" si="26"/>
        <v>6.4471047300639045E-2</v>
      </c>
      <c r="U56" s="1" t="s">
        <v>50</v>
      </c>
      <c r="V56" s="12">
        <v>21.344748000000003</v>
      </c>
      <c r="W56" s="12">
        <v>11.642935166666668</v>
      </c>
      <c r="X56" s="12">
        <v>21.382809222222221</v>
      </c>
      <c r="Y56" s="13">
        <v>42.776992543333336</v>
      </c>
      <c r="Z56" s="5">
        <f t="shared" si="27"/>
        <v>97.147484932222227</v>
      </c>
      <c r="AA56" s="15">
        <f t="shared" si="28"/>
        <v>5.2752158746154611E-2</v>
      </c>
      <c r="AC56" s="14">
        <f t="shared" si="29"/>
        <v>1.1718888554484434E-2</v>
      </c>
    </row>
    <row r="57" spans="1:29" x14ac:dyDescent="0.25">
      <c r="R57" s="5">
        <f>SUM(R53:R56)</f>
        <v>72.275299999999987</v>
      </c>
      <c r="Z57" s="5">
        <f>SUM(Z53:Z56)</f>
        <v>1018.9461837255556</v>
      </c>
    </row>
    <row r="58" spans="1:29" x14ac:dyDescent="0.25">
      <c r="A58" s="55" t="s">
        <v>57</v>
      </c>
      <c r="B58" s="55"/>
      <c r="C58" s="55"/>
      <c r="D58" s="55"/>
      <c r="E58" s="55"/>
      <c r="F58" t="s">
        <v>66</v>
      </c>
    </row>
    <row r="59" spans="1:29" x14ac:dyDescent="0.25">
      <c r="A59" s="1" t="s">
        <v>0</v>
      </c>
      <c r="B59" s="1"/>
      <c r="C59" s="1"/>
      <c r="D59" s="1"/>
      <c r="E59" s="1"/>
      <c r="G59" s="1" t="s">
        <v>0</v>
      </c>
      <c r="H59" s="1"/>
      <c r="I59" s="1"/>
      <c r="J59" s="1"/>
      <c r="K59" s="1"/>
      <c r="M59" s="1" t="s">
        <v>0</v>
      </c>
      <c r="N59" s="1"/>
      <c r="O59" s="1"/>
      <c r="P59" s="1"/>
      <c r="Q59" s="1"/>
      <c r="U59" s="1" t="s">
        <v>0</v>
      </c>
      <c r="V59" s="1"/>
      <c r="W59" s="1"/>
      <c r="X59" s="1"/>
      <c r="Y59" s="1"/>
    </row>
    <row r="60" spans="1:29" x14ac:dyDescent="0.25">
      <c r="A60" s="1"/>
      <c r="B60" s="1" t="s">
        <v>51</v>
      </c>
      <c r="C60" s="1" t="s">
        <v>48</v>
      </c>
      <c r="D60" s="1" t="s">
        <v>49</v>
      </c>
      <c r="E60" s="1" t="s">
        <v>50</v>
      </c>
      <c r="G60" s="1"/>
      <c r="H60" s="1" t="s">
        <v>51</v>
      </c>
      <c r="I60" s="1" t="s">
        <v>48</v>
      </c>
      <c r="J60" s="1" t="s">
        <v>49</v>
      </c>
      <c r="K60" s="1" t="s">
        <v>50</v>
      </c>
      <c r="M60" s="1"/>
      <c r="N60" s="1" t="s">
        <v>51</v>
      </c>
      <c r="O60" s="1" t="s">
        <v>48</v>
      </c>
      <c r="P60" s="1" t="s">
        <v>49</v>
      </c>
      <c r="Q60" s="1" t="s">
        <v>50</v>
      </c>
      <c r="R60" s="1" t="s">
        <v>16</v>
      </c>
      <c r="S60" s="1" t="s">
        <v>17</v>
      </c>
      <c r="U60" s="1"/>
      <c r="V60" s="1" t="s">
        <v>51</v>
      </c>
      <c r="W60" s="1" t="s">
        <v>48</v>
      </c>
      <c r="X60" s="1" t="s">
        <v>49</v>
      </c>
      <c r="Y60" s="1" t="s">
        <v>50</v>
      </c>
      <c r="Z60" s="1" t="s">
        <v>16</v>
      </c>
      <c r="AA60" s="1" t="s">
        <v>17</v>
      </c>
      <c r="AC60" s="1" t="s">
        <v>3</v>
      </c>
    </row>
    <row r="61" spans="1:29" x14ac:dyDescent="0.25">
      <c r="A61" s="1" t="s">
        <v>51</v>
      </c>
      <c r="B61" s="2">
        <v>1</v>
      </c>
      <c r="C61" s="2">
        <v>4</v>
      </c>
      <c r="D61" s="2">
        <v>2</v>
      </c>
      <c r="E61" s="2">
        <v>2</v>
      </c>
      <c r="G61" s="1" t="s">
        <v>51</v>
      </c>
      <c r="H61" s="12">
        <v>1</v>
      </c>
      <c r="I61" s="12">
        <v>4</v>
      </c>
      <c r="J61" s="12">
        <v>2</v>
      </c>
      <c r="K61" s="12">
        <v>2</v>
      </c>
      <c r="M61" s="1" t="s">
        <v>51</v>
      </c>
      <c r="N61" s="12">
        <f t="array" ref="N61:Q64">MMULT(H61:K64,H61:K64)</f>
        <v>4</v>
      </c>
      <c r="O61" s="12">
        <v>20</v>
      </c>
      <c r="P61" s="12">
        <v>7.32</v>
      </c>
      <c r="Q61" s="13">
        <v>7.32</v>
      </c>
      <c r="R61" s="5">
        <f>SUM(N61:Q61)</f>
        <v>38.64</v>
      </c>
      <c r="S61" s="14">
        <f>R61/$R$39</f>
        <v>0.35944553851248706</v>
      </c>
      <c r="U61" s="1" t="s">
        <v>51</v>
      </c>
      <c r="V61" s="12">
        <f t="array" ref="V61:Y64">MMULT(N61:Q64,N61:Q64)</f>
        <v>65.539999999999992</v>
      </c>
      <c r="W61" s="12">
        <v>320.64000000000004</v>
      </c>
      <c r="X61" s="12">
        <v>117.4936</v>
      </c>
      <c r="Y61" s="13">
        <v>117.4936</v>
      </c>
      <c r="Z61" s="5">
        <f>SUM(V61:Y61)</f>
        <v>621.16720000000009</v>
      </c>
      <c r="AA61" s="15">
        <f>Z61/$Z$39</f>
        <v>0.3373006595607273</v>
      </c>
      <c r="AC61" s="14">
        <f>S61-AA61</f>
        <v>2.2144878951759761E-2</v>
      </c>
    </row>
    <row r="62" spans="1:29" x14ac:dyDescent="0.25">
      <c r="A62" s="1" t="s">
        <v>48</v>
      </c>
      <c r="B62" s="2">
        <v>0.25</v>
      </c>
      <c r="C62" s="2">
        <v>1</v>
      </c>
      <c r="D62" s="2">
        <v>0.33333333333333331</v>
      </c>
      <c r="E62" s="2">
        <v>0.33333333333333331</v>
      </c>
      <c r="G62" s="1" t="s">
        <v>48</v>
      </c>
      <c r="H62" s="12">
        <v>0.25</v>
      </c>
      <c r="I62" s="12">
        <v>1</v>
      </c>
      <c r="J62" s="12">
        <v>0.33</v>
      </c>
      <c r="K62" s="12">
        <v>0.33</v>
      </c>
      <c r="M62" s="1" t="s">
        <v>48</v>
      </c>
      <c r="N62" s="12">
        <v>0.83000000000000007</v>
      </c>
      <c r="O62" s="12">
        <v>3.9800000000000004</v>
      </c>
      <c r="P62" s="12">
        <v>1.4900000000000002</v>
      </c>
      <c r="Q62" s="13">
        <v>1.4900000000000002</v>
      </c>
      <c r="R62" s="5">
        <f t="shared" ref="R62:R64" si="30">SUM(N62:Q62)</f>
        <v>7.7900000000000009</v>
      </c>
      <c r="S62" s="14">
        <f t="shared" ref="S62:S64" si="31">R62/$R$39</f>
        <v>7.2465857790172741E-2</v>
      </c>
      <c r="U62" s="1" t="s">
        <v>48</v>
      </c>
      <c r="V62" s="12">
        <v>13.328400000000002</v>
      </c>
      <c r="W62" s="12">
        <v>65.220400000000012</v>
      </c>
      <c r="X62" s="12">
        <v>23.896000000000004</v>
      </c>
      <c r="Y62" s="13">
        <v>23.896000000000004</v>
      </c>
      <c r="Z62" s="5">
        <f t="shared" ref="Z62:Z64" si="32">SUM(V62:Y62)</f>
        <v>126.34080000000002</v>
      </c>
      <c r="AA62" s="15">
        <f t="shared" ref="AA62:AA64" si="33">Z62/$Z$39</f>
        <v>6.8604451699043251E-2</v>
      </c>
      <c r="AC62" s="14">
        <f t="shared" ref="AC62:AC64" si="34">S62-AA62</f>
        <v>3.8614060911294906E-3</v>
      </c>
    </row>
    <row r="63" spans="1:29" x14ac:dyDescent="0.25">
      <c r="A63" s="1" t="s">
        <v>49</v>
      </c>
      <c r="B63" s="2">
        <v>0.5</v>
      </c>
      <c r="C63" s="2">
        <v>3</v>
      </c>
      <c r="D63" s="2">
        <v>1</v>
      </c>
      <c r="E63" s="2">
        <v>1</v>
      </c>
      <c r="G63" s="1" t="s">
        <v>49</v>
      </c>
      <c r="H63" s="12">
        <v>0.5</v>
      </c>
      <c r="I63" s="12">
        <v>3</v>
      </c>
      <c r="J63" s="12">
        <v>1</v>
      </c>
      <c r="K63" s="12">
        <v>1</v>
      </c>
      <c r="M63" s="1" t="s">
        <v>49</v>
      </c>
      <c r="N63" s="12">
        <v>2.25</v>
      </c>
      <c r="O63" s="12">
        <v>11</v>
      </c>
      <c r="P63" s="12">
        <v>3.99</v>
      </c>
      <c r="Q63" s="13">
        <v>3.99</v>
      </c>
      <c r="R63" s="5">
        <f t="shared" si="30"/>
        <v>21.230000000000004</v>
      </c>
      <c r="S63" s="14">
        <f t="shared" si="31"/>
        <v>0.19749039292495088</v>
      </c>
      <c r="U63" s="1" t="s">
        <v>49</v>
      </c>
      <c r="V63" s="12">
        <v>36.085000000000001</v>
      </c>
      <c r="W63" s="12">
        <v>176.56</v>
      </c>
      <c r="X63" s="12">
        <v>64.700200000000009</v>
      </c>
      <c r="Y63" s="13">
        <v>64.700200000000009</v>
      </c>
      <c r="Z63" s="5">
        <f t="shared" si="32"/>
        <v>342.04540000000003</v>
      </c>
      <c r="AA63" s="15">
        <f t="shared" si="33"/>
        <v>0.18573443514034996</v>
      </c>
      <c r="AC63" s="14">
        <f t="shared" si="34"/>
        <v>1.1755957784600923E-2</v>
      </c>
    </row>
    <row r="64" spans="1:29" x14ac:dyDescent="0.25">
      <c r="A64" s="1" t="s">
        <v>50</v>
      </c>
      <c r="B64" s="2">
        <v>0.5</v>
      </c>
      <c r="C64" s="2">
        <v>3</v>
      </c>
      <c r="D64" s="2">
        <v>1</v>
      </c>
      <c r="E64" s="2">
        <v>1</v>
      </c>
      <c r="G64" s="1" t="s">
        <v>50</v>
      </c>
      <c r="H64" s="12">
        <v>0.5</v>
      </c>
      <c r="I64" s="12">
        <v>3</v>
      </c>
      <c r="J64" s="12">
        <v>1</v>
      </c>
      <c r="K64" s="12">
        <v>1</v>
      </c>
      <c r="M64" s="1" t="s">
        <v>50</v>
      </c>
      <c r="N64" s="12">
        <v>2.25</v>
      </c>
      <c r="O64" s="12">
        <v>11</v>
      </c>
      <c r="P64" s="12">
        <v>3.99</v>
      </c>
      <c r="Q64" s="13">
        <v>3.99</v>
      </c>
      <c r="R64" s="5">
        <f t="shared" si="30"/>
        <v>21.230000000000004</v>
      </c>
      <c r="S64" s="14">
        <f t="shared" si="31"/>
        <v>0.19749039292495088</v>
      </c>
      <c r="U64" s="1" t="s">
        <v>50</v>
      </c>
      <c r="V64" s="12">
        <v>36.085000000000001</v>
      </c>
      <c r="W64" s="12">
        <v>176.56</v>
      </c>
      <c r="X64" s="12">
        <v>64.700200000000009</v>
      </c>
      <c r="Y64" s="13">
        <v>64.700200000000009</v>
      </c>
      <c r="Z64" s="5">
        <f t="shared" si="32"/>
        <v>342.04540000000003</v>
      </c>
      <c r="AA64" s="15">
        <f t="shared" si="33"/>
        <v>0.18573443514034996</v>
      </c>
      <c r="AC64" s="14">
        <f t="shared" si="34"/>
        <v>1.1755957784600923E-2</v>
      </c>
    </row>
    <row r="65" spans="1:29" x14ac:dyDescent="0.25">
      <c r="R65" s="5">
        <f>SUM(R61:R64)</f>
        <v>88.89</v>
      </c>
      <c r="Z65" s="5">
        <f>SUM(Z61:Z64)</f>
        <v>1431.5988000000002</v>
      </c>
    </row>
    <row r="66" spans="1:29" x14ac:dyDescent="0.25">
      <c r="A66" s="55" t="s">
        <v>57</v>
      </c>
      <c r="B66" s="55"/>
      <c r="C66" s="55"/>
      <c r="D66" s="55"/>
      <c r="E66" s="55"/>
      <c r="F66" t="s">
        <v>69</v>
      </c>
    </row>
    <row r="67" spans="1:29" x14ac:dyDescent="0.25">
      <c r="A67" s="1" t="s">
        <v>0</v>
      </c>
      <c r="B67" s="1"/>
      <c r="C67" s="1"/>
      <c r="D67" s="1"/>
      <c r="E67" s="1"/>
      <c r="G67" s="1" t="s">
        <v>0</v>
      </c>
      <c r="H67" s="1"/>
      <c r="I67" s="1"/>
      <c r="J67" s="1"/>
      <c r="K67" s="1"/>
      <c r="M67" s="1" t="s">
        <v>0</v>
      </c>
      <c r="N67" s="1"/>
      <c r="O67" s="1"/>
      <c r="P67" s="1"/>
      <c r="Q67" s="1"/>
      <c r="U67" s="1" t="s">
        <v>0</v>
      </c>
      <c r="V67" s="1"/>
      <c r="W67" s="1"/>
      <c r="X67" s="1"/>
      <c r="Y67" s="1"/>
    </row>
    <row r="68" spans="1:29" x14ac:dyDescent="0.25">
      <c r="A68" s="1"/>
      <c r="B68" s="1" t="s">
        <v>51</v>
      </c>
      <c r="C68" s="1" t="s">
        <v>48</v>
      </c>
      <c r="D68" s="1" t="s">
        <v>49</v>
      </c>
      <c r="E68" s="1" t="s">
        <v>50</v>
      </c>
      <c r="G68" s="1"/>
      <c r="H68" s="1" t="s">
        <v>51</v>
      </c>
      <c r="I68" s="1" t="s">
        <v>48</v>
      </c>
      <c r="J68" s="1" t="s">
        <v>49</v>
      </c>
      <c r="K68" s="1" t="s">
        <v>50</v>
      </c>
      <c r="M68" s="1"/>
      <c r="N68" s="1" t="s">
        <v>51</v>
      </c>
      <c r="O68" s="1" t="s">
        <v>48</v>
      </c>
      <c r="P68" s="1" t="s">
        <v>49</v>
      </c>
      <c r="Q68" s="1" t="s">
        <v>50</v>
      </c>
      <c r="R68" s="1" t="s">
        <v>16</v>
      </c>
      <c r="S68" s="1" t="s">
        <v>17</v>
      </c>
      <c r="U68" s="1"/>
      <c r="V68" s="1" t="s">
        <v>51</v>
      </c>
      <c r="W68" s="1" t="s">
        <v>48</v>
      </c>
      <c r="X68" s="1" t="s">
        <v>49</v>
      </c>
      <c r="Y68" s="1" t="s">
        <v>50</v>
      </c>
      <c r="Z68" s="1" t="s">
        <v>16</v>
      </c>
      <c r="AA68" s="1" t="s">
        <v>17</v>
      </c>
      <c r="AC68" s="1" t="s">
        <v>3</v>
      </c>
    </row>
    <row r="69" spans="1:29" x14ac:dyDescent="0.25">
      <c r="A69" s="1" t="s">
        <v>51</v>
      </c>
      <c r="B69" s="2">
        <v>1</v>
      </c>
      <c r="C69" s="2">
        <v>0.33333333333333331</v>
      </c>
      <c r="D69" s="2">
        <v>0.25</v>
      </c>
      <c r="E69" s="2">
        <v>0.5</v>
      </c>
      <c r="G69" s="1" t="s">
        <v>51</v>
      </c>
      <c r="H69" s="12">
        <v>1</v>
      </c>
      <c r="I69" s="12">
        <v>0.33</v>
      </c>
      <c r="J69" s="12">
        <v>0.25</v>
      </c>
      <c r="K69" s="12">
        <v>0.5</v>
      </c>
      <c r="M69" s="1" t="s">
        <v>51</v>
      </c>
      <c r="N69" s="12">
        <f t="array" ref="N69:Q72">MMULT(H69:K72,H69:K72)</f>
        <v>3.99</v>
      </c>
      <c r="O69" s="12">
        <v>1.4100000000000001</v>
      </c>
      <c r="P69" s="12">
        <v>0.83000000000000007</v>
      </c>
      <c r="Q69" s="13">
        <v>2.41</v>
      </c>
      <c r="R69" s="5">
        <f>SUM(N69:Q69)</f>
        <v>8.64</v>
      </c>
      <c r="S69" s="14">
        <f>R69/$R$39</f>
        <v>8.0372915443785942E-2</v>
      </c>
      <c r="U69" s="1" t="s">
        <v>51</v>
      </c>
      <c r="V69" s="12">
        <f t="array" ref="V69:Y72">MMULT(N69:Q72,N69:Q72)</f>
        <v>65.876300000000015</v>
      </c>
      <c r="W69" s="12">
        <v>22.503600000000002</v>
      </c>
      <c r="X69" s="12">
        <v>13.419600000000003</v>
      </c>
      <c r="Y69" s="13">
        <v>39.061800000000005</v>
      </c>
      <c r="Z69" s="5">
        <f>SUM(V69:Y69)</f>
        <v>140.86130000000003</v>
      </c>
      <c r="AA69" s="15">
        <f>Z69/$Z$39</f>
        <v>7.6489243792301778E-2</v>
      </c>
      <c r="AC69" s="14">
        <f>S69-AA69</f>
        <v>3.8836716514841635E-3</v>
      </c>
    </row>
    <row r="70" spans="1:29" x14ac:dyDescent="0.25">
      <c r="A70" s="1" t="s">
        <v>48</v>
      </c>
      <c r="B70" s="2">
        <v>3</v>
      </c>
      <c r="C70" s="2">
        <v>1</v>
      </c>
      <c r="D70" s="2">
        <v>0.5</v>
      </c>
      <c r="E70" s="2">
        <v>2</v>
      </c>
      <c r="G70" s="1" t="s">
        <v>48</v>
      </c>
      <c r="H70" s="12">
        <v>3</v>
      </c>
      <c r="I70" s="12">
        <v>1</v>
      </c>
      <c r="J70" s="12">
        <v>0.5</v>
      </c>
      <c r="K70" s="12">
        <v>2</v>
      </c>
      <c r="M70" s="1" t="s">
        <v>48</v>
      </c>
      <c r="N70" s="12">
        <v>12</v>
      </c>
      <c r="O70" s="12">
        <v>3.99</v>
      </c>
      <c r="P70" s="12">
        <v>2.41</v>
      </c>
      <c r="Q70" s="13">
        <v>7</v>
      </c>
      <c r="R70" s="5">
        <f t="shared" ref="R70:R72" si="35">SUM(N70:Q70)</f>
        <v>25.4</v>
      </c>
      <c r="S70" s="14">
        <f t="shared" ref="S70:S72" si="36">R70/$R$39</f>
        <v>0.2362814875315003</v>
      </c>
      <c r="U70" s="1" t="s">
        <v>48</v>
      </c>
      <c r="V70" s="12">
        <v>191.70000000000002</v>
      </c>
      <c r="W70" s="12">
        <v>65.516300000000001</v>
      </c>
      <c r="X70" s="12">
        <v>39.061800000000005</v>
      </c>
      <c r="Y70" s="13">
        <v>113.70000000000002</v>
      </c>
      <c r="Z70" s="5">
        <f t="shared" ref="Z70:Z72" si="37">SUM(V70:Y70)</f>
        <v>409.97810000000004</v>
      </c>
      <c r="AA70" s="15">
        <f t="shared" ref="AA70:AA72" si="38">Z70/$Z$39</f>
        <v>0.22262264255977104</v>
      </c>
      <c r="AC70" s="14">
        <f t="shared" ref="AC70:AC72" si="39">S70-AA70</f>
        <v>1.3658844971729256E-2</v>
      </c>
    </row>
    <row r="71" spans="1:29" x14ac:dyDescent="0.25">
      <c r="A71" s="1" t="s">
        <v>49</v>
      </c>
      <c r="B71" s="2">
        <v>4</v>
      </c>
      <c r="C71" s="2">
        <v>2</v>
      </c>
      <c r="D71" s="2">
        <v>1</v>
      </c>
      <c r="E71" s="2">
        <v>3</v>
      </c>
      <c r="G71" s="1" t="s">
        <v>49</v>
      </c>
      <c r="H71" s="12">
        <v>4</v>
      </c>
      <c r="I71" s="12">
        <v>2</v>
      </c>
      <c r="J71" s="12">
        <v>1</v>
      </c>
      <c r="K71" s="12">
        <v>3</v>
      </c>
      <c r="M71" s="1" t="s">
        <v>49</v>
      </c>
      <c r="N71" s="12">
        <v>20</v>
      </c>
      <c r="O71" s="12">
        <v>6.82</v>
      </c>
      <c r="P71" s="12">
        <v>3.99</v>
      </c>
      <c r="Q71" s="13">
        <v>12</v>
      </c>
      <c r="R71" s="5">
        <f t="shared" si="35"/>
        <v>42.81</v>
      </c>
      <c r="S71" s="14">
        <f t="shared" si="36"/>
        <v>0.39823663311903656</v>
      </c>
      <c r="U71" s="1" t="s">
        <v>49</v>
      </c>
      <c r="V71" s="12">
        <v>323.28000000000003</v>
      </c>
      <c r="W71" s="12">
        <v>110.46360000000001</v>
      </c>
      <c r="X71" s="12">
        <v>65.876300000000015</v>
      </c>
      <c r="Y71" s="13">
        <v>191.7</v>
      </c>
      <c r="Z71" s="5">
        <f t="shared" si="37"/>
        <v>691.31989999999996</v>
      </c>
      <c r="AA71" s="15">
        <f t="shared" si="38"/>
        <v>0.37539435153281758</v>
      </c>
      <c r="AC71" s="14">
        <f t="shared" si="39"/>
        <v>2.2842281586218982E-2</v>
      </c>
    </row>
    <row r="72" spans="1:29" x14ac:dyDescent="0.25">
      <c r="A72" s="1" t="s">
        <v>50</v>
      </c>
      <c r="B72" s="2">
        <v>2</v>
      </c>
      <c r="C72" s="2">
        <v>0.5</v>
      </c>
      <c r="D72" s="2">
        <v>0.33333333333333331</v>
      </c>
      <c r="E72" s="2">
        <v>1</v>
      </c>
      <c r="G72" s="1" t="s">
        <v>50</v>
      </c>
      <c r="H72" s="12">
        <v>2</v>
      </c>
      <c r="I72" s="12">
        <v>0.5</v>
      </c>
      <c r="J72" s="12">
        <v>0.33</v>
      </c>
      <c r="K72" s="12">
        <v>1</v>
      </c>
      <c r="M72" s="1" t="s">
        <v>50</v>
      </c>
      <c r="N72" s="12">
        <v>6.82</v>
      </c>
      <c r="O72" s="12">
        <v>2.3200000000000003</v>
      </c>
      <c r="P72" s="12">
        <v>1.4100000000000001</v>
      </c>
      <c r="Q72" s="13">
        <v>3.99</v>
      </c>
      <c r="R72" s="5">
        <f t="shared" si="35"/>
        <v>14.540000000000001</v>
      </c>
      <c r="S72" s="14">
        <f t="shared" si="36"/>
        <v>0.13525719798063049</v>
      </c>
      <c r="U72" s="1" t="s">
        <v>50</v>
      </c>
      <c r="V72" s="12">
        <v>110.46360000000001</v>
      </c>
      <c r="W72" s="12">
        <v>37.746000000000009</v>
      </c>
      <c r="X72" s="12">
        <v>22.503600000000002</v>
      </c>
      <c r="Y72" s="13">
        <v>65.516300000000015</v>
      </c>
      <c r="Z72" s="5">
        <f t="shared" si="37"/>
        <v>236.22950000000003</v>
      </c>
      <c r="AA72" s="15">
        <f t="shared" si="38"/>
        <v>0.12827523114179376</v>
      </c>
      <c r="AC72" s="14">
        <f t="shared" si="39"/>
        <v>6.9819668388367284E-3</v>
      </c>
    </row>
    <row r="73" spans="1:29" x14ac:dyDescent="0.25">
      <c r="R73" s="5">
        <f>SUM(R69:R72)</f>
        <v>91.39</v>
      </c>
      <c r="Z73" s="5">
        <f>SUM(Z69:Z72)</f>
        <v>1478.3888000000002</v>
      </c>
    </row>
    <row r="74" spans="1:29" x14ac:dyDescent="0.25">
      <c r="A74" s="55" t="s">
        <v>57</v>
      </c>
      <c r="B74" s="55"/>
      <c r="C74" s="55"/>
      <c r="D74" s="55"/>
      <c r="E74" s="55"/>
      <c r="F74" t="s">
        <v>70</v>
      </c>
    </row>
    <row r="75" spans="1:29" x14ac:dyDescent="0.25">
      <c r="A75" s="1" t="s">
        <v>0</v>
      </c>
      <c r="B75" s="1"/>
      <c r="C75" s="1"/>
      <c r="D75" s="1"/>
      <c r="E75" s="1"/>
      <c r="G75" s="1" t="s">
        <v>0</v>
      </c>
      <c r="H75" s="1"/>
      <c r="I75" s="1"/>
      <c r="J75" s="1"/>
      <c r="K75" s="1"/>
      <c r="M75" s="1" t="s">
        <v>0</v>
      </c>
      <c r="N75" s="1"/>
      <c r="O75" s="1"/>
      <c r="P75" s="1"/>
      <c r="Q75" s="1"/>
      <c r="U75" s="1" t="s">
        <v>0</v>
      </c>
      <c r="V75" s="1"/>
      <c r="W75" s="1"/>
      <c r="X75" s="1"/>
      <c r="Y75" s="1"/>
    </row>
    <row r="76" spans="1:29" x14ac:dyDescent="0.25">
      <c r="A76" s="1"/>
      <c r="B76" s="1" t="s">
        <v>51</v>
      </c>
      <c r="C76" s="1" t="s">
        <v>48</v>
      </c>
      <c r="D76" s="1" t="s">
        <v>49</v>
      </c>
      <c r="E76" s="1" t="s">
        <v>50</v>
      </c>
      <c r="G76" s="1"/>
      <c r="H76" s="1" t="s">
        <v>51</v>
      </c>
      <c r="I76" s="1" t="s">
        <v>48</v>
      </c>
      <c r="J76" s="1" t="s">
        <v>49</v>
      </c>
      <c r="K76" s="1" t="s">
        <v>50</v>
      </c>
      <c r="M76" s="1"/>
      <c r="N76" s="1" t="s">
        <v>51</v>
      </c>
      <c r="O76" s="1" t="s">
        <v>48</v>
      </c>
      <c r="P76" s="1" t="s">
        <v>49</v>
      </c>
      <c r="Q76" s="1" t="s">
        <v>50</v>
      </c>
      <c r="R76" s="1" t="s">
        <v>16</v>
      </c>
      <c r="S76" s="1" t="s">
        <v>17</v>
      </c>
      <c r="U76" s="1"/>
      <c r="V76" s="1" t="s">
        <v>51</v>
      </c>
      <c r="W76" s="1" t="s">
        <v>48</v>
      </c>
      <c r="X76" s="1" t="s">
        <v>49</v>
      </c>
      <c r="Y76" s="1" t="s">
        <v>50</v>
      </c>
      <c r="Z76" s="1" t="s">
        <v>16</v>
      </c>
      <c r="AA76" s="1" t="s">
        <v>17</v>
      </c>
      <c r="AC76" s="1" t="s">
        <v>3</v>
      </c>
    </row>
    <row r="77" spans="1:29" x14ac:dyDescent="0.25">
      <c r="A77" s="1" t="s">
        <v>51</v>
      </c>
      <c r="B77" s="2">
        <v>1</v>
      </c>
      <c r="C77" s="2">
        <v>0.33333333333333331</v>
      </c>
      <c r="D77" s="2">
        <v>0.5</v>
      </c>
      <c r="E77" s="2">
        <v>0.33333333333333331</v>
      </c>
      <c r="G77" s="1" t="s">
        <v>51</v>
      </c>
      <c r="H77" s="12">
        <v>1</v>
      </c>
      <c r="I77" s="12">
        <v>0.33</v>
      </c>
      <c r="J77" s="12">
        <v>0.5</v>
      </c>
      <c r="K77" s="12">
        <v>0.33</v>
      </c>
      <c r="M77" s="1" t="s">
        <v>51</v>
      </c>
      <c r="N77" s="12">
        <f t="array" ref="N77:Q80">MMULT(H77:K80,H77:K80)</f>
        <v>3.9800000000000004</v>
      </c>
      <c r="O77" s="12">
        <v>1.24</v>
      </c>
      <c r="P77" s="12">
        <v>2.3200000000000003</v>
      </c>
      <c r="Q77" s="13">
        <v>1.24</v>
      </c>
      <c r="R77" s="5">
        <f>SUM(N77:Q77)</f>
        <v>8.7800000000000011</v>
      </c>
      <c r="S77" s="14">
        <f>R77/$R$39</f>
        <v>8.167525435143988E-2</v>
      </c>
      <c r="U77" s="1" t="s">
        <v>51</v>
      </c>
      <c r="V77" s="12">
        <f t="array" ref="V77:Y80">MMULT(N77:Q80,N77:Q80)</f>
        <v>64.320400000000006</v>
      </c>
      <c r="W77" s="12">
        <v>19.841600000000003</v>
      </c>
      <c r="X77" s="12">
        <v>37.113600000000005</v>
      </c>
      <c r="Y77" s="13">
        <v>19.841600000000003</v>
      </c>
      <c r="Z77" s="5">
        <f>SUM(V77:Y77)</f>
        <v>141.11720000000003</v>
      </c>
      <c r="AA77" s="15">
        <f>Z77/$Z$39</f>
        <v>7.6628200322494608E-2</v>
      </c>
      <c r="AC77" s="14">
        <f>S77-AA77</f>
        <v>5.047054028945272E-3</v>
      </c>
    </row>
    <row r="78" spans="1:29" x14ac:dyDescent="0.25">
      <c r="A78" s="1" t="s">
        <v>48</v>
      </c>
      <c r="B78" s="2">
        <v>3</v>
      </c>
      <c r="C78" s="2">
        <v>1</v>
      </c>
      <c r="D78" s="2">
        <v>2</v>
      </c>
      <c r="E78" s="2">
        <v>1</v>
      </c>
      <c r="G78" s="1" t="s">
        <v>48</v>
      </c>
      <c r="H78" s="12">
        <v>3</v>
      </c>
      <c r="I78" s="12">
        <v>1</v>
      </c>
      <c r="J78" s="12">
        <v>2</v>
      </c>
      <c r="K78" s="12">
        <v>1</v>
      </c>
      <c r="M78" s="1" t="s">
        <v>48</v>
      </c>
      <c r="N78" s="12">
        <v>13</v>
      </c>
      <c r="O78" s="12">
        <v>3.99</v>
      </c>
      <c r="P78" s="12">
        <v>7.5</v>
      </c>
      <c r="Q78" s="13">
        <v>3.99</v>
      </c>
      <c r="R78" s="5">
        <f t="shared" ref="R78:R80" si="40">SUM(N78:Q78)</f>
        <v>28.480000000000004</v>
      </c>
      <c r="S78" s="14">
        <f t="shared" ref="S78:S80" si="41">R78/$R$39</f>
        <v>0.264932943499887</v>
      </c>
      <c r="U78" s="1" t="s">
        <v>48</v>
      </c>
      <c r="V78" s="12">
        <v>207.98000000000002</v>
      </c>
      <c r="W78" s="12">
        <v>64.160200000000003</v>
      </c>
      <c r="X78" s="12">
        <v>120.01</v>
      </c>
      <c r="Y78" s="13">
        <v>64.160200000000003</v>
      </c>
      <c r="Z78" s="5">
        <f t="shared" ref="Z78:Z80" si="42">SUM(V78:Y78)</f>
        <v>456.31040000000007</v>
      </c>
      <c r="AA78" s="15">
        <f t="shared" ref="AA78:AA80" si="43">Z78/$Z$39</f>
        <v>0.24778159388393223</v>
      </c>
      <c r="AC78" s="14">
        <f t="shared" ref="AC78:AC80" si="44">S78-AA78</f>
        <v>1.715134961595477E-2</v>
      </c>
    </row>
    <row r="79" spans="1:29" x14ac:dyDescent="0.25">
      <c r="A79" s="1" t="s">
        <v>49</v>
      </c>
      <c r="B79" s="2">
        <v>2</v>
      </c>
      <c r="C79" s="2">
        <v>0.5</v>
      </c>
      <c r="D79" s="2">
        <v>1</v>
      </c>
      <c r="E79" s="2">
        <v>0.5</v>
      </c>
      <c r="G79" s="1" t="s">
        <v>49</v>
      </c>
      <c r="H79" s="12">
        <v>2</v>
      </c>
      <c r="I79" s="12">
        <v>0.5</v>
      </c>
      <c r="J79" s="12">
        <v>1</v>
      </c>
      <c r="K79" s="12">
        <v>0.5</v>
      </c>
      <c r="M79" s="1" t="s">
        <v>49</v>
      </c>
      <c r="N79" s="12">
        <v>7</v>
      </c>
      <c r="O79" s="12">
        <v>2.16</v>
      </c>
      <c r="P79" s="12">
        <v>4</v>
      </c>
      <c r="Q79" s="13">
        <v>2.16</v>
      </c>
      <c r="R79" s="5">
        <f t="shared" si="40"/>
        <v>15.32</v>
      </c>
      <c r="S79" s="14">
        <f t="shared" si="41"/>
        <v>0.14251308618041672</v>
      </c>
      <c r="U79" s="1" t="s">
        <v>49</v>
      </c>
      <c r="V79" s="12">
        <v>112.02</v>
      </c>
      <c r="W79" s="12">
        <v>34.556800000000003</v>
      </c>
      <c r="X79" s="12">
        <v>64.640000000000015</v>
      </c>
      <c r="Y79" s="13">
        <v>34.556800000000003</v>
      </c>
      <c r="Z79" s="5">
        <f t="shared" si="42"/>
        <v>245.77360000000002</v>
      </c>
      <c r="AA79" s="15">
        <f t="shared" si="43"/>
        <v>0.133457782997258</v>
      </c>
      <c r="AC79" s="14">
        <f t="shared" si="44"/>
        <v>9.055303183158725E-3</v>
      </c>
    </row>
    <row r="80" spans="1:29" x14ac:dyDescent="0.25">
      <c r="A80" s="1" t="s">
        <v>50</v>
      </c>
      <c r="B80" s="2">
        <v>3</v>
      </c>
      <c r="C80" s="2">
        <v>1</v>
      </c>
      <c r="D80" s="2">
        <v>2</v>
      </c>
      <c r="E80" s="2">
        <v>1</v>
      </c>
      <c r="G80" s="1" t="s">
        <v>50</v>
      </c>
      <c r="H80" s="12">
        <v>3</v>
      </c>
      <c r="I80" s="12">
        <v>1</v>
      </c>
      <c r="J80" s="12">
        <v>2</v>
      </c>
      <c r="K80" s="12">
        <v>1</v>
      </c>
      <c r="M80" s="1" t="s">
        <v>50</v>
      </c>
      <c r="N80" s="12">
        <v>13</v>
      </c>
      <c r="O80" s="12">
        <v>3.99</v>
      </c>
      <c r="P80" s="12">
        <v>7.5</v>
      </c>
      <c r="Q80" s="13">
        <v>3.99</v>
      </c>
      <c r="R80" s="5">
        <f t="shared" si="40"/>
        <v>28.480000000000004</v>
      </c>
      <c r="S80" s="14">
        <f t="shared" si="41"/>
        <v>0.264932943499887</v>
      </c>
      <c r="U80" s="1" t="s">
        <v>50</v>
      </c>
      <c r="V80" s="12">
        <v>207.98000000000002</v>
      </c>
      <c r="W80" s="12">
        <v>64.160200000000003</v>
      </c>
      <c r="X80" s="12">
        <v>120.01</v>
      </c>
      <c r="Y80" s="13">
        <v>64.160200000000003</v>
      </c>
      <c r="Z80" s="5">
        <f t="shared" si="42"/>
        <v>456.31040000000007</v>
      </c>
      <c r="AA80" s="15">
        <f t="shared" si="43"/>
        <v>0.24778159388393223</v>
      </c>
      <c r="AC80" s="14">
        <f t="shared" si="44"/>
        <v>1.715134961595477E-2</v>
      </c>
    </row>
    <row r="81" spans="1:26" x14ac:dyDescent="0.25">
      <c r="R81" s="5">
        <f>SUM(R77:R80)</f>
        <v>81.06</v>
      </c>
      <c r="Z81" s="5">
        <f>SUM(Z77:Z80)</f>
        <v>1299.5116000000003</v>
      </c>
    </row>
    <row r="82" spans="1:26" x14ac:dyDescent="0.25">
      <c r="A82" s="1"/>
      <c r="B82" s="43" t="s">
        <v>39</v>
      </c>
      <c r="C82" s="43" t="s">
        <v>40</v>
      </c>
      <c r="D82" s="43" t="s">
        <v>41</v>
      </c>
      <c r="E82" s="1" t="s">
        <v>42</v>
      </c>
      <c r="F82" s="57" t="s">
        <v>63</v>
      </c>
      <c r="G82" s="57" t="s">
        <v>64</v>
      </c>
      <c r="H82" s="57" t="s">
        <v>67</v>
      </c>
      <c r="I82" s="57" t="s">
        <v>68</v>
      </c>
      <c r="K82" s="1" t="s">
        <v>19</v>
      </c>
    </row>
    <row r="83" spans="1:26" x14ac:dyDescent="0.25">
      <c r="A83" s="1" t="s">
        <v>47</v>
      </c>
      <c r="B83" s="42">
        <f>AA19</f>
        <v>8.9310515142848976E-2</v>
      </c>
      <c r="C83" s="16">
        <f>AA27</f>
        <v>9.4957502323874524E-2</v>
      </c>
      <c r="D83" s="16">
        <f>AA35</f>
        <v>0.12215723793475675</v>
      </c>
      <c r="E83" s="16">
        <f>AA44</f>
        <v>0.4620895967955379</v>
      </c>
      <c r="F83" s="42">
        <f>AA53</f>
        <v>0.10401279313711981</v>
      </c>
      <c r="G83" s="42">
        <f>AA61</f>
        <v>0.3373006595607273</v>
      </c>
      <c r="H83" s="42">
        <f>AA69</f>
        <v>7.6489243792301778E-2</v>
      </c>
      <c r="I83" s="42">
        <f>AA77</f>
        <v>7.6628200322494608E-2</v>
      </c>
      <c r="K83" s="14">
        <f>AR6</f>
        <v>0.31028937268982287</v>
      </c>
      <c r="L83" t="s">
        <v>21</v>
      </c>
      <c r="M83" s="18">
        <f t="array" ref="M83:M86">MMULT(B83:I86,K83:K90)</f>
        <v>0.30793566957852764</v>
      </c>
      <c r="N83" t="s">
        <v>59</v>
      </c>
    </row>
    <row r="84" spans="1:26" x14ac:dyDescent="0.25">
      <c r="A84" s="63" t="s">
        <v>60</v>
      </c>
      <c r="B84" s="64">
        <f>AA20</f>
        <v>0.26078930222267549</v>
      </c>
      <c r="C84" s="65">
        <f>AA28</f>
        <v>0.48529621086512503</v>
      </c>
      <c r="D84" s="65">
        <f>AA36</f>
        <v>0.23545952446956542</v>
      </c>
      <c r="E84" s="65">
        <f>AA45</f>
        <v>0.27696870985161187</v>
      </c>
      <c r="F84" s="64">
        <f>AA54</f>
        <v>0.25498327190988612</v>
      </c>
      <c r="G84" s="64">
        <f>AA62</f>
        <v>6.8604451699043251E-2</v>
      </c>
      <c r="H84" s="64">
        <f t="shared" ref="H84:H86" si="45">AA70</f>
        <v>0.22262264255977104</v>
      </c>
      <c r="I84" s="64">
        <f t="shared" ref="I84:I86" si="46">AA78</f>
        <v>0.24778159388393223</v>
      </c>
      <c r="J84" s="87" t="s">
        <v>20</v>
      </c>
      <c r="K84" s="64">
        <f t="shared" ref="K84:K90" si="47">AR7</f>
        <v>0.50203508779031347</v>
      </c>
      <c r="L84" s="66"/>
      <c r="M84" s="67">
        <v>0.76214305192330611</v>
      </c>
      <c r="N84" s="66" t="s">
        <v>58</v>
      </c>
    </row>
    <row r="85" spans="1:26" x14ac:dyDescent="0.25">
      <c r="A85" s="1" t="s">
        <v>61</v>
      </c>
      <c r="B85" s="42">
        <f>AA21</f>
        <v>0.12633804080965974</v>
      </c>
      <c r="C85" s="16">
        <f>AA29</f>
        <v>0.1360092120845979</v>
      </c>
      <c r="D85" s="16">
        <f>AA37</f>
        <v>9.964802745311005E-2</v>
      </c>
      <c r="E85" s="16">
        <f>AA46</f>
        <v>0.15977807207492989</v>
      </c>
      <c r="F85" s="42">
        <f>AA55</f>
        <v>0.14155082327100488</v>
      </c>
      <c r="G85" s="42">
        <f>AA63</f>
        <v>0.18573443514034996</v>
      </c>
      <c r="H85" s="42">
        <f t="shared" si="45"/>
        <v>0.37539435153281758</v>
      </c>
      <c r="I85" s="42">
        <f t="shared" si="46"/>
        <v>0.133457782997258</v>
      </c>
      <c r="K85" s="14">
        <f t="shared" si="47"/>
        <v>0.18767553951986363</v>
      </c>
      <c r="M85" s="18">
        <v>0.48540989113506039</v>
      </c>
      <c r="N85" t="s">
        <v>28</v>
      </c>
    </row>
    <row r="86" spans="1:26" x14ac:dyDescent="0.25">
      <c r="A86" s="57" t="s">
        <v>62</v>
      </c>
      <c r="B86" s="42">
        <f>AA22</f>
        <v>0.52356214182481586</v>
      </c>
      <c r="C86" s="16">
        <f>AA30</f>
        <v>0.28373707472640258</v>
      </c>
      <c r="D86" s="16">
        <f>AA38</f>
        <v>0.54273521014256787</v>
      </c>
      <c r="E86" s="16">
        <f>AA47</f>
        <v>8.8975312501919146E-2</v>
      </c>
      <c r="F86" s="42">
        <f>AA56</f>
        <v>5.2752158746154611E-2</v>
      </c>
      <c r="G86" s="42">
        <f>AA64</f>
        <v>0.18573443514034996</v>
      </c>
      <c r="H86" s="42">
        <f t="shared" si="45"/>
        <v>0.12827523114179376</v>
      </c>
      <c r="I86" s="42">
        <f t="shared" si="46"/>
        <v>0.24778159388393223</v>
      </c>
      <c r="J86" s="85"/>
      <c r="K86" s="68">
        <f>AR9</f>
        <v>0.1148417680163806</v>
      </c>
      <c r="L86" s="85"/>
      <c r="M86" s="86">
        <v>0.70768933049726823</v>
      </c>
      <c r="N86" s="85" t="s">
        <v>22</v>
      </c>
    </row>
    <row r="87" spans="1:26" x14ac:dyDescent="0.25">
      <c r="K87" s="14">
        <f t="shared" si="47"/>
        <v>0.18278058789562876</v>
      </c>
    </row>
    <row r="88" spans="1:26" x14ac:dyDescent="0.25">
      <c r="K88" s="14">
        <f t="shared" si="47"/>
        <v>0.1148417680163806</v>
      </c>
      <c r="N88" s="45"/>
    </row>
    <row r="89" spans="1:26" x14ac:dyDescent="0.25">
      <c r="K89" s="14">
        <f t="shared" si="47"/>
        <v>0.50203508779031347</v>
      </c>
    </row>
    <row r="90" spans="1:26" x14ac:dyDescent="0.25">
      <c r="K90" s="14">
        <f t="shared" si="47"/>
        <v>0.78835791496154872</v>
      </c>
    </row>
    <row r="93" spans="1:26" x14ac:dyDescent="0.25">
      <c r="N93" s="62">
        <v>4</v>
      </c>
      <c r="O93" s="62">
        <v>2</v>
      </c>
      <c r="P93" s="62">
        <v>3</v>
      </c>
      <c r="Q93" s="62">
        <v>2</v>
      </c>
    </row>
    <row r="94" spans="1:26" x14ac:dyDescent="0.25">
      <c r="N94" s="2">
        <v>1</v>
      </c>
      <c r="O94" s="2">
        <v>0.33333333333333331</v>
      </c>
      <c r="P94" s="2">
        <v>0.5</v>
      </c>
      <c r="Q94" s="2">
        <v>0.33333333333333331</v>
      </c>
    </row>
    <row r="95" spans="1:26" x14ac:dyDescent="0.25">
      <c r="N95" s="2">
        <v>3</v>
      </c>
      <c r="O95" s="2">
        <v>1</v>
      </c>
      <c r="P95" s="2">
        <v>2</v>
      </c>
      <c r="Q95" s="2">
        <v>1</v>
      </c>
    </row>
    <row r="96" spans="1:26" x14ac:dyDescent="0.25">
      <c r="N96" s="2">
        <v>2</v>
      </c>
      <c r="O96" s="2">
        <v>0.5</v>
      </c>
      <c r="P96" s="2">
        <v>1</v>
      </c>
      <c r="Q96" s="2">
        <v>0.5</v>
      </c>
    </row>
    <row r="97" spans="14:17" x14ac:dyDescent="0.25">
      <c r="N97" s="2">
        <v>3</v>
      </c>
      <c r="O97" s="2">
        <v>1</v>
      </c>
      <c r="P97" s="2">
        <v>2</v>
      </c>
      <c r="Q97" s="2">
        <v>1</v>
      </c>
    </row>
  </sheetData>
  <mergeCells count="10">
    <mergeCell ref="A50:E50"/>
    <mergeCell ref="A58:E58"/>
    <mergeCell ref="A66:E66"/>
    <mergeCell ref="A74:E74"/>
    <mergeCell ref="A1:Y1"/>
    <mergeCell ref="A15:Y15"/>
    <mergeCell ref="A16:E16"/>
    <mergeCell ref="A24:E24"/>
    <mergeCell ref="A32:E32"/>
    <mergeCell ref="A41:E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DA24-70C2-4308-8F0B-DC61474A67A2}">
  <dimension ref="A1:AT97"/>
  <sheetViews>
    <sheetView topLeftCell="A74" zoomScale="93" zoomScaleNormal="93" workbookViewId="0">
      <selection activeCell="G83" sqref="G83"/>
    </sheetView>
  </sheetViews>
  <sheetFormatPr defaultRowHeight="15" x14ac:dyDescent="0.25"/>
  <cols>
    <col min="1" max="1" width="10.85546875" customWidth="1"/>
    <col min="2" max="2" width="8.42578125" bestFit="1" customWidth="1"/>
    <col min="4" max="4" width="8.7109375" bestFit="1" customWidth="1"/>
    <col min="5" max="5" width="9.7109375" customWidth="1"/>
    <col min="9" max="9" width="11.85546875" customWidth="1"/>
    <col min="10" max="10" width="12" customWidth="1"/>
    <col min="11" max="11" width="11.42578125" customWidth="1"/>
    <col min="13" max="13" width="10.140625" customWidth="1"/>
    <col min="17" max="17" width="11.5703125" customWidth="1"/>
    <col min="19" max="19" width="9.85546875" bestFit="1" customWidth="1"/>
    <col min="21" max="21" width="10.140625" customWidth="1"/>
    <col min="23" max="23" width="11" bestFit="1" customWidth="1"/>
    <col min="27" max="27" width="10.140625" customWidth="1"/>
  </cols>
  <sheetData>
    <row r="1" spans="1:46" ht="26.25" x14ac:dyDescent="0.4">
      <c r="A1" s="52" t="s">
        <v>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4" spans="1:46" x14ac:dyDescent="0.25">
      <c r="A4" s="1" t="s">
        <v>0</v>
      </c>
      <c r="B4" s="1"/>
      <c r="C4" s="1"/>
      <c r="D4" s="1"/>
      <c r="K4" s="43" t="s">
        <v>0</v>
      </c>
      <c r="L4" s="43"/>
      <c r="M4" s="43"/>
      <c r="N4" s="43"/>
      <c r="V4" s="43" t="s">
        <v>1</v>
      </c>
      <c r="W4" s="43"/>
      <c r="X4" s="43"/>
      <c r="Y4" s="43"/>
      <c r="AH4" s="43" t="s">
        <v>4</v>
      </c>
      <c r="AI4" s="43"/>
      <c r="AJ4" s="43"/>
      <c r="AK4" s="43"/>
    </row>
    <row r="5" spans="1:46" x14ac:dyDescent="0.25">
      <c r="A5" s="1"/>
      <c r="B5" s="43" t="s">
        <v>39</v>
      </c>
      <c r="C5" s="43" t="s">
        <v>40</v>
      </c>
      <c r="D5" s="43" t="s">
        <v>41</v>
      </c>
      <c r="E5" s="43" t="s">
        <v>42</v>
      </c>
      <c r="F5" s="69" t="s">
        <v>63</v>
      </c>
      <c r="G5" s="69" t="s">
        <v>64</v>
      </c>
      <c r="H5" s="56" t="s">
        <v>67</v>
      </c>
      <c r="I5" s="56" t="s">
        <v>68</v>
      </c>
      <c r="K5" s="3"/>
      <c r="L5" s="3" t="s">
        <v>39</v>
      </c>
      <c r="M5" s="3" t="s">
        <v>40</v>
      </c>
      <c r="N5" s="3" t="s">
        <v>41</v>
      </c>
      <c r="O5" s="3" t="s">
        <v>42</v>
      </c>
      <c r="P5" s="3" t="s">
        <v>63</v>
      </c>
      <c r="Q5" s="3" t="s">
        <v>64</v>
      </c>
      <c r="R5" s="3" t="s">
        <v>67</v>
      </c>
      <c r="S5" s="3" t="s">
        <v>68</v>
      </c>
      <c r="V5" s="58"/>
      <c r="W5" s="58" t="s">
        <v>39</v>
      </c>
      <c r="X5" s="58" t="s">
        <v>40</v>
      </c>
      <c r="Y5" s="58" t="s">
        <v>41</v>
      </c>
      <c r="Z5" s="58" t="s">
        <v>42</v>
      </c>
      <c r="AA5" s="58" t="s">
        <v>63</v>
      </c>
      <c r="AB5" s="58" t="s">
        <v>64</v>
      </c>
      <c r="AC5" s="58" t="s">
        <v>67</v>
      </c>
      <c r="AD5" s="58" t="s">
        <v>68</v>
      </c>
      <c r="AE5" s="84" t="s">
        <v>2</v>
      </c>
      <c r="AF5" s="1"/>
      <c r="AH5" s="58"/>
      <c r="AI5" s="58" t="s">
        <v>39</v>
      </c>
      <c r="AJ5" s="58" t="s">
        <v>40</v>
      </c>
      <c r="AK5" s="58" t="s">
        <v>41</v>
      </c>
      <c r="AL5" s="58" t="s">
        <v>42</v>
      </c>
      <c r="AM5" s="58" t="s">
        <v>63</v>
      </c>
      <c r="AN5" s="58" t="s">
        <v>64</v>
      </c>
      <c r="AO5" s="58" t="s">
        <v>67</v>
      </c>
      <c r="AP5" s="58" t="s">
        <v>68</v>
      </c>
      <c r="AQ5" s="84" t="s">
        <v>2</v>
      </c>
      <c r="AR5" s="1" t="s">
        <v>5</v>
      </c>
      <c r="AT5" s="1" t="s">
        <v>3</v>
      </c>
    </row>
    <row r="6" spans="1:46" x14ac:dyDescent="0.25">
      <c r="A6" s="1" t="s">
        <v>39</v>
      </c>
      <c r="B6" s="2">
        <v>1</v>
      </c>
      <c r="C6" s="2">
        <v>0.5</v>
      </c>
      <c r="D6" s="2">
        <v>2</v>
      </c>
      <c r="E6" s="2">
        <v>3</v>
      </c>
      <c r="F6" s="2">
        <v>2</v>
      </c>
      <c r="G6" s="2">
        <v>3</v>
      </c>
      <c r="H6" s="2">
        <v>0.5</v>
      </c>
      <c r="I6" s="77">
        <v>0.33333333333333331</v>
      </c>
      <c r="K6" s="3" t="s">
        <v>39</v>
      </c>
      <c r="L6" s="3">
        <v>1</v>
      </c>
      <c r="M6" s="3">
        <v>0.5</v>
      </c>
      <c r="N6" s="3">
        <v>2</v>
      </c>
      <c r="O6" s="3">
        <v>3</v>
      </c>
      <c r="P6" s="3">
        <v>2</v>
      </c>
      <c r="Q6" s="3">
        <v>3</v>
      </c>
      <c r="R6" s="3">
        <v>0.5</v>
      </c>
      <c r="S6" s="3">
        <v>0.33</v>
      </c>
      <c r="V6" s="58" t="s">
        <v>39</v>
      </c>
      <c r="W6" s="3">
        <f t="array" ref="W6:AD13">MMULT(L6:S13,L6:S13)</f>
        <v>7.9700000000000006</v>
      </c>
      <c r="X6" s="3">
        <v>4.9800000000000004</v>
      </c>
      <c r="Y6" s="3">
        <v>13.32</v>
      </c>
      <c r="Z6" s="3">
        <v>22.65</v>
      </c>
      <c r="AA6" s="58">
        <v>13.32</v>
      </c>
      <c r="AB6" s="58">
        <v>22.65</v>
      </c>
      <c r="AC6" s="58">
        <v>4.9800000000000004</v>
      </c>
      <c r="AD6" s="58">
        <v>3.2600000000000002</v>
      </c>
      <c r="AE6" s="59">
        <f>SUM(W6:AD6)</f>
        <v>93.13000000000001</v>
      </c>
      <c r="AF6" s="1">
        <f>AE6/$AE$14</f>
        <v>0.31032471968144482</v>
      </c>
      <c r="AH6" s="58" t="s">
        <v>39</v>
      </c>
      <c r="AI6" s="3">
        <f t="array" ref="AI6:AP13">MMULT(W6:AD13,W6:AD13)</f>
        <v>532.08190000000002</v>
      </c>
      <c r="AJ6" s="3">
        <v>326.67410000000007</v>
      </c>
      <c r="AK6" s="3">
        <v>873.99159999999995</v>
      </c>
      <c r="AL6" s="3">
        <v>1441.9470999999999</v>
      </c>
      <c r="AM6" s="58">
        <v>873.99159999999995</v>
      </c>
      <c r="AN6" s="58">
        <v>1441.9470999999999</v>
      </c>
      <c r="AO6" s="58">
        <v>326.67410000000007</v>
      </c>
      <c r="AP6" s="58">
        <v>208.38467</v>
      </c>
      <c r="AQ6" s="59">
        <f>SUM(AI6:AP6)</f>
        <v>6025.6921700000003</v>
      </c>
      <c r="AR6" s="9">
        <f>AQ6/$AQ$14</f>
        <v>0.31028937268982287</v>
      </c>
      <c r="AT6" s="14">
        <f>AF6-AR6</f>
        <v>3.534699162194288E-5</v>
      </c>
    </row>
    <row r="7" spans="1:46" x14ac:dyDescent="0.25">
      <c r="A7" s="1" t="s">
        <v>40</v>
      </c>
      <c r="B7" s="2">
        <v>2</v>
      </c>
      <c r="C7" s="2">
        <v>1</v>
      </c>
      <c r="D7" s="2">
        <v>3</v>
      </c>
      <c r="E7" s="2">
        <v>4</v>
      </c>
      <c r="F7" s="2">
        <v>3</v>
      </c>
      <c r="G7" s="2">
        <v>4</v>
      </c>
      <c r="H7" s="2">
        <v>1</v>
      </c>
      <c r="I7" s="77">
        <v>0.5</v>
      </c>
      <c r="K7" s="3" t="s">
        <v>40</v>
      </c>
      <c r="L7" s="3">
        <v>2</v>
      </c>
      <c r="M7" s="3">
        <v>1</v>
      </c>
      <c r="N7" s="3">
        <v>3</v>
      </c>
      <c r="O7" s="3">
        <v>4</v>
      </c>
      <c r="P7" s="3">
        <v>3</v>
      </c>
      <c r="Q7" s="3">
        <v>4</v>
      </c>
      <c r="R7" s="3">
        <v>1</v>
      </c>
      <c r="S7" s="3">
        <v>0.5</v>
      </c>
      <c r="V7" s="58" t="s">
        <v>40</v>
      </c>
      <c r="W7" s="3">
        <v>13.14</v>
      </c>
      <c r="X7" s="3">
        <v>7.98</v>
      </c>
      <c r="Y7" s="3">
        <v>22</v>
      </c>
      <c r="Z7" s="3">
        <v>36.5</v>
      </c>
      <c r="AA7" s="58">
        <v>22</v>
      </c>
      <c r="AB7" s="58">
        <v>36.5</v>
      </c>
      <c r="AC7" s="58">
        <v>7.98</v>
      </c>
      <c r="AD7" s="58">
        <v>5.1100000000000003</v>
      </c>
      <c r="AE7" s="59">
        <f t="shared" ref="AE7:AE13" si="0">SUM(W7:AD7)</f>
        <v>151.21</v>
      </c>
      <c r="AF7" s="1">
        <f t="shared" ref="AF7:AF13" si="1">AE7/$AE$14</f>
        <v>0.50385698338914708</v>
      </c>
      <c r="AH7" s="58" t="s">
        <v>40</v>
      </c>
      <c r="AI7" s="3">
        <v>860.71320000000003</v>
      </c>
      <c r="AJ7" s="3">
        <v>528.60340000000008</v>
      </c>
      <c r="AK7" s="3">
        <v>1413.7948000000001</v>
      </c>
      <c r="AL7" s="3">
        <v>2333.2510000000002</v>
      </c>
      <c r="AM7" s="58">
        <v>1413.7948000000001</v>
      </c>
      <c r="AN7" s="58">
        <v>2333.2510000000002</v>
      </c>
      <c r="AO7" s="58">
        <v>528.60340000000008</v>
      </c>
      <c r="AP7" s="58">
        <v>337.30360000000002</v>
      </c>
      <c r="AQ7" s="59">
        <f t="shared" ref="AQ7:AQ13" si="2">SUM(AI7:AP7)</f>
        <v>9749.3151999999991</v>
      </c>
      <c r="AR7" s="9">
        <f t="shared" ref="AR7:AR13" si="3">AQ7/$AQ$14</f>
        <v>0.50203508779031347</v>
      </c>
      <c r="AT7" s="14">
        <f t="shared" ref="AT7:AT13" si="4">AF7-AR7</f>
        <v>1.8218955988336116E-3</v>
      </c>
    </row>
    <row r="8" spans="1:46" x14ac:dyDescent="0.25">
      <c r="A8" s="1" t="s">
        <v>41</v>
      </c>
      <c r="B8" s="2">
        <v>0.5</v>
      </c>
      <c r="C8" s="2">
        <v>0.33333333333333331</v>
      </c>
      <c r="D8" s="2">
        <v>1</v>
      </c>
      <c r="E8" s="2">
        <v>2</v>
      </c>
      <c r="F8" s="2">
        <v>1</v>
      </c>
      <c r="G8" s="2">
        <v>2</v>
      </c>
      <c r="H8" s="2">
        <v>0.33333333333333331</v>
      </c>
      <c r="I8" s="77">
        <v>0.25</v>
      </c>
      <c r="K8" s="3" t="s">
        <v>41</v>
      </c>
      <c r="L8" s="3">
        <v>0.5</v>
      </c>
      <c r="M8" s="3">
        <v>0.33</v>
      </c>
      <c r="N8" s="3">
        <v>1</v>
      </c>
      <c r="O8" s="3">
        <v>2</v>
      </c>
      <c r="P8" s="3">
        <v>1</v>
      </c>
      <c r="Q8" s="3">
        <v>2</v>
      </c>
      <c r="R8" s="3">
        <v>0.33</v>
      </c>
      <c r="S8" s="3">
        <v>0.25</v>
      </c>
      <c r="V8" s="58" t="s">
        <v>41</v>
      </c>
      <c r="W8" s="3">
        <v>4.8900000000000006</v>
      </c>
      <c r="X8" s="3">
        <v>3.0700000000000003</v>
      </c>
      <c r="Y8" s="3">
        <v>7.98</v>
      </c>
      <c r="Z8" s="3">
        <v>13.39</v>
      </c>
      <c r="AA8" s="58">
        <v>7.98</v>
      </c>
      <c r="AB8" s="58">
        <v>13.39</v>
      </c>
      <c r="AC8" s="58">
        <v>3.0700000000000003</v>
      </c>
      <c r="AD8" s="58">
        <v>1.9950000000000001</v>
      </c>
      <c r="AE8" s="59">
        <f t="shared" si="0"/>
        <v>55.765000000000001</v>
      </c>
      <c r="AF8" s="1">
        <f t="shared" si="1"/>
        <v>0.18581829692940804</v>
      </c>
      <c r="AH8" s="58" t="s">
        <v>41</v>
      </c>
      <c r="AI8" s="3">
        <v>321.74400000000003</v>
      </c>
      <c r="AJ8" s="3">
        <v>197.51350000000002</v>
      </c>
      <c r="AK8" s="3">
        <v>528.63340000000005</v>
      </c>
      <c r="AL8" s="3">
        <v>872.27009999999996</v>
      </c>
      <c r="AM8" s="58">
        <v>528.63340000000005</v>
      </c>
      <c r="AN8" s="58">
        <v>872.27009999999996</v>
      </c>
      <c r="AO8" s="58">
        <v>197.51350000000002</v>
      </c>
      <c r="AP8" s="58">
        <v>126.00389200000002</v>
      </c>
      <c r="AQ8" s="59">
        <f t="shared" si="2"/>
        <v>3644.5818920000006</v>
      </c>
      <c r="AR8" s="9">
        <f t="shared" si="3"/>
        <v>0.18767553951986363</v>
      </c>
      <c r="AT8" s="14">
        <f t="shared" si="4"/>
        <v>-1.8572425904555823E-3</v>
      </c>
    </row>
    <row r="9" spans="1:46" x14ac:dyDescent="0.25">
      <c r="A9" s="40" t="s">
        <v>42</v>
      </c>
      <c r="B9" s="2">
        <v>0.33333333333333331</v>
      </c>
      <c r="C9" s="2">
        <v>0.25</v>
      </c>
      <c r="D9" s="2">
        <v>0.5</v>
      </c>
      <c r="E9" s="2">
        <v>1</v>
      </c>
      <c r="F9" s="2">
        <v>0.5</v>
      </c>
      <c r="G9" s="2">
        <v>1</v>
      </c>
      <c r="H9" s="2">
        <v>0.25</v>
      </c>
      <c r="I9" s="77">
        <v>0.2</v>
      </c>
      <c r="K9" s="3" t="s">
        <v>42</v>
      </c>
      <c r="L9" s="3">
        <v>0.33</v>
      </c>
      <c r="M9" s="3">
        <v>0.25</v>
      </c>
      <c r="N9" s="3">
        <v>0.5</v>
      </c>
      <c r="O9" s="3">
        <v>1</v>
      </c>
      <c r="P9" s="3">
        <v>0.5</v>
      </c>
      <c r="Q9" s="3">
        <v>1</v>
      </c>
      <c r="R9" s="3">
        <v>0.25</v>
      </c>
      <c r="S9" s="3">
        <v>0.2</v>
      </c>
      <c r="V9" s="58" t="s">
        <v>42</v>
      </c>
      <c r="W9" s="3">
        <v>3.0900000000000003</v>
      </c>
      <c r="X9" s="3">
        <v>1.895</v>
      </c>
      <c r="Y9" s="3">
        <v>4.96</v>
      </c>
      <c r="Z9" s="3">
        <v>7.99</v>
      </c>
      <c r="AA9" s="58">
        <v>4.96</v>
      </c>
      <c r="AB9" s="58">
        <v>7.99</v>
      </c>
      <c r="AC9" s="58">
        <v>1.895</v>
      </c>
      <c r="AD9" s="58">
        <v>1.1839</v>
      </c>
      <c r="AE9" s="59">
        <f t="shared" si="0"/>
        <v>33.96390000000001</v>
      </c>
      <c r="AF9" s="1">
        <f t="shared" si="1"/>
        <v>0.11317338931374021</v>
      </c>
      <c r="AH9" s="58" t="s">
        <v>42</v>
      </c>
      <c r="AI9" s="3">
        <v>196.78797</v>
      </c>
      <c r="AJ9" s="3">
        <v>120.837396</v>
      </c>
      <c r="AK9" s="3">
        <v>323.40570000000002</v>
      </c>
      <c r="AL9" s="3">
        <v>533.89089999999999</v>
      </c>
      <c r="AM9" s="58">
        <v>323.40570000000002</v>
      </c>
      <c r="AN9" s="58">
        <v>533.89089999999999</v>
      </c>
      <c r="AO9" s="58">
        <v>120.837396</v>
      </c>
      <c r="AP9" s="58">
        <v>77.124003000000002</v>
      </c>
      <c r="AQ9" s="59">
        <f t="shared" si="2"/>
        <v>2230.1799649999998</v>
      </c>
      <c r="AR9" s="9">
        <f t="shared" si="3"/>
        <v>0.1148417680163806</v>
      </c>
      <c r="AT9" s="14">
        <f t="shared" si="4"/>
        <v>-1.6683787026403885E-3</v>
      </c>
    </row>
    <row r="10" spans="1:46" x14ac:dyDescent="0.25">
      <c r="A10" s="56" t="s">
        <v>63</v>
      </c>
      <c r="B10" s="2">
        <v>0.5</v>
      </c>
      <c r="C10" s="2">
        <v>0.33333333333333331</v>
      </c>
      <c r="D10" s="2">
        <v>1</v>
      </c>
      <c r="E10" s="2">
        <v>2</v>
      </c>
      <c r="F10" s="2">
        <v>1</v>
      </c>
      <c r="G10" s="2">
        <v>2</v>
      </c>
      <c r="H10" s="2">
        <v>0.33333333333333331</v>
      </c>
      <c r="I10" s="2">
        <v>0.25</v>
      </c>
      <c r="K10" s="3" t="s">
        <v>63</v>
      </c>
      <c r="L10" s="3">
        <v>0.5</v>
      </c>
      <c r="M10" s="3">
        <v>0.33</v>
      </c>
      <c r="N10" s="3">
        <v>1</v>
      </c>
      <c r="O10" s="3">
        <v>2</v>
      </c>
      <c r="P10" s="3">
        <v>1</v>
      </c>
      <c r="Q10" s="3">
        <v>2</v>
      </c>
      <c r="R10" s="3">
        <v>0.33</v>
      </c>
      <c r="S10" s="3">
        <v>0.2</v>
      </c>
      <c r="V10" s="58" t="s">
        <v>63</v>
      </c>
      <c r="W10" s="58">
        <v>4.74</v>
      </c>
      <c r="X10" s="58">
        <v>2.97</v>
      </c>
      <c r="Y10" s="58">
        <v>7.78</v>
      </c>
      <c r="Z10" s="58">
        <v>13.14</v>
      </c>
      <c r="AA10" s="58">
        <v>7.78</v>
      </c>
      <c r="AB10" s="58">
        <v>13.14</v>
      </c>
      <c r="AC10" s="58">
        <v>2.97</v>
      </c>
      <c r="AD10" s="58">
        <v>1.9450000000000001</v>
      </c>
      <c r="AE10" s="59">
        <f t="shared" si="0"/>
        <v>54.465000000000003</v>
      </c>
      <c r="AF10" s="1">
        <f t="shared" si="1"/>
        <v>0.18148647973209378</v>
      </c>
      <c r="AH10" s="58" t="s">
        <v>63</v>
      </c>
      <c r="AI10" s="58">
        <v>313.3845</v>
      </c>
      <c r="AJ10" s="58">
        <v>192.38300000000001</v>
      </c>
      <c r="AK10" s="58">
        <v>514.85340000000008</v>
      </c>
      <c r="AL10" s="58">
        <v>849.47159999999997</v>
      </c>
      <c r="AM10" s="58">
        <v>514.85340000000008</v>
      </c>
      <c r="AN10" s="58">
        <v>849.47159999999997</v>
      </c>
      <c r="AO10" s="58">
        <v>192.38300000000001</v>
      </c>
      <c r="AP10" s="58">
        <v>122.72344200000001</v>
      </c>
      <c r="AQ10" s="59">
        <f t="shared" si="2"/>
        <v>3549.5239419999998</v>
      </c>
      <c r="AR10" s="9">
        <f t="shared" si="3"/>
        <v>0.18278058789562876</v>
      </c>
      <c r="AT10" s="14">
        <f t="shared" si="4"/>
        <v>-1.2941081635349794E-3</v>
      </c>
    </row>
    <row r="11" spans="1:46" x14ac:dyDescent="0.25">
      <c r="A11" s="56" t="s">
        <v>64</v>
      </c>
      <c r="B11" s="2">
        <v>0.33333333333333331</v>
      </c>
      <c r="C11" s="2">
        <v>0.25</v>
      </c>
      <c r="D11" s="2">
        <v>0.5</v>
      </c>
      <c r="E11" s="2">
        <v>1</v>
      </c>
      <c r="F11" s="2">
        <v>0.5</v>
      </c>
      <c r="G11" s="2">
        <v>1</v>
      </c>
      <c r="H11" s="2">
        <v>0.25</v>
      </c>
      <c r="I11" s="2">
        <v>0.2</v>
      </c>
      <c r="K11" s="3" t="s">
        <v>64</v>
      </c>
      <c r="L11" s="3">
        <v>0.33</v>
      </c>
      <c r="M11" s="3">
        <v>0.25</v>
      </c>
      <c r="N11" s="3">
        <v>0.5</v>
      </c>
      <c r="O11" s="3">
        <v>1</v>
      </c>
      <c r="P11" s="3">
        <v>0.5</v>
      </c>
      <c r="Q11" s="3">
        <v>1</v>
      </c>
      <c r="R11" s="3">
        <v>0.25</v>
      </c>
      <c r="S11" s="3">
        <v>0.2</v>
      </c>
      <c r="V11" s="58" t="s">
        <v>64</v>
      </c>
      <c r="W11" s="58">
        <v>3.0900000000000003</v>
      </c>
      <c r="X11" s="58">
        <v>1.895</v>
      </c>
      <c r="Y11" s="58">
        <v>4.96</v>
      </c>
      <c r="Z11" s="58">
        <v>7.99</v>
      </c>
      <c r="AA11" s="58">
        <v>4.96</v>
      </c>
      <c r="AB11" s="58">
        <v>7.99</v>
      </c>
      <c r="AC11" s="58">
        <v>1.895</v>
      </c>
      <c r="AD11" s="58">
        <v>1.1839</v>
      </c>
      <c r="AE11" s="59">
        <f t="shared" si="0"/>
        <v>33.96390000000001</v>
      </c>
      <c r="AF11" s="1">
        <f t="shared" si="1"/>
        <v>0.11317338931374021</v>
      </c>
      <c r="AH11" s="58" t="s">
        <v>64</v>
      </c>
      <c r="AI11" s="58">
        <v>196.78797</v>
      </c>
      <c r="AJ11" s="58">
        <v>120.837396</v>
      </c>
      <c r="AK11" s="58">
        <v>323.40570000000002</v>
      </c>
      <c r="AL11" s="58">
        <v>533.89089999999999</v>
      </c>
      <c r="AM11" s="58">
        <v>323.40570000000002</v>
      </c>
      <c r="AN11" s="58">
        <v>533.89089999999999</v>
      </c>
      <c r="AO11" s="58">
        <v>120.837396</v>
      </c>
      <c r="AP11" s="58">
        <v>77.124003000000002</v>
      </c>
      <c r="AQ11" s="59">
        <f t="shared" si="2"/>
        <v>2230.1799649999998</v>
      </c>
      <c r="AR11" s="9">
        <f t="shared" si="3"/>
        <v>0.1148417680163806</v>
      </c>
      <c r="AT11" s="14">
        <f t="shared" si="4"/>
        <v>-1.6683787026403885E-3</v>
      </c>
    </row>
    <row r="12" spans="1:46" x14ac:dyDescent="0.25">
      <c r="A12" s="56" t="s">
        <v>67</v>
      </c>
      <c r="B12" s="2">
        <v>2</v>
      </c>
      <c r="C12" s="2">
        <v>1</v>
      </c>
      <c r="D12" s="2">
        <v>3</v>
      </c>
      <c r="E12" s="2">
        <v>4</v>
      </c>
      <c r="F12" s="2">
        <v>3</v>
      </c>
      <c r="G12" s="2">
        <v>4</v>
      </c>
      <c r="H12" s="2">
        <v>1</v>
      </c>
      <c r="I12" s="2">
        <v>0.5</v>
      </c>
      <c r="K12" s="3" t="s">
        <v>67</v>
      </c>
      <c r="L12" s="3">
        <v>2</v>
      </c>
      <c r="M12" s="3">
        <v>1</v>
      </c>
      <c r="N12" s="3">
        <v>3</v>
      </c>
      <c r="O12" s="3">
        <v>4</v>
      </c>
      <c r="P12" s="3">
        <v>3</v>
      </c>
      <c r="Q12" s="3">
        <v>4</v>
      </c>
      <c r="R12" s="3">
        <v>1</v>
      </c>
      <c r="S12" s="3">
        <v>0.5</v>
      </c>
      <c r="V12" s="58" t="s">
        <v>67</v>
      </c>
      <c r="W12" s="58">
        <v>13.14</v>
      </c>
      <c r="X12" s="58">
        <v>7.98</v>
      </c>
      <c r="Y12" s="58">
        <v>22</v>
      </c>
      <c r="Z12" s="58">
        <v>36.5</v>
      </c>
      <c r="AA12" s="58">
        <v>22</v>
      </c>
      <c r="AB12" s="58">
        <v>36.5</v>
      </c>
      <c r="AC12" s="58">
        <v>7.98</v>
      </c>
      <c r="AD12" s="58">
        <v>5.1100000000000003</v>
      </c>
      <c r="AE12" s="59">
        <f t="shared" si="0"/>
        <v>151.21</v>
      </c>
      <c r="AF12" s="1">
        <f t="shared" si="1"/>
        <v>0.50385698338914708</v>
      </c>
      <c r="AH12" s="58" t="s">
        <v>67</v>
      </c>
      <c r="AI12" s="58">
        <v>860.71320000000003</v>
      </c>
      <c r="AJ12" s="58">
        <v>528.60340000000008</v>
      </c>
      <c r="AK12" s="58">
        <v>1413.7948000000001</v>
      </c>
      <c r="AL12" s="58">
        <v>2333.2510000000002</v>
      </c>
      <c r="AM12" s="58">
        <v>1413.7948000000001</v>
      </c>
      <c r="AN12" s="58">
        <v>2333.2510000000002</v>
      </c>
      <c r="AO12" s="58">
        <v>528.60340000000008</v>
      </c>
      <c r="AP12" s="58">
        <v>337.30360000000002</v>
      </c>
      <c r="AQ12" s="59">
        <f t="shared" si="2"/>
        <v>9749.3151999999991</v>
      </c>
      <c r="AR12" s="9">
        <f t="shared" si="3"/>
        <v>0.50203508779031347</v>
      </c>
      <c r="AT12" s="14">
        <f t="shared" si="4"/>
        <v>1.8218955988336116E-3</v>
      </c>
    </row>
    <row r="13" spans="1:46" x14ac:dyDescent="0.25">
      <c r="A13" s="56" t="s">
        <v>68</v>
      </c>
      <c r="B13" s="78">
        <v>3</v>
      </c>
      <c r="C13" s="78">
        <v>2</v>
      </c>
      <c r="D13" s="78">
        <v>4</v>
      </c>
      <c r="E13" s="79">
        <v>5</v>
      </c>
      <c r="F13" s="79">
        <v>4</v>
      </c>
      <c r="G13" s="79">
        <v>5</v>
      </c>
      <c r="H13" s="79">
        <v>2</v>
      </c>
      <c r="I13" s="79">
        <v>1</v>
      </c>
      <c r="K13" s="3" t="s">
        <v>68</v>
      </c>
      <c r="L13" s="3">
        <v>3</v>
      </c>
      <c r="M13" s="3">
        <v>2</v>
      </c>
      <c r="N13" s="3">
        <v>4</v>
      </c>
      <c r="O13" s="3">
        <v>5</v>
      </c>
      <c r="P13" s="3">
        <v>4</v>
      </c>
      <c r="Q13" s="3">
        <v>5</v>
      </c>
      <c r="R13" s="3">
        <v>2</v>
      </c>
      <c r="S13" s="3">
        <v>1</v>
      </c>
      <c r="V13" s="58" t="s">
        <v>68</v>
      </c>
      <c r="W13" s="58">
        <v>21.3</v>
      </c>
      <c r="X13" s="58">
        <v>12.64</v>
      </c>
      <c r="Y13" s="58">
        <v>35</v>
      </c>
      <c r="Z13" s="58">
        <v>56</v>
      </c>
      <c r="AA13" s="58">
        <v>35</v>
      </c>
      <c r="AB13" s="58">
        <v>56</v>
      </c>
      <c r="AC13" s="58">
        <v>12.64</v>
      </c>
      <c r="AD13" s="58">
        <v>7.79</v>
      </c>
      <c r="AE13" s="59">
        <f t="shared" si="0"/>
        <v>236.36999999999998</v>
      </c>
      <c r="AF13" s="1">
        <f t="shared" si="1"/>
        <v>0.78762433148398048</v>
      </c>
      <c r="AH13" s="58" t="s">
        <v>68</v>
      </c>
      <c r="AI13" s="58">
        <v>1350.9972</v>
      </c>
      <c r="AJ13" s="58">
        <v>829.9140000000001</v>
      </c>
      <c r="AK13" s="58">
        <v>2219.6460000000002</v>
      </c>
      <c r="AL13" s="58">
        <v>3664.835</v>
      </c>
      <c r="AM13" s="58">
        <v>2219.6460000000002</v>
      </c>
      <c r="AN13" s="58">
        <v>3664.835</v>
      </c>
      <c r="AO13" s="58">
        <v>829.9140000000001</v>
      </c>
      <c r="AP13" s="58">
        <v>529.79970000000003</v>
      </c>
      <c r="AQ13" s="59">
        <f t="shared" si="2"/>
        <v>15309.586900000002</v>
      </c>
      <c r="AR13" s="9">
        <f t="shared" si="3"/>
        <v>0.78835791496154872</v>
      </c>
      <c r="AT13" s="14">
        <f t="shared" si="4"/>
        <v>-7.3358347756824482E-4</v>
      </c>
    </row>
    <row r="14" spans="1:46" x14ac:dyDescent="0.25">
      <c r="AE14" s="60">
        <f>SUM(AE6:AE8)</f>
        <v>300.10500000000002</v>
      </c>
      <c r="AQ14" s="61">
        <f>SUM(AQ6:AQ8)</f>
        <v>19419.589262000001</v>
      </c>
    </row>
    <row r="15" spans="1:46" ht="26.25" x14ac:dyDescent="0.4">
      <c r="A15" s="52" t="s">
        <v>7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46" x14ac:dyDescent="0.25">
      <c r="A16" s="53" t="s">
        <v>54</v>
      </c>
      <c r="B16" s="53"/>
      <c r="C16" s="53"/>
      <c r="D16" s="53"/>
      <c r="E16" s="53"/>
      <c r="F16" t="s">
        <v>46</v>
      </c>
    </row>
    <row r="17" spans="1:29" x14ac:dyDescent="0.25">
      <c r="A17" s="1" t="s">
        <v>0</v>
      </c>
      <c r="B17" s="1"/>
      <c r="C17" s="1"/>
      <c r="D17" s="1"/>
      <c r="E17" s="1"/>
      <c r="G17" s="1" t="s">
        <v>0</v>
      </c>
      <c r="H17" s="1"/>
      <c r="I17" s="1"/>
      <c r="J17" s="1"/>
      <c r="K17" s="1"/>
      <c r="M17" s="1" t="s">
        <v>0</v>
      </c>
      <c r="N17" s="1"/>
      <c r="O17" s="1"/>
      <c r="P17" s="1"/>
      <c r="Q17" s="1"/>
      <c r="U17" s="1" t="s">
        <v>0</v>
      </c>
      <c r="V17" s="1"/>
      <c r="W17" s="1"/>
      <c r="X17" s="1"/>
      <c r="Y17" s="1"/>
    </row>
    <row r="18" spans="1:29" x14ac:dyDescent="0.25">
      <c r="A18" s="1"/>
      <c r="B18" s="1" t="s">
        <v>51</v>
      </c>
      <c r="C18" s="1" t="s">
        <v>48</v>
      </c>
      <c r="D18" s="1" t="s">
        <v>49</v>
      </c>
      <c r="E18" s="1" t="s">
        <v>50</v>
      </c>
      <c r="G18" s="1"/>
      <c r="H18" s="1" t="s">
        <v>51</v>
      </c>
      <c r="I18" s="1" t="s">
        <v>48</v>
      </c>
      <c r="J18" s="1" t="s">
        <v>49</v>
      </c>
      <c r="K18" s="1" t="s">
        <v>50</v>
      </c>
      <c r="M18" s="1"/>
      <c r="N18" s="1" t="s">
        <v>51</v>
      </c>
      <c r="O18" s="1" t="s">
        <v>52</v>
      </c>
      <c r="P18" s="1" t="s">
        <v>49</v>
      </c>
      <c r="Q18" s="1" t="s">
        <v>53</v>
      </c>
      <c r="R18" s="1" t="s">
        <v>2</v>
      </c>
      <c r="S18" s="1" t="s">
        <v>15</v>
      </c>
      <c r="U18" s="1"/>
      <c r="V18" s="1" t="s">
        <v>13</v>
      </c>
      <c r="W18" s="1" t="s">
        <v>48</v>
      </c>
      <c r="X18" s="1" t="s">
        <v>49</v>
      </c>
      <c r="Y18" s="1" t="s">
        <v>50</v>
      </c>
      <c r="Z18" s="1" t="s">
        <v>2</v>
      </c>
      <c r="AA18" s="1" t="s">
        <v>15</v>
      </c>
      <c r="AC18" s="1" t="s">
        <v>3</v>
      </c>
    </row>
    <row r="19" spans="1:29" x14ac:dyDescent="0.25">
      <c r="A19" s="1" t="s">
        <v>51</v>
      </c>
      <c r="B19" s="10">
        <v>1</v>
      </c>
      <c r="C19" s="10">
        <v>0.33333333333333331</v>
      </c>
      <c r="D19" s="10">
        <v>0.5</v>
      </c>
      <c r="E19" s="10">
        <v>0.25</v>
      </c>
      <c r="G19" s="1" t="s">
        <v>51</v>
      </c>
      <c r="H19" s="12">
        <v>1</v>
      </c>
      <c r="I19" s="12">
        <v>0.33</v>
      </c>
      <c r="J19" s="12">
        <v>0.5</v>
      </c>
      <c r="K19" s="12">
        <v>0.25</v>
      </c>
      <c r="M19" s="1" t="s">
        <v>47</v>
      </c>
      <c r="N19" s="12">
        <f t="array" ref="N19:Q22">MMULT(H19:K22,H19:K22)</f>
        <v>3.99</v>
      </c>
      <c r="O19" s="12">
        <v>1.5766666666666667</v>
      </c>
      <c r="P19" s="12">
        <v>2.99</v>
      </c>
      <c r="Q19" s="12">
        <v>0.7339</v>
      </c>
      <c r="R19" s="5">
        <f>SUM(N19:Q19)</f>
        <v>9.2905666666666669</v>
      </c>
      <c r="S19" s="14">
        <f>R19/$R$23</f>
        <v>8.6503888713188051E-2</v>
      </c>
      <c r="U19" s="1" t="s">
        <v>12</v>
      </c>
      <c r="V19" s="12">
        <f t="array" ref="V19:Y22">MMULT(N19:Q22,N19:Q22)</f>
        <v>73.208799999999997</v>
      </c>
      <c r="W19" s="12">
        <v>25.125948000000001</v>
      </c>
      <c r="X19" s="12">
        <v>51.740400000000001</v>
      </c>
      <c r="Y19" s="12">
        <v>12.581022000000001</v>
      </c>
      <c r="Z19" s="5">
        <f>SUM(V19:Y19)</f>
        <v>162.65616999999997</v>
      </c>
      <c r="AA19" s="15">
        <f>Z19/$Z$23</f>
        <v>8.9310515142848976E-2</v>
      </c>
      <c r="AC19" s="14">
        <f>S19-AA19</f>
        <v>-2.8066264296609245E-3</v>
      </c>
    </row>
    <row r="20" spans="1:29" x14ac:dyDescent="0.25">
      <c r="A20" s="1" t="s">
        <v>48</v>
      </c>
      <c r="B20" s="10">
        <v>3</v>
      </c>
      <c r="C20" s="10">
        <v>1</v>
      </c>
      <c r="D20" s="10">
        <v>3</v>
      </c>
      <c r="E20" s="10">
        <v>0.33333333333333331</v>
      </c>
      <c r="G20" s="1" t="s">
        <v>48</v>
      </c>
      <c r="H20" s="12">
        <v>3</v>
      </c>
      <c r="I20" s="12">
        <v>1</v>
      </c>
      <c r="J20" s="12">
        <v>3</v>
      </c>
      <c r="K20" s="12">
        <v>0.33</v>
      </c>
      <c r="M20" s="1" t="s">
        <v>48</v>
      </c>
      <c r="N20" s="12">
        <v>13.32</v>
      </c>
      <c r="O20" s="12">
        <v>3.9800000000000004</v>
      </c>
      <c r="P20" s="12">
        <v>8.82</v>
      </c>
      <c r="Q20" s="12">
        <v>2.16</v>
      </c>
      <c r="R20" s="5">
        <f t="shared" ref="R20:R22" si="5">SUM(N20:Q20)</f>
        <v>28.28</v>
      </c>
      <c r="S20" s="14">
        <f t="shared" ref="S20:S22" si="6">R20/$R$23</f>
        <v>0.26331332205882219</v>
      </c>
      <c r="U20" s="1" t="s">
        <v>48</v>
      </c>
      <c r="V20" s="12">
        <v>213.0804</v>
      </c>
      <c r="W20" s="12">
        <v>73.849000000000004</v>
      </c>
      <c r="X20" s="12">
        <v>151.25040000000001</v>
      </c>
      <c r="Y20" s="12">
        <v>36.780948000000002</v>
      </c>
      <c r="Z20" s="5">
        <f t="shared" ref="Z20:Z22" si="7">SUM(V20:Y20)</f>
        <v>474.96074800000002</v>
      </c>
      <c r="AA20" s="15">
        <f t="shared" ref="AA20:AA22" si="8">Z20/$Z$23</f>
        <v>0.26078930222267549</v>
      </c>
      <c r="AC20" s="14">
        <f t="shared" ref="AC20:AC22" si="9">S20-AA20</f>
        <v>2.5240198361466959E-3</v>
      </c>
    </row>
    <row r="21" spans="1:29" x14ac:dyDescent="0.25">
      <c r="A21" s="1" t="s">
        <v>49</v>
      </c>
      <c r="B21" s="10">
        <v>2</v>
      </c>
      <c r="C21" s="10">
        <v>0.33333333333333331</v>
      </c>
      <c r="D21" s="10">
        <v>1</v>
      </c>
      <c r="E21" s="10">
        <v>0.25</v>
      </c>
      <c r="G21" s="1" t="s">
        <v>49</v>
      </c>
      <c r="H21" s="12">
        <v>2</v>
      </c>
      <c r="I21" s="12">
        <v>0.33333333333333331</v>
      </c>
      <c r="J21" s="12">
        <v>1</v>
      </c>
      <c r="K21" s="12">
        <v>0.25</v>
      </c>
      <c r="M21" s="1" t="s">
        <v>49</v>
      </c>
      <c r="N21" s="12">
        <v>6</v>
      </c>
      <c r="O21" s="12">
        <v>2.0766666666666667</v>
      </c>
      <c r="P21" s="12">
        <v>4</v>
      </c>
      <c r="Q21" s="12">
        <v>1.1099999999999999</v>
      </c>
      <c r="R21" s="5">
        <f t="shared" si="5"/>
        <v>13.186666666666666</v>
      </c>
      <c r="S21" s="14">
        <f t="shared" si="6"/>
        <v>0.12278023362384494</v>
      </c>
      <c r="U21" s="1" t="s">
        <v>49</v>
      </c>
      <c r="V21" s="12">
        <v>103.35120000000001</v>
      </c>
      <c r="W21" s="12">
        <v>35.637</v>
      </c>
      <c r="X21" s="12">
        <v>73.34620000000001</v>
      </c>
      <c r="Y21" s="12">
        <v>17.757899999999999</v>
      </c>
      <c r="Z21" s="5">
        <f t="shared" si="7"/>
        <v>230.09230000000002</v>
      </c>
      <c r="AA21" s="15">
        <f t="shared" si="8"/>
        <v>0.12633804080965974</v>
      </c>
      <c r="AC21" s="14">
        <f t="shared" si="9"/>
        <v>-3.5578071858148042E-3</v>
      </c>
    </row>
    <row r="22" spans="1:29" x14ac:dyDescent="0.25">
      <c r="A22" s="1" t="s">
        <v>50</v>
      </c>
      <c r="B22" s="10">
        <v>4</v>
      </c>
      <c r="C22" s="10">
        <v>3</v>
      </c>
      <c r="D22" s="10">
        <v>4</v>
      </c>
      <c r="E22" s="10">
        <v>1</v>
      </c>
      <c r="G22" s="1" t="s">
        <v>50</v>
      </c>
      <c r="H22" s="12">
        <v>4</v>
      </c>
      <c r="I22" s="12">
        <v>3</v>
      </c>
      <c r="J22" s="12">
        <v>4</v>
      </c>
      <c r="K22" s="12">
        <v>1</v>
      </c>
      <c r="M22" s="1" t="s">
        <v>50</v>
      </c>
      <c r="N22" s="12">
        <v>25</v>
      </c>
      <c r="O22" s="12">
        <v>8.6533333333333324</v>
      </c>
      <c r="P22" s="12">
        <v>19</v>
      </c>
      <c r="Q22" s="13">
        <v>3.99</v>
      </c>
      <c r="R22" s="5">
        <f t="shared" si="5"/>
        <v>56.643333333333338</v>
      </c>
      <c r="S22" s="14">
        <f t="shared" si="6"/>
        <v>0.52740255560414495</v>
      </c>
      <c r="U22" s="1" t="s">
        <v>50</v>
      </c>
      <c r="V22" s="12">
        <v>428.76239999999996</v>
      </c>
      <c r="W22" s="12">
        <v>147.84039999999999</v>
      </c>
      <c r="X22" s="12">
        <v>302.88239999999996</v>
      </c>
      <c r="Y22" s="13">
        <v>74.0488</v>
      </c>
      <c r="Z22" s="5">
        <f t="shared" si="7"/>
        <v>953.53399999999988</v>
      </c>
      <c r="AA22" s="15">
        <f t="shared" si="8"/>
        <v>0.52356214182481586</v>
      </c>
      <c r="AC22" s="14">
        <f t="shared" si="9"/>
        <v>3.8404137793290882E-3</v>
      </c>
    </row>
    <row r="23" spans="1:29" x14ac:dyDescent="0.25">
      <c r="B23" s="11"/>
      <c r="C23" s="11"/>
      <c r="D23" s="11"/>
      <c r="E23" s="11"/>
      <c r="R23" s="5">
        <f>SUM(R19:R22)</f>
        <v>107.40056666666666</v>
      </c>
      <c r="Z23" s="5">
        <f>SUM(Z19:Z22)</f>
        <v>1821.2432179999998</v>
      </c>
    </row>
    <row r="24" spans="1:29" x14ac:dyDescent="0.25">
      <c r="A24" s="54" t="s">
        <v>55</v>
      </c>
      <c r="B24" s="54"/>
      <c r="C24" s="54"/>
      <c r="D24" s="54"/>
      <c r="E24" s="54"/>
      <c r="F24" t="s">
        <v>45</v>
      </c>
    </row>
    <row r="25" spans="1:29" x14ac:dyDescent="0.25">
      <c r="A25" s="1" t="s">
        <v>0</v>
      </c>
      <c r="B25" s="1"/>
      <c r="C25" s="1"/>
      <c r="D25" s="1"/>
      <c r="E25" s="1"/>
      <c r="G25" s="1" t="s">
        <v>0</v>
      </c>
      <c r="H25" s="1"/>
      <c r="I25" s="1"/>
      <c r="J25" s="1"/>
      <c r="K25" s="1"/>
      <c r="M25" s="1" t="s">
        <v>0</v>
      </c>
      <c r="N25" s="1"/>
      <c r="O25" s="1"/>
      <c r="P25" s="1"/>
      <c r="Q25" s="1"/>
      <c r="U25" s="1" t="s">
        <v>0</v>
      </c>
      <c r="V25" s="1"/>
      <c r="W25" s="1"/>
      <c r="X25" s="1"/>
      <c r="Y25" s="1"/>
    </row>
    <row r="26" spans="1:29" x14ac:dyDescent="0.25">
      <c r="A26" s="1"/>
      <c r="B26" s="1" t="s">
        <v>51</v>
      </c>
      <c r="C26" s="1" t="s">
        <v>48</v>
      </c>
      <c r="D26" s="1" t="s">
        <v>49</v>
      </c>
      <c r="E26" s="1" t="s">
        <v>50</v>
      </c>
      <c r="G26" s="1"/>
      <c r="H26" s="1" t="s">
        <v>51</v>
      </c>
      <c r="I26" s="1" t="s">
        <v>48</v>
      </c>
      <c r="J26" s="1" t="s">
        <v>49</v>
      </c>
      <c r="K26" s="1" t="s">
        <v>50</v>
      </c>
      <c r="M26" s="1"/>
      <c r="N26" s="1" t="s">
        <v>51</v>
      </c>
      <c r="O26" s="1" t="s">
        <v>48</v>
      </c>
      <c r="P26" s="1" t="s">
        <v>49</v>
      </c>
      <c r="Q26" s="1" t="s">
        <v>50</v>
      </c>
      <c r="R26" s="1" t="s">
        <v>2</v>
      </c>
      <c r="S26" s="1" t="s">
        <v>15</v>
      </c>
      <c r="U26" s="1"/>
      <c r="V26" s="1" t="s">
        <v>51</v>
      </c>
      <c r="W26" s="1" t="s">
        <v>48</v>
      </c>
      <c r="X26" s="1" t="s">
        <v>49</v>
      </c>
      <c r="Y26" s="1" t="s">
        <v>50</v>
      </c>
      <c r="Z26" s="1" t="s">
        <v>2</v>
      </c>
      <c r="AA26" s="1" t="s">
        <v>15</v>
      </c>
      <c r="AC26" s="1" t="s">
        <v>3</v>
      </c>
    </row>
    <row r="27" spans="1:29" x14ac:dyDescent="0.25">
      <c r="A27" s="1" t="s">
        <v>51</v>
      </c>
      <c r="B27" s="10">
        <v>1</v>
      </c>
      <c r="C27" s="10">
        <v>0.33333333333333331</v>
      </c>
      <c r="D27" s="10">
        <v>0.5</v>
      </c>
      <c r="E27" s="10">
        <v>0.25</v>
      </c>
      <c r="G27" s="1" t="s">
        <v>51</v>
      </c>
      <c r="H27" s="12">
        <v>1</v>
      </c>
      <c r="I27" s="12">
        <v>0.33</v>
      </c>
      <c r="J27" s="12">
        <v>0.5</v>
      </c>
      <c r="K27" s="12">
        <v>0.25</v>
      </c>
      <c r="M27" s="1" t="s">
        <v>51</v>
      </c>
      <c r="N27" s="12">
        <f t="array" ref="N27:Q30">MMULT(H27:K30,H27:K30)</f>
        <v>4.16</v>
      </c>
      <c r="O27" s="12">
        <v>0.88500000000000001</v>
      </c>
      <c r="P27" s="12">
        <v>3.1500000000000004</v>
      </c>
      <c r="Q27" s="12">
        <v>1.26</v>
      </c>
      <c r="R27" s="5">
        <f>SUM(N27:Q27)</f>
        <v>9.4550000000000001</v>
      </c>
      <c r="S27" s="14">
        <f>R27/$R$31</f>
        <v>9.0586826347305388E-2</v>
      </c>
      <c r="U27" s="1" t="s">
        <v>51</v>
      </c>
      <c r="V27" s="12">
        <f t="array" ref="V27:Y30">MMULT(N27:Q30,N27:Q30)</f>
        <v>82.780599999999993</v>
      </c>
      <c r="W27" s="12">
        <v>15.041400000000001</v>
      </c>
      <c r="X27" s="12">
        <v>49.374000000000009</v>
      </c>
      <c r="Y27" s="12">
        <v>19.275600000000001</v>
      </c>
      <c r="Z27" s="5">
        <f>SUM(V27:Y27)</f>
        <v>166.4716</v>
      </c>
      <c r="AA27" s="15">
        <f>Z27/$Z$31</f>
        <v>9.615678089114478E-2</v>
      </c>
      <c r="AC27" s="14">
        <f>S27-AA27</f>
        <v>-5.5699545438393921E-3</v>
      </c>
    </row>
    <row r="28" spans="1:29" x14ac:dyDescent="0.25">
      <c r="A28" s="1" t="s">
        <v>48</v>
      </c>
      <c r="B28" s="10">
        <v>3</v>
      </c>
      <c r="C28" s="10">
        <v>1</v>
      </c>
      <c r="D28" s="10">
        <v>5</v>
      </c>
      <c r="E28" s="10">
        <v>2</v>
      </c>
      <c r="G28" s="1" t="s">
        <v>48</v>
      </c>
      <c r="H28" s="12">
        <v>2</v>
      </c>
      <c r="I28" s="12">
        <v>1</v>
      </c>
      <c r="J28" s="12">
        <v>5</v>
      </c>
      <c r="K28" s="12">
        <v>2</v>
      </c>
      <c r="M28" s="1" t="s">
        <v>48</v>
      </c>
      <c r="N28" s="12">
        <v>27</v>
      </c>
      <c r="O28" s="12">
        <v>3.66</v>
      </c>
      <c r="P28" s="12">
        <v>15</v>
      </c>
      <c r="Q28" s="12">
        <v>5.5</v>
      </c>
      <c r="R28" s="5">
        <f>SUM(N28:Q28)</f>
        <v>51.16</v>
      </c>
      <c r="S28" s="14">
        <f>R28/$R$31</f>
        <v>0.49015568862275444</v>
      </c>
      <c r="U28" s="1" t="s">
        <v>48</v>
      </c>
      <c r="V28" s="12">
        <v>401.64</v>
      </c>
      <c r="W28" s="12">
        <v>74.6006</v>
      </c>
      <c r="X28" s="12">
        <v>245.20000000000002</v>
      </c>
      <c r="Y28" s="12">
        <v>96.100000000000009</v>
      </c>
      <c r="Z28" s="5">
        <f>SUM(V28:Y28)</f>
        <v>817.54060000000004</v>
      </c>
      <c r="AA28" s="15">
        <f t="shared" ref="AA28:AA30" si="10">Z28/$Z$31</f>
        <v>0.47222512635077118</v>
      </c>
      <c r="AC28" s="14">
        <f>S28-AA28</f>
        <v>1.7930562271983252E-2</v>
      </c>
    </row>
    <row r="29" spans="1:29" x14ac:dyDescent="0.25">
      <c r="A29" s="1" t="s">
        <v>49</v>
      </c>
      <c r="B29" s="10">
        <v>2</v>
      </c>
      <c r="C29" s="10">
        <v>0.2</v>
      </c>
      <c r="D29" s="10">
        <v>1</v>
      </c>
      <c r="E29" s="10">
        <v>0.5</v>
      </c>
      <c r="G29" s="1" t="s">
        <v>49</v>
      </c>
      <c r="H29" s="12">
        <v>3</v>
      </c>
      <c r="I29" s="12">
        <v>0.2</v>
      </c>
      <c r="J29" s="12">
        <v>1</v>
      </c>
      <c r="K29" s="12">
        <v>0.2</v>
      </c>
      <c r="M29" s="1" t="s">
        <v>49</v>
      </c>
      <c r="N29" s="12">
        <v>7.2</v>
      </c>
      <c r="O29" s="12">
        <v>1.49</v>
      </c>
      <c r="P29" s="12">
        <v>3.9</v>
      </c>
      <c r="Q29" s="12">
        <v>1.5499999999999998</v>
      </c>
      <c r="R29" s="5">
        <f t="shared" ref="R29:R30" si="11">SUM(N29:Q29)</f>
        <v>14.14</v>
      </c>
      <c r="S29" s="14">
        <f t="shared" ref="S29:S30" si="12">R29/$R$31</f>
        <v>0.13547305389221556</v>
      </c>
      <c r="U29" s="1" t="s">
        <v>49</v>
      </c>
      <c r="V29" s="12">
        <v>121.512</v>
      </c>
      <c r="W29" s="12">
        <v>21.852400000000003</v>
      </c>
      <c r="X29" s="12">
        <v>73.415000000000006</v>
      </c>
      <c r="Y29" s="12">
        <v>28.582000000000001</v>
      </c>
      <c r="Z29" s="5">
        <f t="shared" ref="Z29:Z30" si="13">SUM(V29:Y29)</f>
        <v>245.3614</v>
      </c>
      <c r="AA29" s="15">
        <f t="shared" si="10"/>
        <v>0.14172484903698007</v>
      </c>
      <c r="AC29" s="14">
        <f>S29-AA29</f>
        <v>-6.2517951447645104E-3</v>
      </c>
    </row>
    <row r="30" spans="1:29" x14ac:dyDescent="0.25">
      <c r="A30" s="1" t="s">
        <v>50</v>
      </c>
      <c r="B30" s="10">
        <v>4</v>
      </c>
      <c r="C30" s="10">
        <v>0.5</v>
      </c>
      <c r="D30" s="10">
        <v>2</v>
      </c>
      <c r="E30" s="10">
        <v>1</v>
      </c>
      <c r="G30" s="1" t="s">
        <v>50</v>
      </c>
      <c r="H30" s="12">
        <v>4</v>
      </c>
      <c r="I30" s="12">
        <v>0.5</v>
      </c>
      <c r="J30" s="12">
        <v>2</v>
      </c>
      <c r="K30" s="12">
        <v>1</v>
      </c>
      <c r="M30" s="1" t="s">
        <v>50</v>
      </c>
      <c r="N30" s="12">
        <v>15</v>
      </c>
      <c r="O30" s="12">
        <v>2.72</v>
      </c>
      <c r="P30" s="12">
        <v>8.5</v>
      </c>
      <c r="Q30" s="13">
        <v>3.4</v>
      </c>
      <c r="R30" s="5">
        <f t="shared" si="11"/>
        <v>29.619999999999997</v>
      </c>
      <c r="S30" s="14">
        <f t="shared" si="12"/>
        <v>0.2837844311377245</v>
      </c>
      <c r="U30" s="1" t="s">
        <v>50</v>
      </c>
      <c r="V30" s="12">
        <v>248.04000000000002</v>
      </c>
      <c r="W30" s="12">
        <v>45.143200000000007</v>
      </c>
      <c r="X30" s="12">
        <v>150.10000000000002</v>
      </c>
      <c r="Y30" s="13">
        <v>58.594999999999999</v>
      </c>
      <c r="Z30" s="5">
        <f t="shared" si="13"/>
        <v>501.87820000000011</v>
      </c>
      <c r="AA30" s="15">
        <f t="shared" si="10"/>
        <v>0.28989324372110409</v>
      </c>
      <c r="AC30" s="14">
        <f t="shared" ref="AC30" si="14">S30-AA30</f>
        <v>-6.1088125833795859E-3</v>
      </c>
    </row>
    <row r="31" spans="1:29" x14ac:dyDescent="0.25">
      <c r="R31" s="5">
        <f>SUM(R27:R30)</f>
        <v>104.375</v>
      </c>
      <c r="Z31" s="5">
        <f>SUM(Z27:Z30)</f>
        <v>1731.2518</v>
      </c>
    </row>
    <row r="32" spans="1:29" x14ac:dyDescent="0.25">
      <c r="A32" s="55" t="s">
        <v>56</v>
      </c>
      <c r="B32" s="55"/>
      <c r="C32" s="55"/>
      <c r="D32" s="55"/>
      <c r="E32" s="55"/>
      <c r="F32" t="s">
        <v>44</v>
      </c>
    </row>
    <row r="33" spans="1:29" x14ac:dyDescent="0.25">
      <c r="A33" s="1" t="s">
        <v>0</v>
      </c>
      <c r="B33" s="1"/>
      <c r="C33" s="1"/>
      <c r="D33" s="1"/>
      <c r="E33" s="1"/>
      <c r="G33" s="1" t="s">
        <v>0</v>
      </c>
      <c r="H33" s="1"/>
      <c r="I33" s="1"/>
      <c r="J33" s="1"/>
      <c r="K33" s="1"/>
      <c r="M33" s="1" t="s">
        <v>0</v>
      </c>
      <c r="N33" s="1"/>
      <c r="O33" s="1"/>
      <c r="P33" s="1"/>
      <c r="Q33" s="1"/>
      <c r="U33" s="1" t="s">
        <v>0</v>
      </c>
      <c r="V33" s="1"/>
      <c r="W33" s="1"/>
      <c r="X33" s="1"/>
      <c r="Y33" s="1"/>
    </row>
    <row r="34" spans="1:29" x14ac:dyDescent="0.25">
      <c r="A34" s="1"/>
      <c r="B34" s="1" t="s">
        <v>51</v>
      </c>
      <c r="C34" s="1" t="s">
        <v>48</v>
      </c>
      <c r="D34" s="1" t="s">
        <v>49</v>
      </c>
      <c r="E34" s="1" t="s">
        <v>50</v>
      </c>
      <c r="G34" s="1"/>
      <c r="H34" s="1" t="s">
        <v>51</v>
      </c>
      <c r="I34" s="1" t="s">
        <v>48</v>
      </c>
      <c r="J34" s="1" t="s">
        <v>49</v>
      </c>
      <c r="K34" s="1" t="s">
        <v>50</v>
      </c>
      <c r="M34" s="1"/>
      <c r="N34" s="1" t="s">
        <v>51</v>
      </c>
      <c r="O34" s="1" t="s">
        <v>48</v>
      </c>
      <c r="P34" s="1" t="s">
        <v>49</v>
      </c>
      <c r="Q34" s="1" t="s">
        <v>50</v>
      </c>
      <c r="R34" s="1" t="s">
        <v>16</v>
      </c>
      <c r="S34" s="1" t="s">
        <v>17</v>
      </c>
      <c r="U34" s="1"/>
      <c r="V34" s="1" t="s">
        <v>51</v>
      </c>
      <c r="W34" s="1" t="s">
        <v>48</v>
      </c>
      <c r="X34" s="1" t="s">
        <v>49</v>
      </c>
      <c r="Y34" s="1" t="s">
        <v>50</v>
      </c>
      <c r="Z34" s="1" t="s">
        <v>16</v>
      </c>
      <c r="AA34" s="1" t="s">
        <v>17</v>
      </c>
      <c r="AC34" s="1" t="s">
        <v>3</v>
      </c>
    </row>
    <row r="35" spans="1:29" x14ac:dyDescent="0.25">
      <c r="A35" s="1" t="s">
        <v>51</v>
      </c>
      <c r="B35" s="10">
        <v>1</v>
      </c>
      <c r="C35" s="10">
        <v>0.33333333333333331</v>
      </c>
      <c r="D35" s="10">
        <v>2</v>
      </c>
      <c r="E35" s="10">
        <v>0.2</v>
      </c>
      <c r="G35" s="1" t="s">
        <v>51</v>
      </c>
      <c r="H35" s="12">
        <v>1</v>
      </c>
      <c r="I35" s="12">
        <v>0.33</v>
      </c>
      <c r="J35" s="12">
        <v>2</v>
      </c>
      <c r="K35" s="12">
        <v>0.2</v>
      </c>
      <c r="M35" s="1" t="s">
        <v>51</v>
      </c>
      <c r="N35" s="12">
        <f t="array" ref="N35:Q38">MMULT(H35:K38,H35:K38)</f>
        <v>3.99</v>
      </c>
      <c r="O35" s="12">
        <v>1.6600000000000001</v>
      </c>
      <c r="P35" s="12">
        <v>5.46</v>
      </c>
      <c r="Q35" s="13">
        <v>1.0088999999999999</v>
      </c>
      <c r="R35" s="5">
        <f>SUM(N35:Q35)</f>
        <v>12.1189</v>
      </c>
      <c r="S35" s="14">
        <f>R35/$R$39</f>
        <v>0.11777368102398544</v>
      </c>
      <c r="U35" s="1" t="s">
        <v>51</v>
      </c>
      <c r="V35" s="12">
        <f t="array" ref="V35:Y38">MMULT(N35:Q38,N35:Q38)</f>
        <v>67.027000000000001</v>
      </c>
      <c r="W35" s="12">
        <v>27.939304999999997</v>
      </c>
      <c r="X35" s="12">
        <v>83.354200000000006</v>
      </c>
      <c r="Y35" s="13">
        <v>14.608982000000001</v>
      </c>
      <c r="Z35" s="5">
        <f>SUM(V35:Y35)</f>
        <v>192.92948700000002</v>
      </c>
      <c r="AA35" s="15">
        <f>Z35/$Z$39</f>
        <v>0.12027242706657172</v>
      </c>
      <c r="AC35" s="14">
        <f>S35-AA35</f>
        <v>-2.4987460425862779E-3</v>
      </c>
    </row>
    <row r="36" spans="1:29" x14ac:dyDescent="0.25">
      <c r="A36" s="1" t="s">
        <v>48</v>
      </c>
      <c r="B36" s="10">
        <v>3</v>
      </c>
      <c r="C36" s="10">
        <v>1</v>
      </c>
      <c r="D36" s="10">
        <v>2</v>
      </c>
      <c r="E36" s="10">
        <v>0.33333333333333331</v>
      </c>
      <c r="G36" s="1" t="s">
        <v>48</v>
      </c>
      <c r="H36" s="12">
        <v>3</v>
      </c>
      <c r="I36" s="12">
        <v>1</v>
      </c>
      <c r="J36" s="12">
        <v>2</v>
      </c>
      <c r="K36" s="12">
        <v>0.33</v>
      </c>
      <c r="M36" s="1" t="s">
        <v>48</v>
      </c>
      <c r="N36" s="12">
        <v>8.65</v>
      </c>
      <c r="O36" s="12">
        <v>3.38</v>
      </c>
      <c r="P36" s="12">
        <v>11.32</v>
      </c>
      <c r="Q36" s="13">
        <v>1.7600000000000002</v>
      </c>
      <c r="R36" s="5">
        <f t="shared" ref="R36:R38" si="15">SUM(N36:Q36)</f>
        <v>25.110000000000003</v>
      </c>
      <c r="S36" s="14">
        <f t="shared" ref="S36:S38" si="16">R36/$R$39</f>
        <v>0.24402356076147794</v>
      </c>
      <c r="U36" s="1" t="s">
        <v>48</v>
      </c>
      <c r="V36" s="12">
        <v>132.97250000000003</v>
      </c>
      <c r="W36" s="12">
        <v>55.541200000000003</v>
      </c>
      <c r="X36" s="12">
        <v>166.21860000000001</v>
      </c>
      <c r="Y36" s="13">
        <v>29.237305000000003</v>
      </c>
      <c r="Z36" s="5">
        <f t="shared" ref="Z36:Z38" si="17">SUM(V36:Y36)</f>
        <v>383.969605</v>
      </c>
      <c r="AA36" s="15">
        <f t="shared" ref="AA36:AA38" si="18">Z36/$Z$39</f>
        <v>0.23936701968809387</v>
      </c>
      <c r="AC36" s="14">
        <f t="shared" ref="AC36:AC38" si="19">S36-AA36</f>
        <v>4.6565410733840629E-3</v>
      </c>
    </row>
    <row r="37" spans="1:29" x14ac:dyDescent="0.25">
      <c r="A37" s="1" t="s">
        <v>49</v>
      </c>
      <c r="B37" s="10">
        <v>0.5</v>
      </c>
      <c r="C37" s="10">
        <v>0.5</v>
      </c>
      <c r="D37" s="10">
        <v>1</v>
      </c>
      <c r="E37" s="10">
        <v>0.25</v>
      </c>
      <c r="G37" s="1" t="s">
        <v>49</v>
      </c>
      <c r="H37" s="12">
        <v>0.5</v>
      </c>
      <c r="I37" s="12">
        <v>0.2</v>
      </c>
      <c r="J37" s="12">
        <v>1</v>
      </c>
      <c r="K37" s="12">
        <v>0.25</v>
      </c>
      <c r="M37" s="1" t="s">
        <v>49</v>
      </c>
      <c r="N37" s="12">
        <v>2.85</v>
      </c>
      <c r="O37" s="12">
        <v>1.3149999999999999</v>
      </c>
      <c r="P37" s="12">
        <v>3.4</v>
      </c>
      <c r="Q37" s="13">
        <v>0.66600000000000004</v>
      </c>
      <c r="R37" s="5">
        <f t="shared" si="15"/>
        <v>8.2309999999999999</v>
      </c>
      <c r="S37" s="14">
        <f t="shared" si="16"/>
        <v>7.9990359563031646E-2</v>
      </c>
      <c r="U37" s="1" t="s">
        <v>49</v>
      </c>
      <c r="V37" s="12">
        <v>46.422250000000005</v>
      </c>
      <c r="W37" s="12">
        <v>19.2744</v>
      </c>
      <c r="X37" s="12">
        <v>57.9908</v>
      </c>
      <c r="Y37" s="13">
        <v>10.111505000000001</v>
      </c>
      <c r="Z37" s="5">
        <f t="shared" si="17"/>
        <v>133.79895500000001</v>
      </c>
      <c r="AA37" s="15">
        <f t="shared" si="18"/>
        <v>8.3410396757137545E-2</v>
      </c>
      <c r="AC37" s="14">
        <f t="shared" si="19"/>
        <v>-3.4200371941058988E-3</v>
      </c>
    </row>
    <row r="38" spans="1:29" x14ac:dyDescent="0.25">
      <c r="A38" s="1" t="s">
        <v>50</v>
      </c>
      <c r="B38" s="10">
        <v>5</v>
      </c>
      <c r="C38" s="10">
        <v>3</v>
      </c>
      <c r="D38" s="10">
        <v>4</v>
      </c>
      <c r="E38" s="10">
        <v>1</v>
      </c>
      <c r="G38" s="1" t="s">
        <v>50</v>
      </c>
      <c r="H38" s="12">
        <v>5</v>
      </c>
      <c r="I38" s="12">
        <v>3</v>
      </c>
      <c r="J38" s="12">
        <v>4</v>
      </c>
      <c r="K38" s="12">
        <v>1</v>
      </c>
      <c r="M38" s="1" t="s">
        <v>50</v>
      </c>
      <c r="N38" s="12">
        <v>21</v>
      </c>
      <c r="O38" s="12">
        <v>8.4499999999999993</v>
      </c>
      <c r="P38" s="12">
        <v>24</v>
      </c>
      <c r="Q38" s="13">
        <v>3.99</v>
      </c>
      <c r="R38" s="5">
        <f t="shared" si="15"/>
        <v>57.440000000000005</v>
      </c>
      <c r="S38" s="14">
        <f t="shared" si="16"/>
        <v>0.55821239865150507</v>
      </c>
      <c r="U38" s="1" t="s">
        <v>50</v>
      </c>
      <c r="V38" s="12">
        <v>309.07249999999999</v>
      </c>
      <c r="W38" s="12">
        <v>128.69649999999999</v>
      </c>
      <c r="X38" s="12">
        <v>387.67399999999998</v>
      </c>
      <c r="Y38" s="13">
        <v>67.962999999999994</v>
      </c>
      <c r="Z38" s="5">
        <f t="shared" si="17"/>
        <v>893.40599999999995</v>
      </c>
      <c r="AA38" s="15">
        <f t="shared" si="18"/>
        <v>0.55695015648819701</v>
      </c>
      <c r="AC38" s="14">
        <f t="shared" si="19"/>
        <v>1.2622421633080583E-3</v>
      </c>
    </row>
    <row r="39" spans="1:29" x14ac:dyDescent="0.25">
      <c r="R39" s="5">
        <f>SUM(R35:R38)</f>
        <v>102.8999</v>
      </c>
      <c r="Z39" s="5">
        <f>SUM(Z35:Z38)</f>
        <v>1604.1040469999998</v>
      </c>
    </row>
    <row r="41" spans="1:29" x14ac:dyDescent="0.25">
      <c r="A41" s="55" t="s">
        <v>57</v>
      </c>
      <c r="B41" s="55"/>
      <c r="C41" s="55"/>
      <c r="D41" s="55"/>
      <c r="E41" s="55"/>
      <c r="F41" t="s">
        <v>43</v>
      </c>
    </row>
    <row r="42" spans="1:29" x14ac:dyDescent="0.25">
      <c r="A42" s="1" t="s">
        <v>0</v>
      </c>
      <c r="B42" s="1"/>
      <c r="C42" s="1"/>
      <c r="D42" s="1"/>
      <c r="E42" s="1"/>
      <c r="G42" s="1" t="s">
        <v>0</v>
      </c>
      <c r="H42" s="1"/>
      <c r="I42" s="1"/>
      <c r="J42" s="1"/>
      <c r="K42" s="1"/>
      <c r="M42" s="1" t="s">
        <v>0</v>
      </c>
      <c r="N42" s="1"/>
      <c r="O42" s="1"/>
      <c r="P42" s="1"/>
      <c r="Q42" s="1"/>
      <c r="U42" s="1" t="s">
        <v>0</v>
      </c>
      <c r="V42" s="1"/>
      <c r="W42" s="1"/>
      <c r="X42" s="1"/>
      <c r="Y42" s="1"/>
    </row>
    <row r="43" spans="1:29" x14ac:dyDescent="0.25">
      <c r="A43" s="1"/>
      <c r="B43" s="1" t="s">
        <v>51</v>
      </c>
      <c r="C43" s="1" t="s">
        <v>48</v>
      </c>
      <c r="D43" s="1" t="s">
        <v>49</v>
      </c>
      <c r="E43" s="1" t="s">
        <v>50</v>
      </c>
      <c r="G43" s="1"/>
      <c r="H43" s="1" t="s">
        <v>51</v>
      </c>
      <c r="I43" s="1" t="s">
        <v>48</v>
      </c>
      <c r="J43" s="1" t="s">
        <v>49</v>
      </c>
      <c r="K43" s="1" t="s">
        <v>50</v>
      </c>
      <c r="M43" s="1"/>
      <c r="N43" s="1" t="s">
        <v>51</v>
      </c>
      <c r="O43" s="1" t="s">
        <v>48</v>
      </c>
      <c r="P43" s="1" t="s">
        <v>49</v>
      </c>
      <c r="Q43" s="1" t="s">
        <v>50</v>
      </c>
      <c r="R43" s="1" t="s">
        <v>16</v>
      </c>
      <c r="S43" s="1" t="s">
        <v>17</v>
      </c>
      <c r="U43" s="1"/>
      <c r="V43" s="1" t="s">
        <v>51</v>
      </c>
      <c r="W43" s="1" t="s">
        <v>48</v>
      </c>
      <c r="X43" s="1" t="s">
        <v>49</v>
      </c>
      <c r="Y43" s="1" t="s">
        <v>50</v>
      </c>
      <c r="Z43" s="1" t="s">
        <v>16</v>
      </c>
      <c r="AA43" s="1" t="s">
        <v>17</v>
      </c>
      <c r="AC43" s="1" t="s">
        <v>3</v>
      </c>
    </row>
    <row r="44" spans="1:29" x14ac:dyDescent="0.25">
      <c r="A44" s="1" t="s">
        <v>51</v>
      </c>
      <c r="B44" s="10">
        <v>1</v>
      </c>
      <c r="C44" s="10">
        <v>2</v>
      </c>
      <c r="D44" s="10">
        <v>3</v>
      </c>
      <c r="E44" s="10">
        <v>5</v>
      </c>
      <c r="G44" s="1" t="s">
        <v>51</v>
      </c>
      <c r="H44" s="12">
        <v>1</v>
      </c>
      <c r="I44" s="12">
        <v>2</v>
      </c>
      <c r="J44" s="12">
        <v>3</v>
      </c>
      <c r="K44" s="12">
        <v>5</v>
      </c>
      <c r="M44" s="1" t="s">
        <v>51</v>
      </c>
      <c r="N44" s="12">
        <f t="array" ref="N44:Q47">MMULT(H44:K47,H44:K47)</f>
        <v>3.99</v>
      </c>
      <c r="O44" s="12">
        <v>7.49</v>
      </c>
      <c r="P44" s="12">
        <v>13.666666666666666</v>
      </c>
      <c r="Q44" s="13">
        <v>23</v>
      </c>
      <c r="R44" s="5">
        <f>SUM(N44:Q44)</f>
        <v>48.146666666666668</v>
      </c>
      <c r="S44" s="14">
        <f>R44/$R$39</f>
        <v>0.46789808995603172</v>
      </c>
      <c r="U44" s="1" t="s">
        <v>51</v>
      </c>
      <c r="V44" s="12">
        <f t="array" ref="V44:Y47">MMULT(N44:Q47,N44:Q47)</f>
        <v>70.776200000000003</v>
      </c>
      <c r="W44" s="12">
        <v>133.0402</v>
      </c>
      <c r="X44" s="12">
        <v>233.72499999999997</v>
      </c>
      <c r="Y44" s="13">
        <v>413.435</v>
      </c>
      <c r="Z44" s="5">
        <f>SUM(V44:Y44)</f>
        <v>850.97640000000001</v>
      </c>
      <c r="AA44" s="15">
        <f>Z44/$Z$39</f>
        <v>0.53049950319089256</v>
      </c>
      <c r="AC44" s="14">
        <f>S44-AA44</f>
        <v>-6.2601413234860848E-2</v>
      </c>
    </row>
    <row r="45" spans="1:29" x14ac:dyDescent="0.25">
      <c r="A45" s="1" t="s">
        <v>48</v>
      </c>
      <c r="B45" s="10">
        <v>0.5</v>
      </c>
      <c r="C45" s="10">
        <v>1</v>
      </c>
      <c r="D45" s="10">
        <v>3</v>
      </c>
      <c r="E45" s="10">
        <v>2</v>
      </c>
      <c r="G45" s="1" t="s">
        <v>48</v>
      </c>
      <c r="H45" s="12">
        <v>0.5</v>
      </c>
      <c r="I45" s="12">
        <v>1</v>
      </c>
      <c r="J45" s="12">
        <v>3</v>
      </c>
      <c r="K45" s="12">
        <v>2</v>
      </c>
      <c r="M45" s="1" t="s">
        <v>48</v>
      </c>
      <c r="N45" s="12">
        <v>2.39</v>
      </c>
      <c r="O45" s="12">
        <v>3.99</v>
      </c>
      <c r="P45" s="12">
        <v>8.1666666666666661</v>
      </c>
      <c r="Q45" s="13">
        <v>15.5</v>
      </c>
      <c r="R45" s="5">
        <f t="shared" ref="R45:R47" si="20">SUM(N45:Q45)</f>
        <v>30.046666666666667</v>
      </c>
      <c r="S45" s="14">
        <f t="shared" ref="S45:S47" si="21">R45/$R$39</f>
        <v>0.29199898801326984</v>
      </c>
      <c r="U45" s="1" t="s">
        <v>48</v>
      </c>
      <c r="V45" s="12">
        <v>42.489699999999999</v>
      </c>
      <c r="W45" s="12">
        <v>80.256200000000007</v>
      </c>
      <c r="X45" s="12">
        <v>140.63499999999999</v>
      </c>
      <c r="Y45" s="13">
        <v>246.68</v>
      </c>
      <c r="Z45" s="5">
        <f t="shared" ref="Z45:Z47" si="22">SUM(V45:Y45)</f>
        <v>510.0609</v>
      </c>
      <c r="AA45" s="15">
        <f t="shared" ref="AA45:AA47" si="23">Z45/$Z$39</f>
        <v>0.31797245381552242</v>
      </c>
      <c r="AC45" s="14">
        <f t="shared" ref="AC45:AC47" si="24">S45-AA45</f>
        <v>-2.5973465802252571E-2</v>
      </c>
    </row>
    <row r="46" spans="1:29" x14ac:dyDescent="0.25">
      <c r="A46" s="1" t="s">
        <v>49</v>
      </c>
      <c r="B46" s="10">
        <v>0.33333333333333331</v>
      </c>
      <c r="C46" s="10">
        <v>0.33333333333333331</v>
      </c>
      <c r="D46" s="10">
        <v>1</v>
      </c>
      <c r="E46" s="10">
        <v>3</v>
      </c>
      <c r="G46" s="1" t="s">
        <v>49</v>
      </c>
      <c r="H46" s="12">
        <v>0.33</v>
      </c>
      <c r="I46" s="12">
        <v>0.33</v>
      </c>
      <c r="J46" s="12">
        <v>1</v>
      </c>
      <c r="K46" s="12">
        <v>3</v>
      </c>
      <c r="M46" s="1" t="s">
        <v>49</v>
      </c>
      <c r="N46" s="12">
        <v>1.425</v>
      </c>
      <c r="O46" s="12">
        <v>2.8200000000000003</v>
      </c>
      <c r="P46" s="12">
        <v>3.98</v>
      </c>
      <c r="Q46" s="13">
        <v>8.31</v>
      </c>
      <c r="R46" s="5">
        <f t="shared" si="20"/>
        <v>16.535</v>
      </c>
      <c r="S46" s="14">
        <f t="shared" si="21"/>
        <v>0.16069014644329099</v>
      </c>
      <c r="U46" s="1" t="s">
        <v>49</v>
      </c>
      <c r="V46" s="12">
        <v>24.412650000000003</v>
      </c>
      <c r="W46" s="12">
        <v>45.696750000000009</v>
      </c>
      <c r="X46" s="12">
        <v>81.336400000000012</v>
      </c>
      <c r="Y46" s="13">
        <v>142.79880000000003</v>
      </c>
      <c r="Z46" s="5">
        <f t="shared" si="22"/>
        <v>294.24460000000005</v>
      </c>
      <c r="AA46" s="15">
        <f t="shared" si="23"/>
        <v>0.18343236559392589</v>
      </c>
      <c r="AC46" s="14">
        <f t="shared" si="24"/>
        <v>-2.2742219150634901E-2</v>
      </c>
    </row>
    <row r="47" spans="1:29" x14ac:dyDescent="0.25">
      <c r="A47" s="1" t="s">
        <v>50</v>
      </c>
      <c r="B47" s="10">
        <v>0.2</v>
      </c>
      <c r="C47" s="10">
        <v>0.5</v>
      </c>
      <c r="D47" s="10">
        <v>0.33333333333333331</v>
      </c>
      <c r="E47" s="10">
        <v>1</v>
      </c>
      <c r="G47" s="1" t="s">
        <v>50</v>
      </c>
      <c r="H47" s="12">
        <v>0.2</v>
      </c>
      <c r="I47" s="12">
        <v>0.5</v>
      </c>
      <c r="J47" s="12">
        <v>0.33333333333333331</v>
      </c>
      <c r="K47" s="12">
        <v>1</v>
      </c>
      <c r="M47" s="1" t="s">
        <v>50</v>
      </c>
      <c r="N47" s="12">
        <v>0.76</v>
      </c>
      <c r="O47" s="12">
        <v>1.51</v>
      </c>
      <c r="P47" s="12">
        <v>2.7666666666666671</v>
      </c>
      <c r="Q47" s="13">
        <v>4</v>
      </c>
      <c r="R47" s="5">
        <f t="shared" si="20"/>
        <v>9.0366666666666671</v>
      </c>
      <c r="S47" s="14">
        <f t="shared" si="21"/>
        <v>8.7819975205677234E-2</v>
      </c>
      <c r="U47" s="1" t="s">
        <v>50</v>
      </c>
      <c r="V47" s="12">
        <v>13.623799999999999</v>
      </c>
      <c r="W47" s="12">
        <v>25.559300000000004</v>
      </c>
      <c r="X47" s="12">
        <v>44.796333333333337</v>
      </c>
      <c r="Y47" s="13">
        <v>79.876000000000005</v>
      </c>
      <c r="Z47" s="5">
        <f t="shared" si="22"/>
        <v>163.85543333333334</v>
      </c>
      <c r="AA47" s="15">
        <f t="shared" si="23"/>
        <v>0.1021476341511489</v>
      </c>
      <c r="AC47" s="14">
        <f t="shared" si="24"/>
        <v>-1.4327658945471666E-2</v>
      </c>
    </row>
    <row r="48" spans="1:29" x14ac:dyDescent="0.25">
      <c r="R48" s="5">
        <f>SUM(R44:R47)</f>
        <v>103.76499999999999</v>
      </c>
      <c r="Z48" s="5">
        <f>SUM(Z44:Z47)</f>
        <v>1819.1373333333333</v>
      </c>
    </row>
    <row r="50" spans="1:29" x14ac:dyDescent="0.25">
      <c r="A50" s="55" t="s">
        <v>57</v>
      </c>
      <c r="B50" s="55"/>
      <c r="C50" s="55"/>
      <c r="D50" s="55"/>
      <c r="E50" s="55"/>
      <c r="F50" t="s">
        <v>65</v>
      </c>
    </row>
    <row r="51" spans="1:29" x14ac:dyDescent="0.25">
      <c r="A51" s="1" t="s">
        <v>0</v>
      </c>
      <c r="B51" s="1"/>
      <c r="C51" s="1"/>
      <c r="D51" s="1"/>
      <c r="E51" s="1"/>
      <c r="G51" s="1" t="s">
        <v>0</v>
      </c>
      <c r="H51" s="1"/>
      <c r="I51" s="1"/>
      <c r="J51" s="1"/>
      <c r="K51" s="1"/>
      <c r="M51" s="1" t="s">
        <v>0</v>
      </c>
      <c r="N51" s="1"/>
      <c r="O51" s="1"/>
      <c r="P51" s="1"/>
      <c r="Q51" s="1"/>
      <c r="U51" s="1" t="s">
        <v>0</v>
      </c>
      <c r="V51" s="1"/>
      <c r="W51" s="1"/>
      <c r="X51" s="1"/>
      <c r="Y51" s="1"/>
    </row>
    <row r="52" spans="1:29" x14ac:dyDescent="0.25">
      <c r="A52" s="1"/>
      <c r="B52" s="1" t="s">
        <v>51</v>
      </c>
      <c r="C52" s="1" t="s">
        <v>48</v>
      </c>
      <c r="D52" s="1" t="s">
        <v>49</v>
      </c>
      <c r="E52" s="1" t="s">
        <v>50</v>
      </c>
      <c r="G52" s="1"/>
      <c r="H52" s="1" t="s">
        <v>51</v>
      </c>
      <c r="I52" s="1" t="s">
        <v>48</v>
      </c>
      <c r="J52" s="1" t="s">
        <v>49</v>
      </c>
      <c r="K52" s="1" t="s">
        <v>50</v>
      </c>
      <c r="M52" s="1"/>
      <c r="N52" s="1" t="s">
        <v>51</v>
      </c>
      <c r="O52" s="1" t="s">
        <v>48</v>
      </c>
      <c r="P52" s="1" t="s">
        <v>49</v>
      </c>
      <c r="Q52" s="1" t="s">
        <v>50</v>
      </c>
      <c r="R52" s="1" t="s">
        <v>16</v>
      </c>
      <c r="S52" s="1" t="s">
        <v>17</v>
      </c>
      <c r="U52" s="1"/>
      <c r="V52" s="1" t="s">
        <v>51</v>
      </c>
      <c r="W52" s="1" t="s">
        <v>48</v>
      </c>
      <c r="X52" s="1" t="s">
        <v>49</v>
      </c>
      <c r="Y52" s="1" t="s">
        <v>50</v>
      </c>
      <c r="Z52" s="1" t="s">
        <v>16</v>
      </c>
      <c r="AA52" s="1" t="s">
        <v>17</v>
      </c>
      <c r="AC52" s="1" t="s">
        <v>3</v>
      </c>
    </row>
    <row r="53" spans="1:29" x14ac:dyDescent="0.25">
      <c r="A53" s="1" t="s">
        <v>51</v>
      </c>
      <c r="B53" s="2">
        <v>1</v>
      </c>
      <c r="C53" s="2">
        <v>0.5</v>
      </c>
      <c r="D53" s="2">
        <v>1</v>
      </c>
      <c r="E53" s="2">
        <v>3</v>
      </c>
      <c r="G53" s="1" t="s">
        <v>51</v>
      </c>
      <c r="H53" s="12">
        <v>1</v>
      </c>
      <c r="I53" s="12">
        <v>0.5</v>
      </c>
      <c r="J53" s="12">
        <v>1</v>
      </c>
      <c r="K53" s="12">
        <v>0.33</v>
      </c>
      <c r="M53" s="1" t="s">
        <v>51</v>
      </c>
      <c r="N53" s="12">
        <f t="array" ref="N53:Q56">MMULT(H53:K56,H53:K56)</f>
        <v>3.1089000000000002</v>
      </c>
      <c r="O53" s="12">
        <v>1.5825</v>
      </c>
      <c r="P53" s="12">
        <v>3.11</v>
      </c>
      <c r="Q53" s="13">
        <v>5.66</v>
      </c>
      <c r="R53" s="5">
        <f>SUM(N53:Q53)</f>
        <v>13.461399999999999</v>
      </c>
      <c r="S53" s="14">
        <f>R53/$R$39</f>
        <v>0.13082034093327594</v>
      </c>
      <c r="U53" s="1" t="s">
        <v>51</v>
      </c>
      <c r="V53" s="12">
        <f t="array" ref="V53:Y56">MMULT(N53:Q56,N53:Q56)</f>
        <v>42.110325876666671</v>
      </c>
      <c r="W53" s="12">
        <v>22.954567583333333</v>
      </c>
      <c r="X53" s="12">
        <v>42.184812333333333</v>
      </c>
      <c r="Y53" s="13">
        <v>84.298497999999995</v>
      </c>
      <c r="Z53" s="5">
        <f>SUM(V53:Y53)</f>
        <v>191.54820379333333</v>
      </c>
      <c r="AA53" s="15">
        <f>Z53/$Z$39</f>
        <v>0.11941133379194907</v>
      </c>
      <c r="AC53" s="14">
        <f>S53-AA53</f>
        <v>1.1409007141326866E-2</v>
      </c>
    </row>
    <row r="54" spans="1:29" x14ac:dyDescent="0.25">
      <c r="A54" s="1" t="s">
        <v>48</v>
      </c>
      <c r="B54" s="2">
        <v>2</v>
      </c>
      <c r="C54" s="2">
        <v>1</v>
      </c>
      <c r="D54" s="2">
        <v>2</v>
      </c>
      <c r="E54" s="2">
        <v>4</v>
      </c>
      <c r="G54" s="1" t="s">
        <v>48</v>
      </c>
      <c r="H54" s="12">
        <v>2</v>
      </c>
      <c r="I54" s="12">
        <v>1</v>
      </c>
      <c r="J54" s="12">
        <v>2</v>
      </c>
      <c r="K54" s="12">
        <v>4</v>
      </c>
      <c r="M54" s="1" t="s">
        <v>48</v>
      </c>
      <c r="N54" s="12">
        <v>7.32</v>
      </c>
      <c r="O54" s="12">
        <v>4</v>
      </c>
      <c r="P54" s="12">
        <v>7.333333333333333</v>
      </c>
      <c r="Q54" s="13">
        <v>14.66</v>
      </c>
      <c r="R54" s="5">
        <f t="shared" ref="R54:R56" si="25">SUM(N54:Q54)</f>
        <v>33.313333333333333</v>
      </c>
      <c r="S54" s="14">
        <f t="shared" ref="S54:S56" si="26">R54/$R$39</f>
        <v>0.32374505061067438</v>
      </c>
      <c r="U54" s="1" t="s">
        <v>48</v>
      </c>
      <c r="V54" s="12">
        <v>103.18941466666668</v>
      </c>
      <c r="W54" s="12">
        <v>56.276133333333334</v>
      </c>
      <c r="X54" s="12">
        <v>103.37299999999999</v>
      </c>
      <c r="Y54" s="13">
        <v>206.7343406666667</v>
      </c>
      <c r="Z54" s="5">
        <f t="shared" ref="Z54:Z56" si="27">SUM(V54:Y54)</f>
        <v>469.5728886666667</v>
      </c>
      <c r="AA54" s="15">
        <f t="shared" ref="AA54:AA56" si="28">Z54/$Z$39</f>
        <v>0.29273218875350593</v>
      </c>
      <c r="AC54" s="14">
        <f t="shared" ref="AC54:AC56" si="29">S54-AA54</f>
        <v>3.101286185716845E-2</v>
      </c>
    </row>
    <row r="55" spans="1:29" x14ac:dyDescent="0.25">
      <c r="A55" s="1" t="s">
        <v>49</v>
      </c>
      <c r="B55" s="2">
        <v>1</v>
      </c>
      <c r="C55" s="2">
        <v>0.5</v>
      </c>
      <c r="D55" s="2">
        <v>1</v>
      </c>
      <c r="E55" s="2">
        <v>3</v>
      </c>
      <c r="G55" s="1" t="s">
        <v>49</v>
      </c>
      <c r="H55" s="12">
        <v>1</v>
      </c>
      <c r="I55" s="12">
        <v>0.5</v>
      </c>
      <c r="J55" s="12">
        <v>1</v>
      </c>
      <c r="K55" s="12">
        <v>3</v>
      </c>
      <c r="M55" s="1" t="s">
        <v>49</v>
      </c>
      <c r="N55" s="12">
        <v>3.99</v>
      </c>
      <c r="O55" s="12">
        <v>2.25</v>
      </c>
      <c r="P55" s="12">
        <v>4</v>
      </c>
      <c r="Q55" s="13">
        <v>8.33</v>
      </c>
      <c r="R55" s="5">
        <f t="shared" si="25"/>
        <v>18.57</v>
      </c>
      <c r="S55" s="14">
        <f t="shared" si="26"/>
        <v>0.18046664768381698</v>
      </c>
      <c r="U55" s="1" t="s">
        <v>49</v>
      </c>
      <c r="V55" s="12">
        <v>57.273977666666667</v>
      </c>
      <c r="W55" s="12">
        <v>31.241958333333333</v>
      </c>
      <c r="X55" s="12">
        <v>57.376133333333335</v>
      </c>
      <c r="Y55" s="13">
        <v>114.78553699999999</v>
      </c>
      <c r="Z55" s="5">
        <f t="shared" si="27"/>
        <v>260.6776063333333</v>
      </c>
      <c r="AA55" s="15">
        <f t="shared" si="28"/>
        <v>0.16250666957723431</v>
      </c>
      <c r="AC55" s="14">
        <f t="shared" si="29"/>
        <v>1.7959978106582675E-2</v>
      </c>
    </row>
    <row r="56" spans="1:29" x14ac:dyDescent="0.25">
      <c r="A56" s="1" t="s">
        <v>50</v>
      </c>
      <c r="B56" s="2">
        <v>0.33333333333333331</v>
      </c>
      <c r="C56" s="2">
        <v>0.25</v>
      </c>
      <c r="D56" s="2">
        <v>0.33333333333333331</v>
      </c>
      <c r="E56" s="2">
        <v>1</v>
      </c>
      <c r="G56" s="1" t="s">
        <v>50</v>
      </c>
      <c r="H56" s="12">
        <v>0.33</v>
      </c>
      <c r="I56" s="12">
        <v>0.25</v>
      </c>
      <c r="J56" s="12">
        <v>0.33333333333333331</v>
      </c>
      <c r="K56" s="12">
        <v>1</v>
      </c>
      <c r="M56" s="1" t="s">
        <v>50</v>
      </c>
      <c r="N56" s="12">
        <v>1.4933333333333334</v>
      </c>
      <c r="O56" s="12">
        <v>0.83166666666666667</v>
      </c>
      <c r="P56" s="12">
        <v>1.4966666666666666</v>
      </c>
      <c r="Q56" s="13">
        <v>3.1089000000000002</v>
      </c>
      <c r="R56" s="5">
        <f t="shared" si="25"/>
        <v>6.9305666666666674</v>
      </c>
      <c r="S56" s="14">
        <f t="shared" si="26"/>
        <v>6.7352511194536308E-2</v>
      </c>
      <c r="U56" s="1" t="s">
        <v>50</v>
      </c>
      <c r="V56" s="12">
        <v>21.344748000000003</v>
      </c>
      <c r="W56" s="12">
        <v>11.642935166666668</v>
      </c>
      <c r="X56" s="12">
        <v>21.382809222222221</v>
      </c>
      <c r="Y56" s="13">
        <v>42.776992543333336</v>
      </c>
      <c r="Z56" s="5">
        <f t="shared" si="27"/>
        <v>97.147484932222227</v>
      </c>
      <c r="AA56" s="15">
        <f t="shared" si="28"/>
        <v>6.0561835196356335E-2</v>
      </c>
      <c r="AC56" s="14">
        <f t="shared" si="29"/>
        <v>6.7906759981799722E-3</v>
      </c>
    </row>
    <row r="57" spans="1:29" x14ac:dyDescent="0.25">
      <c r="R57" s="5">
        <f>SUM(R53:R56)</f>
        <v>72.275299999999987</v>
      </c>
      <c r="Z57" s="5">
        <f>SUM(Z53:Z56)</f>
        <v>1018.9461837255556</v>
      </c>
    </row>
    <row r="58" spans="1:29" x14ac:dyDescent="0.25">
      <c r="A58" s="55" t="s">
        <v>57</v>
      </c>
      <c r="B58" s="55"/>
      <c r="C58" s="55"/>
      <c r="D58" s="55"/>
      <c r="E58" s="55"/>
      <c r="F58" t="s">
        <v>66</v>
      </c>
    </row>
    <row r="59" spans="1:29" x14ac:dyDescent="0.25">
      <c r="A59" s="1" t="s">
        <v>0</v>
      </c>
      <c r="B59" s="1"/>
      <c r="C59" s="1"/>
      <c r="D59" s="1"/>
      <c r="E59" s="1"/>
      <c r="G59" s="1" t="s">
        <v>0</v>
      </c>
      <c r="H59" s="1"/>
      <c r="I59" s="1"/>
      <c r="J59" s="1"/>
      <c r="K59" s="1"/>
      <c r="M59" s="1" t="s">
        <v>0</v>
      </c>
      <c r="N59" s="1"/>
      <c r="O59" s="1"/>
      <c r="P59" s="1"/>
      <c r="Q59" s="1"/>
      <c r="U59" s="1" t="s">
        <v>0</v>
      </c>
      <c r="V59" s="1"/>
      <c r="W59" s="1"/>
      <c r="X59" s="1"/>
      <c r="Y59" s="1"/>
    </row>
    <row r="60" spans="1:29" x14ac:dyDescent="0.25">
      <c r="A60" s="1"/>
      <c r="B60" s="1" t="s">
        <v>51</v>
      </c>
      <c r="C60" s="1" t="s">
        <v>48</v>
      </c>
      <c r="D60" s="1" t="s">
        <v>49</v>
      </c>
      <c r="E60" s="1" t="s">
        <v>50</v>
      </c>
      <c r="G60" s="1"/>
      <c r="H60" s="1" t="s">
        <v>51</v>
      </c>
      <c r="I60" s="1" t="s">
        <v>48</v>
      </c>
      <c r="J60" s="1" t="s">
        <v>49</v>
      </c>
      <c r="K60" s="1" t="s">
        <v>50</v>
      </c>
      <c r="M60" s="1"/>
      <c r="N60" s="1" t="s">
        <v>51</v>
      </c>
      <c r="O60" s="1" t="s">
        <v>48</v>
      </c>
      <c r="P60" s="1" t="s">
        <v>49</v>
      </c>
      <c r="Q60" s="1" t="s">
        <v>50</v>
      </c>
      <c r="R60" s="1" t="s">
        <v>16</v>
      </c>
      <c r="S60" s="1" t="s">
        <v>17</v>
      </c>
      <c r="U60" s="1"/>
      <c r="V60" s="1" t="s">
        <v>51</v>
      </c>
      <c r="W60" s="1" t="s">
        <v>48</v>
      </c>
      <c r="X60" s="1" t="s">
        <v>49</v>
      </c>
      <c r="Y60" s="1" t="s">
        <v>50</v>
      </c>
      <c r="Z60" s="1" t="s">
        <v>16</v>
      </c>
      <c r="AA60" s="1" t="s">
        <v>17</v>
      </c>
      <c r="AC60" s="1" t="s">
        <v>3</v>
      </c>
    </row>
    <row r="61" spans="1:29" x14ac:dyDescent="0.25">
      <c r="A61" s="1" t="s">
        <v>51</v>
      </c>
      <c r="B61" s="2">
        <v>1</v>
      </c>
      <c r="C61" s="2">
        <v>4</v>
      </c>
      <c r="D61" s="2">
        <v>2</v>
      </c>
      <c r="E61" s="2">
        <v>2</v>
      </c>
      <c r="G61" s="1" t="s">
        <v>51</v>
      </c>
      <c r="H61" s="12">
        <v>1</v>
      </c>
      <c r="I61" s="12">
        <v>4</v>
      </c>
      <c r="J61" s="12">
        <v>2</v>
      </c>
      <c r="K61" s="12">
        <v>2</v>
      </c>
      <c r="M61" s="1" t="s">
        <v>51</v>
      </c>
      <c r="N61" s="12">
        <f t="array" ref="N61:Q64">MMULT(H61:K64,H61:K64)</f>
        <v>4</v>
      </c>
      <c r="O61" s="12">
        <v>20</v>
      </c>
      <c r="P61" s="12">
        <v>7.32</v>
      </c>
      <c r="Q61" s="13">
        <v>7.32</v>
      </c>
      <c r="R61" s="5">
        <f>SUM(N61:Q61)</f>
        <v>38.64</v>
      </c>
      <c r="S61" s="14">
        <f>R61/$R$39</f>
        <v>0.3755105690092993</v>
      </c>
      <c r="U61" s="1" t="s">
        <v>51</v>
      </c>
      <c r="V61" s="12">
        <f t="array" ref="V61:Y64">MMULT(N61:Q64,N61:Q64)</f>
        <v>65.539999999999992</v>
      </c>
      <c r="W61" s="12">
        <v>320.64000000000004</v>
      </c>
      <c r="X61" s="12">
        <v>117.4936</v>
      </c>
      <c r="Y61" s="13">
        <v>117.4936</v>
      </c>
      <c r="Z61" s="5">
        <f>SUM(V61:Y61)</f>
        <v>621.16720000000009</v>
      </c>
      <c r="AA61" s="15">
        <f>Z61/$Z$39</f>
        <v>0.38723622770088317</v>
      </c>
      <c r="AC61" s="14">
        <f>S61-AA61</f>
        <v>-1.1725658691583873E-2</v>
      </c>
    </row>
    <row r="62" spans="1:29" x14ac:dyDescent="0.25">
      <c r="A62" s="1" t="s">
        <v>48</v>
      </c>
      <c r="B62" s="2">
        <v>0.25</v>
      </c>
      <c r="C62" s="2">
        <v>1</v>
      </c>
      <c r="D62" s="2">
        <v>0.33333333333333331</v>
      </c>
      <c r="E62" s="2">
        <v>0.33333333333333331</v>
      </c>
      <c r="G62" s="1" t="s">
        <v>48</v>
      </c>
      <c r="H62" s="12">
        <v>0.25</v>
      </c>
      <c r="I62" s="12">
        <v>1</v>
      </c>
      <c r="J62" s="12">
        <v>0.33</v>
      </c>
      <c r="K62" s="12">
        <v>0.33</v>
      </c>
      <c r="M62" s="1" t="s">
        <v>48</v>
      </c>
      <c r="N62" s="12">
        <v>0.83000000000000007</v>
      </c>
      <c r="O62" s="12">
        <v>3.9800000000000004</v>
      </c>
      <c r="P62" s="12">
        <v>1.4900000000000002</v>
      </c>
      <c r="Q62" s="13">
        <v>1.4900000000000002</v>
      </c>
      <c r="R62" s="5">
        <f t="shared" ref="R62:R64" si="30">SUM(N62:Q62)</f>
        <v>7.7900000000000009</v>
      </c>
      <c r="S62" s="14">
        <f t="shared" ref="S62:S64" si="31">R62/$R$39</f>
        <v>7.5704641112382037E-2</v>
      </c>
      <c r="U62" s="1" t="s">
        <v>48</v>
      </c>
      <c r="V62" s="12">
        <v>13.328400000000002</v>
      </c>
      <c r="W62" s="12">
        <v>65.220400000000012</v>
      </c>
      <c r="X62" s="12">
        <v>23.896000000000004</v>
      </c>
      <c r="Y62" s="13">
        <v>23.896000000000004</v>
      </c>
      <c r="Z62" s="5">
        <f t="shared" ref="Z62:Z64" si="32">SUM(V62:Y62)</f>
        <v>126.34080000000002</v>
      </c>
      <c r="AA62" s="15">
        <f t="shared" ref="AA62:AA64" si="33">Z62/$Z$39</f>
        <v>7.8760975783511641E-2</v>
      </c>
      <c r="AC62" s="14">
        <f t="shared" ref="AC62:AC64" si="34">S62-AA62</f>
        <v>-3.0563346711296041E-3</v>
      </c>
    </row>
    <row r="63" spans="1:29" x14ac:dyDescent="0.25">
      <c r="A63" s="1" t="s">
        <v>49</v>
      </c>
      <c r="B63" s="2">
        <v>0.5</v>
      </c>
      <c r="C63" s="2">
        <v>3</v>
      </c>
      <c r="D63" s="2">
        <v>1</v>
      </c>
      <c r="E63" s="2">
        <v>1</v>
      </c>
      <c r="G63" s="1" t="s">
        <v>49</v>
      </c>
      <c r="H63" s="12">
        <v>0.5</v>
      </c>
      <c r="I63" s="12">
        <v>3</v>
      </c>
      <c r="J63" s="12">
        <v>1</v>
      </c>
      <c r="K63" s="12">
        <v>1</v>
      </c>
      <c r="M63" s="1" t="s">
        <v>49</v>
      </c>
      <c r="N63" s="12">
        <v>2.25</v>
      </c>
      <c r="O63" s="12">
        <v>11</v>
      </c>
      <c r="P63" s="12">
        <v>3.99</v>
      </c>
      <c r="Q63" s="13">
        <v>3.99</v>
      </c>
      <c r="R63" s="5">
        <f t="shared" si="30"/>
        <v>21.230000000000004</v>
      </c>
      <c r="S63" s="14">
        <f t="shared" si="31"/>
        <v>0.20631701294170357</v>
      </c>
      <c r="U63" s="1" t="s">
        <v>49</v>
      </c>
      <c r="V63" s="12">
        <v>36.085000000000001</v>
      </c>
      <c r="W63" s="12">
        <v>176.56</v>
      </c>
      <c r="X63" s="12">
        <v>64.700200000000009</v>
      </c>
      <c r="Y63" s="13">
        <v>64.700200000000009</v>
      </c>
      <c r="Z63" s="5">
        <f t="shared" si="32"/>
        <v>342.04540000000003</v>
      </c>
      <c r="AA63" s="15">
        <f t="shared" si="33"/>
        <v>0.21323143011807391</v>
      </c>
      <c r="AC63" s="14">
        <f t="shared" si="34"/>
        <v>-6.914417176370341E-3</v>
      </c>
    </row>
    <row r="64" spans="1:29" x14ac:dyDescent="0.25">
      <c r="A64" s="1" t="s">
        <v>50</v>
      </c>
      <c r="B64" s="2">
        <v>0.5</v>
      </c>
      <c r="C64" s="2">
        <v>3</v>
      </c>
      <c r="D64" s="2">
        <v>1</v>
      </c>
      <c r="E64" s="2">
        <v>1</v>
      </c>
      <c r="G64" s="1" t="s">
        <v>50</v>
      </c>
      <c r="H64" s="12">
        <v>0.5</v>
      </c>
      <c r="I64" s="12">
        <v>3</v>
      </c>
      <c r="J64" s="12">
        <v>1</v>
      </c>
      <c r="K64" s="12">
        <v>1</v>
      </c>
      <c r="M64" s="1" t="s">
        <v>50</v>
      </c>
      <c r="N64" s="12">
        <v>2.25</v>
      </c>
      <c r="O64" s="12">
        <v>11</v>
      </c>
      <c r="P64" s="12">
        <v>3.99</v>
      </c>
      <c r="Q64" s="13">
        <v>3.99</v>
      </c>
      <c r="R64" s="5">
        <f t="shared" si="30"/>
        <v>21.230000000000004</v>
      </c>
      <c r="S64" s="14">
        <f t="shared" si="31"/>
        <v>0.20631701294170357</v>
      </c>
      <c r="U64" s="1" t="s">
        <v>50</v>
      </c>
      <c r="V64" s="12">
        <v>36.085000000000001</v>
      </c>
      <c r="W64" s="12">
        <v>176.56</v>
      </c>
      <c r="X64" s="12">
        <v>64.700200000000009</v>
      </c>
      <c r="Y64" s="13">
        <v>64.700200000000009</v>
      </c>
      <c r="Z64" s="5">
        <f t="shared" si="32"/>
        <v>342.04540000000003</v>
      </c>
      <c r="AA64" s="15">
        <f t="shared" si="33"/>
        <v>0.21323143011807391</v>
      </c>
      <c r="AC64" s="14">
        <f t="shared" si="34"/>
        <v>-6.914417176370341E-3</v>
      </c>
    </row>
    <row r="65" spans="1:29" x14ac:dyDescent="0.25">
      <c r="R65" s="5">
        <f>SUM(R61:R64)</f>
        <v>88.89</v>
      </c>
      <c r="Z65" s="5">
        <f>SUM(Z61:Z64)</f>
        <v>1431.5988000000002</v>
      </c>
    </row>
    <row r="66" spans="1:29" x14ac:dyDescent="0.25">
      <c r="A66" s="55" t="s">
        <v>57</v>
      </c>
      <c r="B66" s="55"/>
      <c r="C66" s="55"/>
      <c r="D66" s="55"/>
      <c r="E66" s="55"/>
      <c r="F66" t="s">
        <v>69</v>
      </c>
    </row>
    <row r="67" spans="1:29" x14ac:dyDescent="0.25">
      <c r="A67" s="1" t="s">
        <v>0</v>
      </c>
      <c r="B67" s="1"/>
      <c r="C67" s="1"/>
      <c r="D67" s="1"/>
      <c r="E67" s="1"/>
      <c r="G67" s="1" t="s">
        <v>0</v>
      </c>
      <c r="H67" s="1"/>
      <c r="I67" s="1"/>
      <c r="J67" s="1"/>
      <c r="K67" s="1"/>
      <c r="M67" s="1" t="s">
        <v>0</v>
      </c>
      <c r="N67" s="1"/>
      <c r="O67" s="1"/>
      <c r="P67" s="1"/>
      <c r="Q67" s="1"/>
      <c r="U67" s="1" t="s">
        <v>0</v>
      </c>
      <c r="V67" s="1"/>
      <c r="W67" s="1"/>
      <c r="X67" s="1"/>
      <c r="Y67" s="1"/>
    </row>
    <row r="68" spans="1:29" x14ac:dyDescent="0.25">
      <c r="A68" s="1"/>
      <c r="B68" s="1" t="s">
        <v>51</v>
      </c>
      <c r="C68" s="1" t="s">
        <v>48</v>
      </c>
      <c r="D68" s="1" t="s">
        <v>49</v>
      </c>
      <c r="E68" s="1" t="s">
        <v>50</v>
      </c>
      <c r="G68" s="1"/>
      <c r="H68" s="1" t="s">
        <v>51</v>
      </c>
      <c r="I68" s="1" t="s">
        <v>48</v>
      </c>
      <c r="J68" s="1" t="s">
        <v>49</v>
      </c>
      <c r="K68" s="1" t="s">
        <v>50</v>
      </c>
      <c r="M68" s="1"/>
      <c r="N68" s="1" t="s">
        <v>51</v>
      </c>
      <c r="O68" s="1" t="s">
        <v>48</v>
      </c>
      <c r="P68" s="1" t="s">
        <v>49</v>
      </c>
      <c r="Q68" s="1" t="s">
        <v>50</v>
      </c>
      <c r="R68" s="1" t="s">
        <v>16</v>
      </c>
      <c r="S68" s="1" t="s">
        <v>17</v>
      </c>
      <c r="U68" s="1"/>
      <c r="V68" s="1" t="s">
        <v>51</v>
      </c>
      <c r="W68" s="1" t="s">
        <v>48</v>
      </c>
      <c r="X68" s="1" t="s">
        <v>49</v>
      </c>
      <c r="Y68" s="1" t="s">
        <v>50</v>
      </c>
      <c r="Z68" s="1" t="s">
        <v>16</v>
      </c>
      <c r="AA68" s="1" t="s">
        <v>17</v>
      </c>
      <c r="AC68" s="1" t="s">
        <v>3</v>
      </c>
    </row>
    <row r="69" spans="1:29" x14ac:dyDescent="0.25">
      <c r="A69" s="1" t="s">
        <v>51</v>
      </c>
      <c r="B69" s="2">
        <v>1</v>
      </c>
      <c r="C69" s="2">
        <v>0.33333333333333331</v>
      </c>
      <c r="D69" s="2">
        <v>0.25</v>
      </c>
      <c r="E69" s="2">
        <v>0.5</v>
      </c>
      <c r="G69" s="1" t="s">
        <v>51</v>
      </c>
      <c r="H69" s="12">
        <v>1</v>
      </c>
      <c r="I69" s="12">
        <v>0.33</v>
      </c>
      <c r="J69" s="12">
        <v>0.25</v>
      </c>
      <c r="K69" s="12">
        <v>0.5</v>
      </c>
      <c r="M69" s="1" t="s">
        <v>51</v>
      </c>
      <c r="N69" s="12">
        <f t="array" ref="N69:Q72">MMULT(H69:K72,H69:K72)</f>
        <v>3.99</v>
      </c>
      <c r="O69" s="12">
        <v>1.4100000000000001</v>
      </c>
      <c r="P69" s="12">
        <v>0.83000000000000007</v>
      </c>
      <c r="Q69" s="13">
        <v>2.41</v>
      </c>
      <c r="R69" s="5">
        <f>SUM(N69:Q69)</f>
        <v>8.64</v>
      </c>
      <c r="S69" s="14">
        <f>R69/$R$39</f>
        <v>8.3965096175992404E-2</v>
      </c>
      <c r="U69" s="1" t="s">
        <v>51</v>
      </c>
      <c r="V69" s="12">
        <f t="array" ref="V69:Y72">MMULT(N69:Q72,N69:Q72)</f>
        <v>65.876300000000015</v>
      </c>
      <c r="W69" s="12">
        <v>22.503600000000002</v>
      </c>
      <c r="X69" s="12">
        <v>13.419600000000003</v>
      </c>
      <c r="Y69" s="13">
        <v>39.061800000000005</v>
      </c>
      <c r="Z69" s="5">
        <f>SUM(V69:Y69)</f>
        <v>140.86130000000003</v>
      </c>
      <c r="AA69" s="15">
        <f>Z69/$Z$39</f>
        <v>8.7813069397486565E-2</v>
      </c>
      <c r="AC69" s="14">
        <f>S69-AA69</f>
        <v>-3.8479732214941609E-3</v>
      </c>
    </row>
    <row r="70" spans="1:29" x14ac:dyDescent="0.25">
      <c r="A70" s="1" t="s">
        <v>48</v>
      </c>
      <c r="B70" s="2">
        <v>3</v>
      </c>
      <c r="C70" s="2">
        <v>1</v>
      </c>
      <c r="D70" s="2">
        <v>0.5</v>
      </c>
      <c r="E70" s="2">
        <v>2</v>
      </c>
      <c r="G70" s="1" t="s">
        <v>48</v>
      </c>
      <c r="H70" s="12">
        <v>3</v>
      </c>
      <c r="I70" s="12">
        <v>1</v>
      </c>
      <c r="J70" s="12">
        <v>0.5</v>
      </c>
      <c r="K70" s="12">
        <v>2</v>
      </c>
      <c r="M70" s="1" t="s">
        <v>48</v>
      </c>
      <c r="N70" s="12">
        <v>12</v>
      </c>
      <c r="O70" s="12">
        <v>3.99</v>
      </c>
      <c r="P70" s="12">
        <v>2.41</v>
      </c>
      <c r="Q70" s="13">
        <v>7</v>
      </c>
      <c r="R70" s="5">
        <f t="shared" ref="R70:R72" si="35">SUM(N70:Q70)</f>
        <v>25.4</v>
      </c>
      <c r="S70" s="14">
        <f t="shared" ref="S70:S72" si="36">R70/$R$39</f>
        <v>0.24684183366553319</v>
      </c>
      <c r="U70" s="1" t="s">
        <v>48</v>
      </c>
      <c r="V70" s="12">
        <v>191.70000000000002</v>
      </c>
      <c r="W70" s="12">
        <v>65.516300000000001</v>
      </c>
      <c r="X70" s="12">
        <v>39.061800000000005</v>
      </c>
      <c r="Y70" s="13">
        <v>113.70000000000002</v>
      </c>
      <c r="Z70" s="5">
        <f t="shared" ref="Z70:Z72" si="37">SUM(V70:Y70)</f>
        <v>409.97810000000004</v>
      </c>
      <c r="AA70" s="15">
        <f t="shared" ref="AA70:AA72" si="38">Z70/$Z$39</f>
        <v>0.25558074039320722</v>
      </c>
      <c r="AC70" s="14">
        <f t="shared" ref="AC70:AC72" si="39">S70-AA70</f>
        <v>-8.7389067276740229E-3</v>
      </c>
    </row>
    <row r="71" spans="1:29" x14ac:dyDescent="0.25">
      <c r="A71" s="1" t="s">
        <v>49</v>
      </c>
      <c r="B71" s="2">
        <v>4</v>
      </c>
      <c r="C71" s="2">
        <v>2</v>
      </c>
      <c r="D71" s="2">
        <v>1</v>
      </c>
      <c r="E71" s="2">
        <v>3</v>
      </c>
      <c r="G71" s="1" t="s">
        <v>49</v>
      </c>
      <c r="H71" s="12">
        <v>4</v>
      </c>
      <c r="I71" s="12">
        <v>2</v>
      </c>
      <c r="J71" s="12">
        <v>1</v>
      </c>
      <c r="K71" s="12">
        <v>3</v>
      </c>
      <c r="M71" s="1" t="s">
        <v>49</v>
      </c>
      <c r="N71" s="12">
        <v>20</v>
      </c>
      <c r="O71" s="12">
        <v>6.82</v>
      </c>
      <c r="P71" s="12">
        <v>3.99</v>
      </c>
      <c r="Q71" s="13">
        <v>12</v>
      </c>
      <c r="R71" s="5">
        <f t="shared" si="35"/>
        <v>42.81</v>
      </c>
      <c r="S71" s="14">
        <f t="shared" si="36"/>
        <v>0.41603538973312898</v>
      </c>
      <c r="U71" s="1" t="s">
        <v>49</v>
      </c>
      <c r="V71" s="12">
        <v>323.28000000000003</v>
      </c>
      <c r="W71" s="12">
        <v>110.46360000000001</v>
      </c>
      <c r="X71" s="12">
        <v>65.876300000000015</v>
      </c>
      <c r="Y71" s="13">
        <v>191.7</v>
      </c>
      <c r="Z71" s="5">
        <f t="shared" si="37"/>
        <v>691.31989999999996</v>
      </c>
      <c r="AA71" s="15">
        <f t="shared" si="38"/>
        <v>0.43096948810328639</v>
      </c>
      <c r="AC71" s="14">
        <f t="shared" si="39"/>
        <v>-1.4934098370157411E-2</v>
      </c>
    </row>
    <row r="72" spans="1:29" x14ac:dyDescent="0.25">
      <c r="A72" s="1" t="s">
        <v>50</v>
      </c>
      <c r="B72" s="2">
        <v>2</v>
      </c>
      <c r="C72" s="2">
        <v>0.5</v>
      </c>
      <c r="D72" s="2">
        <v>0.33333333333333331</v>
      </c>
      <c r="E72" s="2">
        <v>1</v>
      </c>
      <c r="G72" s="1" t="s">
        <v>50</v>
      </c>
      <c r="H72" s="12">
        <v>2</v>
      </c>
      <c r="I72" s="12">
        <v>0.5</v>
      </c>
      <c r="J72" s="12">
        <v>0.33</v>
      </c>
      <c r="K72" s="12">
        <v>1</v>
      </c>
      <c r="M72" s="1" t="s">
        <v>50</v>
      </c>
      <c r="N72" s="12">
        <v>6.82</v>
      </c>
      <c r="O72" s="12">
        <v>2.3200000000000003</v>
      </c>
      <c r="P72" s="12">
        <v>1.4100000000000001</v>
      </c>
      <c r="Q72" s="13">
        <v>3.99</v>
      </c>
      <c r="R72" s="5">
        <f t="shared" si="35"/>
        <v>14.540000000000001</v>
      </c>
      <c r="S72" s="14">
        <f t="shared" si="36"/>
        <v>0.14130237249987609</v>
      </c>
      <c r="U72" s="1" t="s">
        <v>50</v>
      </c>
      <c r="V72" s="12">
        <v>110.46360000000001</v>
      </c>
      <c r="W72" s="12">
        <v>37.746000000000009</v>
      </c>
      <c r="X72" s="12">
        <v>22.503600000000002</v>
      </c>
      <c r="Y72" s="13">
        <v>65.516300000000015</v>
      </c>
      <c r="Z72" s="5">
        <f t="shared" si="37"/>
        <v>236.22950000000003</v>
      </c>
      <c r="AA72" s="15">
        <f t="shared" si="38"/>
        <v>0.14726569666213182</v>
      </c>
      <c r="AC72" s="14">
        <f t="shared" si="39"/>
        <v>-5.9633241622557287E-3</v>
      </c>
    </row>
    <row r="73" spans="1:29" x14ac:dyDescent="0.25">
      <c r="R73" s="5">
        <f>SUM(R69:R72)</f>
        <v>91.39</v>
      </c>
      <c r="Z73" s="5">
        <f>SUM(Z69:Z72)</f>
        <v>1478.3888000000002</v>
      </c>
    </row>
    <row r="74" spans="1:29" x14ac:dyDescent="0.25">
      <c r="A74" s="55" t="s">
        <v>57</v>
      </c>
      <c r="B74" s="55"/>
      <c r="C74" s="55"/>
      <c r="D74" s="55"/>
      <c r="E74" s="55"/>
      <c r="F74" t="s">
        <v>70</v>
      </c>
    </row>
    <row r="75" spans="1:29" x14ac:dyDescent="0.25">
      <c r="A75" s="1" t="s">
        <v>0</v>
      </c>
      <c r="B75" s="1"/>
      <c r="C75" s="1"/>
      <c r="D75" s="1"/>
      <c r="E75" s="1"/>
      <c r="G75" s="1" t="s">
        <v>0</v>
      </c>
      <c r="H75" s="1"/>
      <c r="I75" s="1"/>
      <c r="J75" s="1"/>
      <c r="K75" s="1"/>
      <c r="M75" s="1" t="s">
        <v>0</v>
      </c>
      <c r="N75" s="1"/>
      <c r="O75" s="1"/>
      <c r="P75" s="1"/>
      <c r="Q75" s="1"/>
      <c r="U75" s="1" t="s">
        <v>0</v>
      </c>
      <c r="V75" s="1"/>
      <c r="W75" s="1"/>
      <c r="X75" s="1"/>
      <c r="Y75" s="1"/>
    </row>
    <row r="76" spans="1:29" x14ac:dyDescent="0.25">
      <c r="A76" s="1"/>
      <c r="B76" s="1" t="s">
        <v>51</v>
      </c>
      <c r="C76" s="1" t="s">
        <v>48</v>
      </c>
      <c r="D76" s="1" t="s">
        <v>49</v>
      </c>
      <c r="E76" s="1" t="s">
        <v>50</v>
      </c>
      <c r="G76" s="1"/>
      <c r="H76" s="1" t="s">
        <v>51</v>
      </c>
      <c r="I76" s="1" t="s">
        <v>48</v>
      </c>
      <c r="J76" s="1" t="s">
        <v>49</v>
      </c>
      <c r="K76" s="1" t="s">
        <v>50</v>
      </c>
      <c r="M76" s="1"/>
      <c r="N76" s="1" t="s">
        <v>51</v>
      </c>
      <c r="O76" s="1" t="s">
        <v>48</v>
      </c>
      <c r="P76" s="1" t="s">
        <v>49</v>
      </c>
      <c r="Q76" s="1" t="s">
        <v>50</v>
      </c>
      <c r="R76" s="1" t="s">
        <v>16</v>
      </c>
      <c r="S76" s="1" t="s">
        <v>17</v>
      </c>
      <c r="U76" s="1"/>
      <c r="V76" s="1" t="s">
        <v>51</v>
      </c>
      <c r="W76" s="1" t="s">
        <v>48</v>
      </c>
      <c r="X76" s="1" t="s">
        <v>49</v>
      </c>
      <c r="Y76" s="1" t="s">
        <v>50</v>
      </c>
      <c r="Z76" s="1" t="s">
        <v>16</v>
      </c>
      <c r="AA76" s="1" t="s">
        <v>17</v>
      </c>
      <c r="AC76" s="1" t="s">
        <v>3</v>
      </c>
    </row>
    <row r="77" spans="1:29" x14ac:dyDescent="0.25">
      <c r="A77" s="1" t="s">
        <v>51</v>
      </c>
      <c r="B77" s="2">
        <v>1</v>
      </c>
      <c r="C77" s="2">
        <v>0.33333333333333331</v>
      </c>
      <c r="D77" s="2">
        <v>0.5</v>
      </c>
      <c r="E77" s="2">
        <v>0.33333333333333331</v>
      </c>
      <c r="G77" s="1" t="s">
        <v>51</v>
      </c>
      <c r="H77" s="12">
        <v>1</v>
      </c>
      <c r="I77" s="12">
        <v>0.33</v>
      </c>
      <c r="J77" s="12">
        <v>0.5</v>
      </c>
      <c r="K77" s="12">
        <v>0.33</v>
      </c>
      <c r="M77" s="1" t="s">
        <v>51</v>
      </c>
      <c r="N77" s="12">
        <f t="array" ref="N77:Q80">MMULT(H77:K80,H77:K80)</f>
        <v>3.9800000000000004</v>
      </c>
      <c r="O77" s="12">
        <v>1.24</v>
      </c>
      <c r="P77" s="12">
        <v>2.3200000000000003</v>
      </c>
      <c r="Q77" s="13">
        <v>1.24</v>
      </c>
      <c r="R77" s="5">
        <f>SUM(N77:Q77)</f>
        <v>8.7800000000000011</v>
      </c>
      <c r="S77" s="14">
        <f>R77/$R$39</f>
        <v>8.5325641715881168E-2</v>
      </c>
      <c r="U77" s="1" t="s">
        <v>51</v>
      </c>
      <c r="V77" s="12">
        <f t="array" ref="V77:Y80">MMULT(N77:Q80,N77:Q80)</f>
        <v>64.320400000000006</v>
      </c>
      <c r="W77" s="12">
        <v>19.841600000000003</v>
      </c>
      <c r="X77" s="12">
        <v>37.113600000000005</v>
      </c>
      <c r="Y77" s="13">
        <v>19.841600000000003</v>
      </c>
      <c r="Z77" s="5">
        <f>SUM(V77:Y77)</f>
        <v>141.11720000000003</v>
      </c>
      <c r="AA77" s="15">
        <f>Z77/$Z$39</f>
        <v>8.7972597702697553E-2</v>
      </c>
      <c r="AC77" s="14">
        <f>S77-AA77</f>
        <v>-2.646955986816385E-3</v>
      </c>
    </row>
    <row r="78" spans="1:29" x14ac:dyDescent="0.25">
      <c r="A78" s="1" t="s">
        <v>48</v>
      </c>
      <c r="B78" s="2">
        <v>3</v>
      </c>
      <c r="C78" s="2">
        <v>1</v>
      </c>
      <c r="D78" s="2">
        <v>2</v>
      </c>
      <c r="E78" s="2">
        <v>1</v>
      </c>
      <c r="G78" s="1" t="s">
        <v>48</v>
      </c>
      <c r="H78" s="12">
        <v>3</v>
      </c>
      <c r="I78" s="12">
        <v>1</v>
      </c>
      <c r="J78" s="12">
        <v>2</v>
      </c>
      <c r="K78" s="12">
        <v>1</v>
      </c>
      <c r="M78" s="1" t="s">
        <v>48</v>
      </c>
      <c r="N78" s="12">
        <v>13</v>
      </c>
      <c r="O78" s="12">
        <v>3.99</v>
      </c>
      <c r="P78" s="12">
        <v>7.5</v>
      </c>
      <c r="Q78" s="13">
        <v>3.99</v>
      </c>
      <c r="R78" s="5">
        <f t="shared" ref="R78:R80" si="40">SUM(N78:Q78)</f>
        <v>28.480000000000004</v>
      </c>
      <c r="S78" s="14">
        <f t="shared" ref="S78:S80" si="41">R78/$R$39</f>
        <v>0.2767738355430861</v>
      </c>
      <c r="U78" s="1" t="s">
        <v>48</v>
      </c>
      <c r="V78" s="12">
        <v>207.98000000000002</v>
      </c>
      <c r="W78" s="12">
        <v>64.160200000000003</v>
      </c>
      <c r="X78" s="12">
        <v>120.01</v>
      </c>
      <c r="Y78" s="13">
        <v>64.160200000000003</v>
      </c>
      <c r="Z78" s="5">
        <f t="shared" ref="Z78:Z80" si="42">SUM(V78:Y78)</f>
        <v>456.31040000000007</v>
      </c>
      <c r="AA78" s="15">
        <f t="shared" ref="AA78:AA80" si="43">Z78/$Z$39</f>
        <v>0.28446434061019493</v>
      </c>
      <c r="AC78" s="14">
        <f t="shared" ref="AC78:AC80" si="44">S78-AA78</f>
        <v>-7.6905050671088326E-3</v>
      </c>
    </row>
    <row r="79" spans="1:29" x14ac:dyDescent="0.25">
      <c r="A79" s="1" t="s">
        <v>49</v>
      </c>
      <c r="B79" s="2">
        <v>2</v>
      </c>
      <c r="C79" s="2">
        <v>0.5</v>
      </c>
      <c r="D79" s="2">
        <v>1</v>
      </c>
      <c r="E79" s="2">
        <v>0.5</v>
      </c>
      <c r="G79" s="1" t="s">
        <v>49</v>
      </c>
      <c r="H79" s="12">
        <v>2</v>
      </c>
      <c r="I79" s="12">
        <v>0.5</v>
      </c>
      <c r="J79" s="12">
        <v>1</v>
      </c>
      <c r="K79" s="12">
        <v>0.5</v>
      </c>
      <c r="M79" s="1" t="s">
        <v>49</v>
      </c>
      <c r="N79" s="12">
        <v>7</v>
      </c>
      <c r="O79" s="12">
        <v>2.16</v>
      </c>
      <c r="P79" s="12">
        <v>4</v>
      </c>
      <c r="Q79" s="13">
        <v>2.16</v>
      </c>
      <c r="R79" s="5">
        <f t="shared" si="40"/>
        <v>15.32</v>
      </c>
      <c r="S79" s="14">
        <f t="shared" si="41"/>
        <v>0.14888255479354207</v>
      </c>
      <c r="U79" s="1" t="s">
        <v>49</v>
      </c>
      <c r="V79" s="12">
        <v>112.02</v>
      </c>
      <c r="W79" s="12">
        <v>34.556800000000003</v>
      </c>
      <c r="X79" s="12">
        <v>64.640000000000015</v>
      </c>
      <c r="Y79" s="13">
        <v>34.556800000000003</v>
      </c>
      <c r="Z79" s="5">
        <f t="shared" si="42"/>
        <v>245.77360000000002</v>
      </c>
      <c r="AA79" s="15">
        <f t="shared" si="43"/>
        <v>0.15321549774757226</v>
      </c>
      <c r="AC79" s="14">
        <f t="shared" si="44"/>
        <v>-4.3329429540301945E-3</v>
      </c>
    </row>
    <row r="80" spans="1:29" x14ac:dyDescent="0.25">
      <c r="A80" s="1" t="s">
        <v>50</v>
      </c>
      <c r="B80" s="2">
        <v>3</v>
      </c>
      <c r="C80" s="2">
        <v>1</v>
      </c>
      <c r="D80" s="2">
        <v>2</v>
      </c>
      <c r="E80" s="2">
        <v>1</v>
      </c>
      <c r="G80" s="1" t="s">
        <v>50</v>
      </c>
      <c r="H80" s="12">
        <v>3</v>
      </c>
      <c r="I80" s="12">
        <v>1</v>
      </c>
      <c r="J80" s="12">
        <v>2</v>
      </c>
      <c r="K80" s="12">
        <v>1</v>
      </c>
      <c r="M80" s="1" t="s">
        <v>50</v>
      </c>
      <c r="N80" s="12">
        <v>13</v>
      </c>
      <c r="O80" s="12">
        <v>3.99</v>
      </c>
      <c r="P80" s="12">
        <v>7.5</v>
      </c>
      <c r="Q80" s="13">
        <v>3.99</v>
      </c>
      <c r="R80" s="5">
        <f t="shared" si="40"/>
        <v>28.480000000000004</v>
      </c>
      <c r="S80" s="14">
        <f t="shared" si="41"/>
        <v>0.2767738355430861</v>
      </c>
      <c r="U80" s="1" t="s">
        <v>50</v>
      </c>
      <c r="V80" s="12">
        <v>207.98000000000002</v>
      </c>
      <c r="W80" s="12">
        <v>64.160200000000003</v>
      </c>
      <c r="X80" s="12">
        <v>120.01</v>
      </c>
      <c r="Y80" s="13">
        <v>64.160200000000003</v>
      </c>
      <c r="Z80" s="5">
        <f t="shared" si="42"/>
        <v>456.31040000000007</v>
      </c>
      <c r="AA80" s="15">
        <f t="shared" si="43"/>
        <v>0.28446434061019493</v>
      </c>
      <c r="AC80" s="14">
        <f t="shared" si="44"/>
        <v>-7.6905050671088326E-3</v>
      </c>
    </row>
    <row r="81" spans="1:26" x14ac:dyDescent="0.25">
      <c r="R81" s="5">
        <f>SUM(R77:R80)</f>
        <v>81.06</v>
      </c>
      <c r="Z81" s="5">
        <f>SUM(Z77:Z80)</f>
        <v>1299.5116000000003</v>
      </c>
    </row>
    <row r="82" spans="1:26" x14ac:dyDescent="0.25">
      <c r="A82" s="1"/>
      <c r="B82" s="43" t="s">
        <v>39</v>
      </c>
      <c r="C82" s="43" t="s">
        <v>40</v>
      </c>
      <c r="D82" s="43" t="s">
        <v>41</v>
      </c>
      <c r="E82" s="1" t="s">
        <v>42</v>
      </c>
      <c r="F82" s="57" t="s">
        <v>63</v>
      </c>
      <c r="G82" s="57" t="s">
        <v>64</v>
      </c>
      <c r="H82" s="57" t="s">
        <v>67</v>
      </c>
      <c r="I82" s="57" t="s">
        <v>68</v>
      </c>
      <c r="K82" s="1" t="s">
        <v>19</v>
      </c>
    </row>
    <row r="83" spans="1:26" x14ac:dyDescent="0.25">
      <c r="A83" s="1" t="s">
        <v>47</v>
      </c>
      <c r="B83" s="42">
        <f>AA19</f>
        <v>8.9310515142848976E-2</v>
      </c>
      <c r="C83" s="16">
        <f>AA27</f>
        <v>9.615678089114478E-2</v>
      </c>
      <c r="D83" s="16">
        <f>AA35</f>
        <v>0.12027242706657172</v>
      </c>
      <c r="E83" s="16">
        <f>AA44</f>
        <v>0.53049950319089256</v>
      </c>
      <c r="F83" s="42">
        <f>AA53</f>
        <v>0.11941133379194907</v>
      </c>
      <c r="G83" s="42">
        <f>AA61</f>
        <v>0.38723622770088317</v>
      </c>
      <c r="H83" s="42">
        <f>AA69</f>
        <v>8.7813069397486565E-2</v>
      </c>
      <c r="I83" s="42">
        <f>AA77</f>
        <v>8.7972597702697553E-2</v>
      </c>
      <c r="K83" s="14">
        <f>AR6</f>
        <v>0.31028937268982287</v>
      </c>
      <c r="L83" t="s">
        <v>21</v>
      </c>
      <c r="M83" s="18">
        <f t="array" ref="M83:M86">MMULT(B83:I86,K83:K90)</f>
        <v>0.33921797769574591</v>
      </c>
      <c r="N83" t="s">
        <v>59</v>
      </c>
    </row>
    <row r="84" spans="1:26" x14ac:dyDescent="0.25">
      <c r="A84" s="1" t="s">
        <v>60</v>
      </c>
      <c r="B84" s="64">
        <f>AA20</f>
        <v>0.26078930222267549</v>
      </c>
      <c r="C84" s="65">
        <f>AA28</f>
        <v>0.47222512635077118</v>
      </c>
      <c r="D84" s="65">
        <f>AA36</f>
        <v>0.23936701968809387</v>
      </c>
      <c r="E84" s="65">
        <f>AA45</f>
        <v>0.31797245381552242</v>
      </c>
      <c r="F84" s="64">
        <f>AA54</f>
        <v>0.29273218875350593</v>
      </c>
      <c r="G84" s="64">
        <f>AA62</f>
        <v>7.8760975783511641E-2</v>
      </c>
      <c r="H84" s="64">
        <f t="shared" ref="H84:H86" si="45">AA70</f>
        <v>0.25558074039320722</v>
      </c>
      <c r="I84" s="64">
        <f t="shared" ref="I84:I86" si="46">AA78</f>
        <v>0.28446434061019493</v>
      </c>
      <c r="J84" s="87" t="s">
        <v>20</v>
      </c>
      <c r="K84" s="64">
        <f t="shared" ref="K84:K90" si="47">AR7</f>
        <v>0.50203508779031347</v>
      </c>
      <c r="L84" s="66"/>
      <c r="M84" s="67">
        <v>0.81455461024629428</v>
      </c>
      <c r="N84" s="66" t="s">
        <v>58</v>
      </c>
    </row>
    <row r="85" spans="1:26" x14ac:dyDescent="0.25">
      <c r="A85" s="1" t="s">
        <v>61</v>
      </c>
      <c r="B85" s="42">
        <f>AA21</f>
        <v>0.12633804080965974</v>
      </c>
      <c r="C85" s="16">
        <f>AA29</f>
        <v>0.14172484903698007</v>
      </c>
      <c r="D85" s="16">
        <f>AA37</f>
        <v>8.3410396757137545E-2</v>
      </c>
      <c r="E85" s="16">
        <f>AA46</f>
        <v>0.18343236559392589</v>
      </c>
      <c r="F85" s="42">
        <f>AA55</f>
        <v>0.16250666957723431</v>
      </c>
      <c r="G85" s="42">
        <f>AA63</f>
        <v>0.21323143011807391</v>
      </c>
      <c r="H85" s="42">
        <f t="shared" si="45"/>
        <v>0.43096948810328639</v>
      </c>
      <c r="I85" s="42">
        <f t="shared" si="46"/>
        <v>0.15321549774757226</v>
      </c>
      <c r="K85" s="14">
        <f t="shared" si="47"/>
        <v>0.18767553951986363</v>
      </c>
      <c r="M85" s="18">
        <v>0.53841338101989533</v>
      </c>
      <c r="N85" t="s">
        <v>28</v>
      </c>
    </row>
    <row r="86" spans="1:26" x14ac:dyDescent="0.25">
      <c r="A86" s="57" t="s">
        <v>62</v>
      </c>
      <c r="B86" s="42">
        <f>AA22</f>
        <v>0.52356214182481586</v>
      </c>
      <c r="C86" s="16">
        <f>AA30</f>
        <v>0.28989324372110409</v>
      </c>
      <c r="D86" s="16">
        <f>AA38</f>
        <v>0.55695015648819701</v>
      </c>
      <c r="E86" s="16">
        <f>AA47</f>
        <v>0.1021476341511489</v>
      </c>
      <c r="F86" s="42">
        <f>AA56</f>
        <v>6.0561835196356335E-2</v>
      </c>
      <c r="G86" s="42">
        <f>AA64</f>
        <v>0.21323143011807391</v>
      </c>
      <c r="H86" s="42">
        <f t="shared" si="45"/>
        <v>0.14726569666213182</v>
      </c>
      <c r="I86" s="42">
        <f t="shared" si="46"/>
        <v>0.28446434061019493</v>
      </c>
      <c r="J86" s="85"/>
      <c r="K86" s="68">
        <f>AR9</f>
        <v>0.1148417680163806</v>
      </c>
      <c r="L86" s="85"/>
      <c r="M86" s="86">
        <v>0.75799874829079783</v>
      </c>
      <c r="N86" s="85" t="s">
        <v>22</v>
      </c>
    </row>
    <row r="87" spans="1:26" x14ac:dyDescent="0.25">
      <c r="K87" s="14">
        <f t="shared" si="47"/>
        <v>0.18278058789562876</v>
      </c>
    </row>
    <row r="88" spans="1:26" x14ac:dyDescent="0.25">
      <c r="K88" s="14">
        <f t="shared" si="47"/>
        <v>0.1148417680163806</v>
      </c>
      <c r="N88" s="45"/>
    </row>
    <row r="89" spans="1:26" x14ac:dyDescent="0.25">
      <c r="K89" s="14">
        <f t="shared" si="47"/>
        <v>0.50203508779031347</v>
      </c>
    </row>
    <row r="90" spans="1:26" x14ac:dyDescent="0.25">
      <c r="K90" s="14">
        <f t="shared" si="47"/>
        <v>0.78835791496154872</v>
      </c>
    </row>
    <row r="93" spans="1:26" x14ac:dyDescent="0.25">
      <c r="N93" s="62">
        <v>4</v>
      </c>
      <c r="O93" s="62">
        <v>2</v>
      </c>
      <c r="P93" s="62">
        <v>3</v>
      </c>
      <c r="Q93" s="62">
        <v>2</v>
      </c>
    </row>
    <row r="94" spans="1:26" x14ac:dyDescent="0.25">
      <c r="N94" s="2">
        <v>1</v>
      </c>
      <c r="O94" s="2">
        <v>0.33333333333333331</v>
      </c>
      <c r="P94" s="2">
        <v>0.5</v>
      </c>
      <c r="Q94" s="2">
        <v>0.33333333333333331</v>
      </c>
    </row>
    <row r="95" spans="1:26" x14ac:dyDescent="0.25">
      <c r="N95" s="2">
        <v>3</v>
      </c>
      <c r="O95" s="2">
        <v>1</v>
      </c>
      <c r="P95" s="2">
        <v>2</v>
      </c>
      <c r="Q95" s="2">
        <v>1</v>
      </c>
    </row>
    <row r="96" spans="1:26" x14ac:dyDescent="0.25">
      <c r="N96" s="2">
        <v>2</v>
      </c>
      <c r="O96" s="2">
        <v>0.5</v>
      </c>
      <c r="P96" s="2">
        <v>1</v>
      </c>
      <c r="Q96" s="2">
        <v>0.5</v>
      </c>
    </row>
    <row r="97" spans="14:17" x14ac:dyDescent="0.25">
      <c r="N97" s="2">
        <v>3</v>
      </c>
      <c r="O97" s="2">
        <v>1</v>
      </c>
      <c r="P97" s="2">
        <v>2</v>
      </c>
      <c r="Q97" s="2">
        <v>1</v>
      </c>
    </row>
  </sheetData>
  <mergeCells count="10">
    <mergeCell ref="A50:E50"/>
    <mergeCell ref="A58:E58"/>
    <mergeCell ref="A66:E66"/>
    <mergeCell ref="A74:E74"/>
    <mergeCell ref="A1:Y1"/>
    <mergeCell ref="A15:Y15"/>
    <mergeCell ref="A16:E16"/>
    <mergeCell ref="A24:E24"/>
    <mergeCell ref="A32:E32"/>
    <mergeCell ref="A41:E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2076-9C72-4E19-88BF-BFA3C5F98328}">
  <dimension ref="A4:T75"/>
  <sheetViews>
    <sheetView topLeftCell="A29" zoomScale="115" zoomScaleNormal="115" workbookViewId="0">
      <selection activeCell="C30" sqref="C30:F33"/>
    </sheetView>
  </sheetViews>
  <sheetFormatPr defaultRowHeight="15" x14ac:dyDescent="0.25"/>
  <cols>
    <col min="2" max="2" width="10.140625" customWidth="1"/>
    <col min="3" max="3" width="10.7109375" bestFit="1" customWidth="1"/>
    <col min="4" max="4" width="12" bestFit="1" customWidth="1"/>
    <col min="5" max="5" width="11.5703125" bestFit="1" customWidth="1"/>
    <col min="6" max="6" width="11.7109375" bestFit="1" customWidth="1"/>
    <col min="7" max="9" width="11.42578125" bestFit="1" customWidth="1"/>
    <col min="10" max="10" width="11.5703125" customWidth="1"/>
    <col min="11" max="11" width="14" customWidth="1"/>
    <col min="12" max="12" width="11.42578125" bestFit="1" customWidth="1"/>
    <col min="14" max="14" width="11.42578125" bestFit="1" customWidth="1"/>
  </cols>
  <sheetData>
    <row r="4" spans="1:19" x14ac:dyDescent="0.25">
      <c r="C4" s="44"/>
      <c r="D4" s="44"/>
      <c r="E4" s="44"/>
      <c r="F4" s="44"/>
    </row>
    <row r="5" spans="1:19" x14ac:dyDescent="0.25">
      <c r="B5" s="44"/>
      <c r="C5" s="45"/>
      <c r="D5" s="45"/>
      <c r="E5" s="45"/>
      <c r="F5" s="19"/>
      <c r="G5" s="19"/>
      <c r="H5" s="19"/>
      <c r="I5" s="19"/>
      <c r="J5" s="19"/>
    </row>
    <row r="6" spans="1:19" x14ac:dyDescent="0.25">
      <c r="B6" s="44"/>
      <c r="C6" s="45"/>
      <c r="D6" s="45"/>
      <c r="E6" s="45"/>
      <c r="F6" s="19"/>
      <c r="G6" s="19"/>
      <c r="H6" s="19"/>
      <c r="I6" s="19"/>
      <c r="J6" s="19"/>
    </row>
    <row r="7" spans="1:19" x14ac:dyDescent="0.25">
      <c r="B7" s="44"/>
      <c r="C7" s="45"/>
      <c r="D7" s="45"/>
      <c r="E7" s="45"/>
      <c r="F7" s="19"/>
      <c r="G7" s="19"/>
      <c r="H7" s="19"/>
      <c r="I7" s="19"/>
      <c r="J7" s="19"/>
    </row>
    <row r="8" spans="1:19" x14ac:dyDescent="0.25">
      <c r="B8" s="44"/>
      <c r="C8" s="19"/>
      <c r="D8" s="19"/>
      <c r="E8" s="19"/>
    </row>
    <row r="10" spans="1:19" x14ac:dyDescent="0.25">
      <c r="A10" t="s">
        <v>34</v>
      </c>
      <c r="D10" s="1" t="s">
        <v>0</v>
      </c>
      <c r="E10" s="1"/>
      <c r="F10" s="1"/>
      <c r="G10" s="1"/>
      <c r="O10" s="1" t="s">
        <v>24</v>
      </c>
    </row>
    <row r="11" spans="1:19" x14ac:dyDescent="0.25">
      <c r="A11" t="s">
        <v>35</v>
      </c>
      <c r="D11" s="1"/>
      <c r="E11" s="36" t="s">
        <v>39</v>
      </c>
      <c r="F11" s="36" t="s">
        <v>40</v>
      </c>
      <c r="G11" s="36" t="s">
        <v>41</v>
      </c>
      <c r="H11" s="36" t="s">
        <v>42</v>
      </c>
      <c r="I11" s="36" t="s">
        <v>23</v>
      </c>
      <c r="J11" s="1" t="s">
        <v>39</v>
      </c>
      <c r="K11" s="1" t="s">
        <v>40</v>
      </c>
      <c r="L11" s="1" t="s">
        <v>41</v>
      </c>
      <c r="M11" s="1" t="s">
        <v>42</v>
      </c>
      <c r="N11" s="1" t="s">
        <v>23</v>
      </c>
      <c r="O11" s="22">
        <f>N12</f>
        <v>0.44045680238331675</v>
      </c>
      <c r="P11" s="23">
        <f>E16</f>
        <v>2.083333333333333</v>
      </c>
      <c r="Q11" s="24"/>
      <c r="R11" s="22">
        <f>O11*P11</f>
        <v>0.91761833829857642</v>
      </c>
    </row>
    <row r="12" spans="1:19" x14ac:dyDescent="0.25">
      <c r="A12" t="s">
        <v>36</v>
      </c>
      <c r="D12" s="36" t="s">
        <v>39</v>
      </c>
      <c r="E12" s="2">
        <v>1</v>
      </c>
      <c r="F12" s="2">
        <v>3</v>
      </c>
      <c r="G12" s="2">
        <v>2</v>
      </c>
      <c r="H12" s="2">
        <v>4</v>
      </c>
      <c r="I12" s="20">
        <f>AVERAGE(E12:H12)</f>
        <v>2.5</v>
      </c>
      <c r="J12" s="21">
        <f>E12/$E$16</f>
        <v>0.48000000000000009</v>
      </c>
      <c r="K12" s="21">
        <f>F12/$F$16</f>
        <v>0.31578947368421051</v>
      </c>
      <c r="L12" s="21">
        <f>G12/$G$16</f>
        <v>0.56603773584905659</v>
      </c>
      <c r="M12" s="21">
        <f>H12/$H$16</f>
        <v>0.4</v>
      </c>
      <c r="N12" s="20">
        <f>AVERAGE(J12:M12)</f>
        <v>0.44045680238331675</v>
      </c>
      <c r="O12" s="22">
        <f t="shared" ref="O12:O14" si="0">N13</f>
        <v>0.13046673286991062</v>
      </c>
      <c r="P12" s="23">
        <f>F16</f>
        <v>9.5</v>
      </c>
      <c r="Q12" s="25" t="s">
        <v>21</v>
      </c>
      <c r="R12" s="22">
        <f>O12*P12</f>
        <v>1.2394339622641508</v>
      </c>
    </row>
    <row r="13" spans="1:19" x14ac:dyDescent="0.25">
      <c r="A13" t="s">
        <v>37</v>
      </c>
      <c r="D13" s="36" t="s">
        <v>40</v>
      </c>
      <c r="E13" s="2">
        <v>0.33333333333333331</v>
      </c>
      <c r="F13" s="2">
        <v>1</v>
      </c>
      <c r="G13" s="2">
        <v>0.2</v>
      </c>
      <c r="H13" s="2">
        <v>2</v>
      </c>
      <c r="I13" s="20">
        <f>AVERAGE(E13:H13)</f>
        <v>0.8833333333333333</v>
      </c>
      <c r="J13" s="21">
        <f>E13/$E$16</f>
        <v>0.16</v>
      </c>
      <c r="K13" s="21">
        <f>F13/$F$16</f>
        <v>0.10526315789473684</v>
      </c>
      <c r="L13" s="21">
        <f>G13/$G$16</f>
        <v>5.6603773584905662E-2</v>
      </c>
      <c r="M13" s="21">
        <f>H13/$H$16</f>
        <v>0.2</v>
      </c>
      <c r="N13" s="20">
        <f>AVERAGE(J13:M13)</f>
        <v>0.13046673286991062</v>
      </c>
      <c r="O13" s="22">
        <f t="shared" si="0"/>
        <v>0.33733366434955314</v>
      </c>
      <c r="P13" s="23">
        <f>G16</f>
        <v>3.5333333333333337</v>
      </c>
      <c r="Q13" s="24"/>
      <c r="R13" s="22">
        <f>O13*P13</f>
        <v>1.1919122807017546</v>
      </c>
    </row>
    <row r="14" spans="1:19" x14ac:dyDescent="0.25">
      <c r="A14" t="s">
        <v>38</v>
      </c>
      <c r="D14" s="36" t="s">
        <v>41</v>
      </c>
      <c r="E14" s="2">
        <v>0.5</v>
      </c>
      <c r="F14" s="2">
        <v>5</v>
      </c>
      <c r="G14" s="2">
        <v>1</v>
      </c>
      <c r="H14" s="2">
        <v>3</v>
      </c>
      <c r="I14" s="20">
        <f>AVERAGE(E14:H14)</f>
        <v>2.375</v>
      </c>
      <c r="J14" s="21">
        <f>E14/$E$16</f>
        <v>0.24000000000000005</v>
      </c>
      <c r="K14" s="21">
        <f t="shared" ref="K14" si="1">F14/$F$16</f>
        <v>0.52631578947368418</v>
      </c>
      <c r="L14" s="21">
        <f>G14/$G$16</f>
        <v>0.28301886792452829</v>
      </c>
      <c r="M14" s="21">
        <f t="shared" ref="M14:M15" si="2">H14/$H$16</f>
        <v>0.3</v>
      </c>
      <c r="N14" s="20">
        <f t="shared" ref="N14:N15" si="3">AVERAGE(J14:M14)</f>
        <v>0.33733366434955314</v>
      </c>
      <c r="O14" s="22">
        <f t="shared" si="0"/>
        <v>9.1742800397219465E-2</v>
      </c>
      <c r="P14" s="23">
        <f>H16</f>
        <v>10</v>
      </c>
      <c r="R14" s="22">
        <f>O14*P14</f>
        <v>0.91742800397219471</v>
      </c>
    </row>
    <row r="15" spans="1:19" x14ac:dyDescent="0.25">
      <c r="D15" s="38" t="s">
        <v>42</v>
      </c>
      <c r="E15" s="2">
        <v>0.25</v>
      </c>
      <c r="F15" s="2">
        <v>0.5</v>
      </c>
      <c r="G15" s="2">
        <v>0.33333333333333331</v>
      </c>
      <c r="H15" s="2">
        <v>1</v>
      </c>
      <c r="I15" s="20">
        <f>AVERAGE(E15:H15)</f>
        <v>0.52083333333333326</v>
      </c>
      <c r="J15" s="21">
        <f>E15/$E$16</f>
        <v>0.12000000000000002</v>
      </c>
      <c r="K15" s="21">
        <f>F15/$F$16</f>
        <v>5.2631578947368418E-2</v>
      </c>
      <c r="L15" s="21">
        <f t="shared" ref="L15" si="4">G15/$G$16</f>
        <v>9.4339622641509427E-2</v>
      </c>
      <c r="M15" s="21">
        <f t="shared" si="2"/>
        <v>0.1</v>
      </c>
      <c r="N15" s="20">
        <f t="shared" si="3"/>
        <v>9.1742800397219465E-2</v>
      </c>
      <c r="O15" s="8" t="s">
        <v>25</v>
      </c>
      <c r="R15" s="19">
        <f>SUM(R11:R14)</f>
        <v>4.2663925852366766</v>
      </c>
    </row>
    <row r="16" spans="1:19" x14ac:dyDescent="0.25">
      <c r="D16" s="36" t="s">
        <v>29</v>
      </c>
      <c r="E16" s="39">
        <f>SUM(E12:E15)</f>
        <v>2.083333333333333</v>
      </c>
      <c r="F16" s="39">
        <f>SUM(F12:F15)</f>
        <v>9.5</v>
      </c>
      <c r="G16" s="39">
        <f>SUM(G12:G15)</f>
        <v>3.5333333333333337</v>
      </c>
      <c r="H16" s="39">
        <f>SUM(H12:H15)</f>
        <v>10</v>
      </c>
      <c r="O16" s="26">
        <f>R15-4</f>
        <v>0.26639258523667664</v>
      </c>
      <c r="P16" s="27" t="s">
        <v>26</v>
      </c>
      <c r="Q16" s="8">
        <v>3</v>
      </c>
      <c r="R16" s="8" t="s">
        <v>21</v>
      </c>
      <c r="S16" s="9">
        <f>O16/Q16</f>
        <v>8.8797528412225546E-2</v>
      </c>
    </row>
    <row r="18" spans="2:19" x14ac:dyDescent="0.25">
      <c r="O18" s="30" t="s">
        <v>27</v>
      </c>
    </row>
    <row r="19" spans="2:19" x14ac:dyDescent="0.25">
      <c r="O19" s="31">
        <f>S16</f>
        <v>8.8797528412225546E-2</v>
      </c>
      <c r="P19" s="32" t="s">
        <v>26</v>
      </c>
      <c r="Q19" s="32">
        <v>0.9</v>
      </c>
      <c r="R19" s="32" t="s">
        <v>21</v>
      </c>
      <c r="S19" s="33">
        <f>O19/Q19</f>
        <v>9.8663920458028381E-2</v>
      </c>
    </row>
    <row r="20" spans="2:19" x14ac:dyDescent="0.25">
      <c r="S20" s="28" t="str">
        <f>IF(S19&lt;=0.1,"KONSISTEN","TIDAK KONSISTEN")</f>
        <v>KONSISTEN</v>
      </c>
    </row>
    <row r="28" spans="2:19" x14ac:dyDescent="0.25">
      <c r="B28" s="1" t="s">
        <v>0</v>
      </c>
      <c r="C28" s="1"/>
      <c r="D28" s="1"/>
      <c r="E28" s="1"/>
      <c r="F28" s="1"/>
    </row>
    <row r="29" spans="2:19" x14ac:dyDescent="0.25">
      <c r="B29" s="1"/>
      <c r="C29" s="1" t="s">
        <v>13</v>
      </c>
      <c r="D29" s="1" t="s">
        <v>8</v>
      </c>
      <c r="E29" s="1" t="s">
        <v>14</v>
      </c>
      <c r="F29" s="1" t="s">
        <v>9</v>
      </c>
      <c r="G29" s="1" t="s">
        <v>23</v>
      </c>
      <c r="L29" s="1" t="s">
        <v>23</v>
      </c>
    </row>
    <row r="30" spans="2:19" x14ac:dyDescent="0.25">
      <c r="B30" s="1" t="s">
        <v>12</v>
      </c>
      <c r="C30" s="2">
        <v>1</v>
      </c>
      <c r="D30" s="2">
        <v>0.33333333333333331</v>
      </c>
      <c r="E30" s="2">
        <v>0.5</v>
      </c>
      <c r="F30" s="2">
        <v>0.33333333333333331</v>
      </c>
      <c r="G30" s="20">
        <f>L30</f>
        <v>0.10932857991681522</v>
      </c>
      <c r="H30" s="41">
        <f>C30/$C$34</f>
        <v>0.1111111111111111</v>
      </c>
      <c r="I30" s="41">
        <f>D30/$D$34</f>
        <v>0.11764705882352942</v>
      </c>
      <c r="J30" s="41">
        <f>E30/$E$34</f>
        <v>9.0909090909090912E-2</v>
      </c>
      <c r="K30" s="41">
        <f>F30/$F$34</f>
        <v>0.11764705882352942</v>
      </c>
      <c r="L30" s="20">
        <f>AVERAGE(H30:K30)</f>
        <v>0.10932857991681522</v>
      </c>
    </row>
    <row r="31" spans="2:19" x14ac:dyDescent="0.25">
      <c r="B31" s="1" t="s">
        <v>8</v>
      </c>
      <c r="C31" s="2">
        <v>3</v>
      </c>
      <c r="D31" s="2">
        <v>1</v>
      </c>
      <c r="E31" s="2">
        <v>2</v>
      </c>
      <c r="F31" s="2">
        <v>1</v>
      </c>
      <c r="G31" s="20">
        <f t="shared" ref="G31:G33" si="5">L31</f>
        <v>0.35071301247771836</v>
      </c>
      <c r="H31" s="41">
        <f t="shared" ref="H31:H33" si="6">C31/$C$34</f>
        <v>0.33333333333333331</v>
      </c>
      <c r="I31" s="41">
        <f t="shared" ref="I31:I33" si="7">D31/$D$34</f>
        <v>0.35294117647058826</v>
      </c>
      <c r="J31" s="41">
        <f t="shared" ref="J31:J33" si="8">E31/$E$34</f>
        <v>0.36363636363636365</v>
      </c>
      <c r="K31" s="41">
        <f t="shared" ref="K31:K33" si="9">F31/$F$34</f>
        <v>0.35294117647058826</v>
      </c>
      <c r="L31" s="20">
        <f>AVERAGE(H31:K31)</f>
        <v>0.35071301247771836</v>
      </c>
    </row>
    <row r="32" spans="2:19" x14ac:dyDescent="0.25">
      <c r="B32" s="1" t="s">
        <v>10</v>
      </c>
      <c r="C32" s="2">
        <v>2</v>
      </c>
      <c r="D32" s="2">
        <v>0.5</v>
      </c>
      <c r="E32" s="2">
        <v>1</v>
      </c>
      <c r="F32" s="2">
        <v>0.5</v>
      </c>
      <c r="G32" s="20">
        <f t="shared" si="5"/>
        <v>0.18924539512774807</v>
      </c>
      <c r="H32" s="41">
        <f t="shared" si="6"/>
        <v>0.22222222222222221</v>
      </c>
      <c r="I32" s="41">
        <f t="shared" si="7"/>
        <v>0.17647058823529413</v>
      </c>
      <c r="J32" s="41">
        <f t="shared" si="8"/>
        <v>0.18181818181818182</v>
      </c>
      <c r="K32" s="41">
        <f t="shared" si="9"/>
        <v>0.17647058823529413</v>
      </c>
      <c r="L32" s="20">
        <f t="shared" ref="L32:L33" si="10">AVERAGE(H32:K32)</f>
        <v>0.18924539512774807</v>
      </c>
    </row>
    <row r="33" spans="2:12" x14ac:dyDescent="0.25">
      <c r="B33" s="1" t="s">
        <v>11</v>
      </c>
      <c r="C33" s="2">
        <v>3</v>
      </c>
      <c r="D33" s="2">
        <v>1</v>
      </c>
      <c r="E33" s="2">
        <v>2</v>
      </c>
      <c r="F33" s="2">
        <v>1</v>
      </c>
      <c r="G33" s="20">
        <f t="shared" si="5"/>
        <v>0.35071301247771836</v>
      </c>
      <c r="H33" s="41">
        <f t="shared" si="6"/>
        <v>0.33333333333333331</v>
      </c>
      <c r="I33" s="41">
        <f t="shared" si="7"/>
        <v>0.35294117647058826</v>
      </c>
      <c r="J33" s="41">
        <f t="shared" si="8"/>
        <v>0.36363636363636365</v>
      </c>
      <c r="K33" s="41">
        <f t="shared" si="9"/>
        <v>0.35294117647058826</v>
      </c>
      <c r="L33" s="20">
        <f t="shared" si="10"/>
        <v>0.35071301247771836</v>
      </c>
    </row>
    <row r="34" spans="2:12" x14ac:dyDescent="0.25">
      <c r="C34" s="20">
        <f>SUM(C30:C33)</f>
        <v>9</v>
      </c>
      <c r="D34" s="20">
        <f t="shared" ref="D34:F34" si="11">SUM(D30:D33)</f>
        <v>2.833333333333333</v>
      </c>
      <c r="E34" s="20">
        <f t="shared" si="11"/>
        <v>5.5</v>
      </c>
      <c r="F34" s="20">
        <f t="shared" si="11"/>
        <v>2.833333333333333</v>
      </c>
    </row>
    <row r="35" spans="2:12" x14ac:dyDescent="0.25">
      <c r="H35" s="24" t="s">
        <v>24</v>
      </c>
    </row>
    <row r="36" spans="2:12" x14ac:dyDescent="0.25">
      <c r="H36" s="35">
        <f>L30</f>
        <v>0.10932857991681522</v>
      </c>
      <c r="I36" s="35">
        <f>C34</f>
        <v>9</v>
      </c>
      <c r="J36" s="35"/>
      <c r="K36" s="35">
        <f>H36*I36</f>
        <v>0.98395721925133695</v>
      </c>
    </row>
    <row r="37" spans="2:12" ht="14.25" customHeight="1" x14ac:dyDescent="0.25">
      <c r="B37" s="37" t="s">
        <v>31</v>
      </c>
      <c r="C37" s="37" t="s">
        <v>7</v>
      </c>
      <c r="D37" s="37" t="s">
        <v>33</v>
      </c>
      <c r="E37" s="37" t="s">
        <v>30</v>
      </c>
      <c r="H37" s="35">
        <f>L31</f>
        <v>0.35071301247771836</v>
      </c>
      <c r="I37" s="35">
        <f>D34</f>
        <v>2.833333333333333</v>
      </c>
      <c r="J37" s="35" t="s">
        <v>21</v>
      </c>
      <c r="K37" s="35">
        <f t="shared" ref="K37:K39" si="12">H37*I37</f>
        <v>0.99368686868686862</v>
      </c>
    </row>
    <row r="38" spans="2:12" x14ac:dyDescent="0.25">
      <c r="B38" s="1">
        <v>1</v>
      </c>
      <c r="C38" s="1" t="s">
        <v>12</v>
      </c>
      <c r="D38" s="20">
        <f>C34</f>
        <v>9</v>
      </c>
      <c r="E38" s="20">
        <f>G30</f>
        <v>0.10932857991681522</v>
      </c>
      <c r="H38" s="35">
        <f t="shared" ref="H38:H39" si="13">L32</f>
        <v>0.18924539512774807</v>
      </c>
      <c r="I38" s="35">
        <f>E34</f>
        <v>5.5</v>
      </c>
      <c r="J38" s="35"/>
      <c r="K38" s="35">
        <f t="shared" si="12"/>
        <v>1.0408496732026145</v>
      </c>
    </row>
    <row r="39" spans="2:12" x14ac:dyDescent="0.25">
      <c r="B39" s="1">
        <v>2</v>
      </c>
      <c r="C39" s="1" t="s">
        <v>8</v>
      </c>
      <c r="D39" s="20">
        <f>D34</f>
        <v>2.833333333333333</v>
      </c>
      <c r="E39" s="20">
        <f t="shared" ref="E39:E41" si="14">G31</f>
        <v>0.35071301247771836</v>
      </c>
      <c r="H39" s="35">
        <f t="shared" si="13"/>
        <v>0.35071301247771836</v>
      </c>
      <c r="I39" s="35">
        <f>F34</f>
        <v>2.833333333333333</v>
      </c>
      <c r="J39" s="35"/>
      <c r="K39" s="35">
        <f t="shared" si="12"/>
        <v>0.99368686868686862</v>
      </c>
    </row>
    <row r="40" spans="2:12" x14ac:dyDescent="0.25">
      <c r="B40" s="1">
        <v>3</v>
      </c>
      <c r="C40" s="1" t="s">
        <v>10</v>
      </c>
      <c r="D40" s="20">
        <f>E34</f>
        <v>5.5</v>
      </c>
      <c r="E40" s="20">
        <f t="shared" si="14"/>
        <v>0.18924539512774807</v>
      </c>
      <c r="K40" s="5">
        <f>SUM(K36:K39)</f>
        <v>4.0121806298276885</v>
      </c>
    </row>
    <row r="41" spans="2:12" x14ac:dyDescent="0.25">
      <c r="B41" s="1">
        <v>4</v>
      </c>
      <c r="C41" s="1" t="s">
        <v>11</v>
      </c>
      <c r="D41" s="20">
        <f>F34</f>
        <v>2.833333333333333</v>
      </c>
      <c r="E41" s="20">
        <f t="shared" si="14"/>
        <v>0.35071301247771836</v>
      </c>
    </row>
    <row r="42" spans="2:12" x14ac:dyDescent="0.25">
      <c r="B42" s="1"/>
      <c r="C42" s="1" t="s">
        <v>32</v>
      </c>
      <c r="D42" s="20">
        <f>SUM(D38:D41)</f>
        <v>20.166666666666664</v>
      </c>
      <c r="E42" s="20">
        <f>SUM(E38:E41)</f>
        <v>1</v>
      </c>
      <c r="H42" s="8" t="s">
        <v>25</v>
      </c>
    </row>
    <row r="43" spans="2:12" x14ac:dyDescent="0.25">
      <c r="H43" s="26">
        <f>K40-4</f>
        <v>1.2180629827688527E-2</v>
      </c>
      <c r="I43" s="27" t="s">
        <v>26</v>
      </c>
      <c r="J43" s="8">
        <v>3</v>
      </c>
      <c r="K43" s="8" t="s">
        <v>21</v>
      </c>
      <c r="L43" s="9">
        <f>H43/J43</f>
        <v>4.0602099425628424E-3</v>
      </c>
    </row>
    <row r="45" spans="2:12" x14ac:dyDescent="0.25">
      <c r="H45" s="34" t="s">
        <v>27</v>
      </c>
    </row>
    <row r="46" spans="2:12" x14ac:dyDescent="0.25">
      <c r="H46" s="33">
        <f>L43</f>
        <v>4.0602099425628424E-3</v>
      </c>
      <c r="I46" s="32" t="s">
        <v>26</v>
      </c>
      <c r="J46" s="32">
        <v>0.9</v>
      </c>
      <c r="K46" s="32" t="s">
        <v>21</v>
      </c>
      <c r="L46" s="33">
        <f>H46/J46</f>
        <v>4.5113443806253806E-3</v>
      </c>
    </row>
    <row r="47" spans="2:12" x14ac:dyDescent="0.25">
      <c r="L47" s="28" t="str">
        <f>IF(L46&lt;=0.1,"KONSISTEN","TIDAK KONSISTEN")</f>
        <v>KONSISTEN</v>
      </c>
    </row>
    <row r="48" spans="2:12" x14ac:dyDescent="0.25">
      <c r="C48">
        <v>4</v>
      </c>
      <c r="D48">
        <v>3</v>
      </c>
      <c r="E48">
        <v>5</v>
      </c>
      <c r="F48">
        <v>6</v>
      </c>
      <c r="G48">
        <v>5</v>
      </c>
      <c r="H48">
        <v>6</v>
      </c>
      <c r="I48">
        <v>3</v>
      </c>
      <c r="J48">
        <v>2</v>
      </c>
    </row>
    <row r="49" spans="2:20" x14ac:dyDescent="0.25">
      <c r="B49" s="1"/>
      <c r="C49" s="1" t="s">
        <v>39</v>
      </c>
      <c r="D49" s="1" t="s">
        <v>40</v>
      </c>
      <c r="E49" s="1" t="s">
        <v>41</v>
      </c>
      <c r="F49" s="1" t="s">
        <v>42</v>
      </c>
      <c r="G49" s="56" t="s">
        <v>63</v>
      </c>
      <c r="H49" s="56" t="s">
        <v>64</v>
      </c>
      <c r="I49" s="56" t="s">
        <v>67</v>
      </c>
      <c r="J49" s="73" t="s">
        <v>68</v>
      </c>
      <c r="K49" s="75"/>
      <c r="T49" s="1" t="s">
        <v>23</v>
      </c>
    </row>
    <row r="50" spans="2:20" x14ac:dyDescent="0.25">
      <c r="B50" s="6" t="s">
        <v>39</v>
      </c>
      <c r="C50" s="2">
        <v>1</v>
      </c>
      <c r="D50" s="2">
        <v>0.5</v>
      </c>
      <c r="E50" s="2">
        <v>2</v>
      </c>
      <c r="F50" s="2">
        <v>3</v>
      </c>
      <c r="G50" s="2">
        <v>2</v>
      </c>
      <c r="H50" s="2">
        <v>3</v>
      </c>
      <c r="I50" s="2">
        <v>0.5</v>
      </c>
      <c r="J50" s="77">
        <v>0.33333333333333331</v>
      </c>
      <c r="K50" s="76"/>
      <c r="L50" s="74">
        <f>C50/$C$58</f>
        <v>0.10344827586206895</v>
      </c>
      <c r="M50" s="41">
        <f>D50/$D$58</f>
        <v>8.8235294117647065E-2</v>
      </c>
      <c r="N50" s="41">
        <f>E50/$E$58</f>
        <v>0.13333333333333333</v>
      </c>
      <c r="O50" s="41">
        <f>F50/$F$58</f>
        <v>0.13636363636363635</v>
      </c>
      <c r="P50" s="41">
        <f>G50/$G$58</f>
        <v>0.13333333333333333</v>
      </c>
      <c r="Q50" s="41">
        <f>H50/$H$58</f>
        <v>0.13636363636363635</v>
      </c>
      <c r="R50" s="41">
        <f>I50/$I$58</f>
        <v>8.8235294117647065E-2</v>
      </c>
      <c r="S50" s="41">
        <f>J50/$J$58</f>
        <v>0.10309278350515463</v>
      </c>
      <c r="T50" s="20">
        <f>AVERAGE(L50:S50)</f>
        <v>0.11530069837455713</v>
      </c>
    </row>
    <row r="51" spans="2:20" x14ac:dyDescent="0.25">
      <c r="B51" s="6" t="s">
        <v>40</v>
      </c>
      <c r="C51" s="80">
        <v>2</v>
      </c>
      <c r="D51" s="2">
        <v>1</v>
      </c>
      <c r="E51" s="2">
        <v>3</v>
      </c>
      <c r="F51" s="2">
        <v>4</v>
      </c>
      <c r="G51" s="2">
        <v>3</v>
      </c>
      <c r="H51" s="2">
        <v>4</v>
      </c>
      <c r="I51" s="2">
        <v>1</v>
      </c>
      <c r="J51" s="77">
        <v>0.5</v>
      </c>
      <c r="K51" s="76"/>
      <c r="L51" s="74">
        <f t="shared" ref="L51:L57" si="15">C51/$C$58</f>
        <v>0.2068965517241379</v>
      </c>
      <c r="M51" s="41">
        <f t="shared" ref="M51:M57" si="16">D51/$D$58</f>
        <v>0.17647058823529413</v>
      </c>
      <c r="N51" s="41">
        <f t="shared" ref="N51:N57" si="17">E51/$E$58</f>
        <v>0.2</v>
      </c>
      <c r="O51" s="41">
        <f t="shared" ref="O51:O57" si="18">F51/$F$58</f>
        <v>0.18181818181818182</v>
      </c>
      <c r="P51" s="41">
        <f t="shared" ref="P51:P57" si="19">G51/$G$58</f>
        <v>0.2</v>
      </c>
      <c r="Q51" s="41">
        <f t="shared" ref="Q51:Q57" si="20">H51/$H$58</f>
        <v>0.18181818181818182</v>
      </c>
      <c r="R51" s="41">
        <f t="shared" ref="R51:R57" si="21">I51/$I$58</f>
        <v>0.17647058823529413</v>
      </c>
      <c r="S51" s="41">
        <f t="shared" ref="S51:S57" si="22">J51/$J$58</f>
        <v>0.15463917525773196</v>
      </c>
      <c r="T51" s="20">
        <f t="shared" ref="T51:T57" si="23">AVERAGE(L51:S51)</f>
        <v>0.18476415838610272</v>
      </c>
    </row>
    <row r="52" spans="2:20" x14ac:dyDescent="0.25">
      <c r="B52" s="6" t="s">
        <v>41</v>
      </c>
      <c r="C52" s="80">
        <v>0.5</v>
      </c>
      <c r="D52" s="80">
        <v>0.33333333333333331</v>
      </c>
      <c r="E52" s="2">
        <v>1</v>
      </c>
      <c r="F52" s="2">
        <v>2</v>
      </c>
      <c r="G52" s="2">
        <v>1</v>
      </c>
      <c r="H52" s="2">
        <v>2</v>
      </c>
      <c r="I52" s="2">
        <v>0.33333333333333331</v>
      </c>
      <c r="J52" s="77">
        <v>0.25</v>
      </c>
      <c r="K52" s="76"/>
      <c r="L52" s="74">
        <f t="shared" si="15"/>
        <v>5.1724137931034475E-2</v>
      </c>
      <c r="M52" s="41">
        <f t="shared" si="16"/>
        <v>5.8823529411764712E-2</v>
      </c>
      <c r="N52" s="41">
        <f t="shared" si="17"/>
        <v>6.6666666666666666E-2</v>
      </c>
      <c r="O52" s="41">
        <f t="shared" si="18"/>
        <v>9.0909090909090912E-2</v>
      </c>
      <c r="P52" s="41">
        <f t="shared" si="19"/>
        <v>6.6666666666666666E-2</v>
      </c>
      <c r="Q52" s="41">
        <f t="shared" si="20"/>
        <v>9.0909090909090912E-2</v>
      </c>
      <c r="R52" s="41">
        <f t="shared" si="21"/>
        <v>5.8823529411764712E-2</v>
      </c>
      <c r="S52" s="41">
        <f t="shared" si="22"/>
        <v>7.7319587628865982E-2</v>
      </c>
      <c r="T52" s="20">
        <f t="shared" si="23"/>
        <v>7.0230287441868128E-2</v>
      </c>
    </row>
    <row r="53" spans="2:20" x14ac:dyDescent="0.25">
      <c r="B53" s="6" t="s">
        <v>42</v>
      </c>
      <c r="C53" s="80">
        <v>0.33333333333333331</v>
      </c>
      <c r="D53" s="80">
        <v>0.25</v>
      </c>
      <c r="E53" s="80">
        <v>0.5</v>
      </c>
      <c r="F53" s="2">
        <v>1</v>
      </c>
      <c r="G53" s="2">
        <v>0.5</v>
      </c>
      <c r="H53" s="2">
        <v>1</v>
      </c>
      <c r="I53" s="2">
        <v>0.25</v>
      </c>
      <c r="J53" s="77">
        <v>0.2</v>
      </c>
      <c r="K53" s="76"/>
      <c r="L53" s="74">
        <f t="shared" si="15"/>
        <v>3.4482758620689648E-2</v>
      </c>
      <c r="M53" s="41">
        <f t="shared" si="16"/>
        <v>4.4117647058823532E-2</v>
      </c>
      <c r="N53" s="41">
        <f t="shared" si="17"/>
        <v>3.3333333333333333E-2</v>
      </c>
      <c r="O53" s="41">
        <f t="shared" si="18"/>
        <v>4.5454545454545456E-2</v>
      </c>
      <c r="P53" s="41">
        <f t="shared" si="19"/>
        <v>3.3333333333333333E-2</v>
      </c>
      <c r="Q53" s="41">
        <f t="shared" si="20"/>
        <v>4.5454545454545456E-2</v>
      </c>
      <c r="R53" s="41">
        <f t="shared" si="21"/>
        <v>4.4117647058823532E-2</v>
      </c>
      <c r="S53" s="41">
        <f t="shared" si="22"/>
        <v>6.1855670103092786E-2</v>
      </c>
      <c r="T53" s="20">
        <f t="shared" si="23"/>
        <v>4.2768685052148384E-2</v>
      </c>
    </row>
    <row r="54" spans="2:20" x14ac:dyDescent="0.25">
      <c r="B54" s="73" t="s">
        <v>63</v>
      </c>
      <c r="C54" s="80">
        <v>0.5</v>
      </c>
      <c r="D54" s="80">
        <v>0.33333333333333331</v>
      </c>
      <c r="E54" s="80">
        <v>1</v>
      </c>
      <c r="F54" s="80">
        <v>2</v>
      </c>
      <c r="G54" s="2">
        <v>1</v>
      </c>
      <c r="H54" s="2">
        <v>2</v>
      </c>
      <c r="I54" s="2">
        <v>0.33333333333333331</v>
      </c>
      <c r="J54" s="2">
        <v>0.25</v>
      </c>
      <c r="L54" s="74">
        <f t="shared" si="15"/>
        <v>5.1724137931034475E-2</v>
      </c>
      <c r="M54" s="41">
        <f t="shared" si="16"/>
        <v>5.8823529411764712E-2</v>
      </c>
      <c r="N54" s="41">
        <f t="shared" si="17"/>
        <v>6.6666666666666666E-2</v>
      </c>
      <c r="O54" s="41">
        <f t="shared" si="18"/>
        <v>9.0909090909090912E-2</v>
      </c>
      <c r="P54" s="41">
        <f t="shared" si="19"/>
        <v>6.6666666666666666E-2</v>
      </c>
      <c r="Q54" s="41">
        <f t="shared" si="20"/>
        <v>9.0909090909090912E-2</v>
      </c>
      <c r="R54" s="41">
        <f t="shared" si="21"/>
        <v>5.8823529411764712E-2</v>
      </c>
      <c r="S54" s="41">
        <f t="shared" si="22"/>
        <v>7.7319587628865982E-2</v>
      </c>
      <c r="T54" s="20">
        <f t="shared" si="23"/>
        <v>7.0230287441868128E-2</v>
      </c>
    </row>
    <row r="55" spans="2:20" x14ac:dyDescent="0.25">
      <c r="B55" s="73" t="s">
        <v>64</v>
      </c>
      <c r="C55" s="80">
        <v>0.33333333333333331</v>
      </c>
      <c r="D55" s="80">
        <v>0.25</v>
      </c>
      <c r="E55" s="80">
        <v>0.5</v>
      </c>
      <c r="F55" s="80">
        <v>1</v>
      </c>
      <c r="G55" s="80">
        <v>0.5</v>
      </c>
      <c r="H55" s="2">
        <v>1</v>
      </c>
      <c r="I55" s="2">
        <v>0.25</v>
      </c>
      <c r="J55" s="2">
        <v>0.2</v>
      </c>
      <c r="L55" s="74">
        <f t="shared" si="15"/>
        <v>3.4482758620689648E-2</v>
      </c>
      <c r="M55" s="41">
        <f t="shared" si="16"/>
        <v>4.4117647058823532E-2</v>
      </c>
      <c r="N55" s="41">
        <f t="shared" si="17"/>
        <v>3.3333333333333333E-2</v>
      </c>
      <c r="O55" s="41">
        <f t="shared" si="18"/>
        <v>4.5454545454545456E-2</v>
      </c>
      <c r="P55" s="41">
        <f t="shared" si="19"/>
        <v>3.3333333333333333E-2</v>
      </c>
      <c r="Q55" s="41">
        <f t="shared" si="20"/>
        <v>4.5454545454545456E-2</v>
      </c>
      <c r="R55" s="41">
        <f t="shared" si="21"/>
        <v>4.4117647058823532E-2</v>
      </c>
      <c r="S55" s="41">
        <f t="shared" si="22"/>
        <v>6.1855670103092786E-2</v>
      </c>
      <c r="T55" s="20">
        <f t="shared" si="23"/>
        <v>4.2768685052148384E-2</v>
      </c>
    </row>
    <row r="56" spans="2:20" x14ac:dyDescent="0.25">
      <c r="B56" s="73" t="s">
        <v>67</v>
      </c>
      <c r="C56" s="80">
        <v>2</v>
      </c>
      <c r="D56" s="80">
        <v>1</v>
      </c>
      <c r="E56" s="80">
        <v>3</v>
      </c>
      <c r="F56" s="80">
        <v>4</v>
      </c>
      <c r="G56" s="80">
        <v>3</v>
      </c>
      <c r="H56" s="2">
        <v>4</v>
      </c>
      <c r="I56" s="2">
        <v>1</v>
      </c>
      <c r="J56" s="2">
        <v>0.5</v>
      </c>
      <c r="L56" s="74">
        <f t="shared" si="15"/>
        <v>0.2068965517241379</v>
      </c>
      <c r="M56" s="41">
        <f t="shared" si="16"/>
        <v>0.17647058823529413</v>
      </c>
      <c r="N56" s="41">
        <f t="shared" si="17"/>
        <v>0.2</v>
      </c>
      <c r="O56" s="41">
        <f t="shared" si="18"/>
        <v>0.18181818181818182</v>
      </c>
      <c r="P56" s="41">
        <f t="shared" si="19"/>
        <v>0.2</v>
      </c>
      <c r="Q56" s="41">
        <f t="shared" si="20"/>
        <v>0.18181818181818182</v>
      </c>
      <c r="R56" s="41">
        <f t="shared" si="21"/>
        <v>0.17647058823529413</v>
      </c>
      <c r="S56" s="41">
        <f t="shared" si="22"/>
        <v>0.15463917525773196</v>
      </c>
      <c r="T56" s="20">
        <f t="shared" si="23"/>
        <v>0.18476415838610272</v>
      </c>
    </row>
    <row r="57" spans="2:20" x14ac:dyDescent="0.25">
      <c r="B57" s="72" t="s">
        <v>68</v>
      </c>
      <c r="C57" s="81">
        <v>3</v>
      </c>
      <c r="D57" s="81">
        <v>2</v>
      </c>
      <c r="E57" s="81">
        <v>4</v>
      </c>
      <c r="F57" s="82">
        <v>5</v>
      </c>
      <c r="G57" s="82">
        <v>4</v>
      </c>
      <c r="H57" s="79">
        <v>5</v>
      </c>
      <c r="I57" s="79">
        <v>2</v>
      </c>
      <c r="J57" s="79">
        <v>1</v>
      </c>
      <c r="L57" s="74">
        <f t="shared" si="15"/>
        <v>0.31034482758620685</v>
      </c>
      <c r="M57" s="41">
        <f t="shared" si="16"/>
        <v>0.35294117647058826</v>
      </c>
      <c r="N57" s="41">
        <f t="shared" si="17"/>
        <v>0.26666666666666666</v>
      </c>
      <c r="O57" s="41">
        <f t="shared" si="18"/>
        <v>0.22727272727272727</v>
      </c>
      <c r="P57" s="41">
        <f t="shared" si="19"/>
        <v>0.26666666666666666</v>
      </c>
      <c r="Q57" s="41">
        <f t="shared" si="20"/>
        <v>0.22727272727272727</v>
      </c>
      <c r="R57" s="41">
        <f t="shared" si="21"/>
        <v>0.35294117647058826</v>
      </c>
      <c r="S57" s="41">
        <f t="shared" si="22"/>
        <v>0.30927835051546393</v>
      </c>
      <c r="T57" s="20">
        <f t="shared" si="23"/>
        <v>0.28917303986520437</v>
      </c>
    </row>
    <row r="58" spans="2:20" x14ac:dyDescent="0.25">
      <c r="B58" s="70"/>
      <c r="C58" s="20">
        <f>SUM(C50:C57)</f>
        <v>9.6666666666666679</v>
      </c>
      <c r="D58" s="20">
        <f>SUM(D50:D57)</f>
        <v>5.6666666666666661</v>
      </c>
      <c r="E58" s="20">
        <f>SUM(E50:E57)</f>
        <v>15</v>
      </c>
      <c r="F58" s="20">
        <f>SUM(F50:F57)</f>
        <v>22</v>
      </c>
      <c r="G58" s="20">
        <f>SUM(G50:G57)</f>
        <v>15</v>
      </c>
      <c r="H58" s="20">
        <f>SUM(H50:H57)</f>
        <v>22</v>
      </c>
      <c r="I58" s="20">
        <f>SUM(I50:I57)</f>
        <v>5.6666666666666661</v>
      </c>
      <c r="J58" s="20">
        <f>SUM(J50:J57)</f>
        <v>3.2333333333333334</v>
      </c>
    </row>
    <row r="59" spans="2:20" x14ac:dyDescent="0.25">
      <c r="B59" s="70"/>
      <c r="C59" s="70"/>
      <c r="D59" s="71"/>
      <c r="E59" s="71"/>
      <c r="L59" s="24" t="s">
        <v>24</v>
      </c>
    </row>
    <row r="60" spans="2:20" x14ac:dyDescent="0.25">
      <c r="B60" s="70"/>
      <c r="C60" s="70"/>
      <c r="D60" s="71"/>
      <c r="E60" s="71"/>
      <c r="L60" s="35">
        <f>T50</f>
        <v>0.11530069837455713</v>
      </c>
      <c r="M60" s="83">
        <f>C58</f>
        <v>9.6666666666666679</v>
      </c>
      <c r="N60" s="35"/>
      <c r="O60" s="35">
        <f>L60*M60</f>
        <v>1.1145734176207192</v>
      </c>
    </row>
    <row r="61" spans="2:20" x14ac:dyDescent="0.25">
      <c r="B61" s="70"/>
      <c r="C61" s="70"/>
      <c r="D61" s="71"/>
      <c r="E61" s="71"/>
      <c r="L61" s="35">
        <f>T51</f>
        <v>0.18476415838610272</v>
      </c>
      <c r="M61" s="83">
        <f>D58</f>
        <v>5.6666666666666661</v>
      </c>
      <c r="N61" s="35" t="s">
        <v>21</v>
      </c>
      <c r="O61" s="35">
        <f t="shared" ref="O61:O67" si="24">L61*M61</f>
        <v>1.0469968975212487</v>
      </c>
    </row>
    <row r="62" spans="2:20" x14ac:dyDescent="0.25">
      <c r="B62" s="70"/>
      <c r="C62" s="70"/>
      <c r="D62" s="71"/>
      <c r="E62" s="71"/>
      <c r="L62" s="35">
        <f>T52</f>
        <v>7.0230287441868128E-2</v>
      </c>
      <c r="M62" s="83">
        <f>E58</f>
        <v>15</v>
      </c>
      <c r="N62" s="35"/>
      <c r="O62" s="35">
        <f t="shared" si="24"/>
        <v>1.0534543116280219</v>
      </c>
    </row>
    <row r="63" spans="2:20" x14ac:dyDescent="0.25">
      <c r="L63" s="35">
        <f>T53</f>
        <v>4.2768685052148384E-2</v>
      </c>
      <c r="M63" s="83">
        <f>F58</f>
        <v>22</v>
      </c>
      <c r="N63" s="35"/>
      <c r="O63" s="35">
        <f t="shared" si="24"/>
        <v>0.94091107114726447</v>
      </c>
    </row>
    <row r="64" spans="2:20" x14ac:dyDescent="0.25">
      <c r="L64" s="35">
        <f>T54</f>
        <v>7.0230287441868128E-2</v>
      </c>
      <c r="M64" s="19">
        <f>G58</f>
        <v>15</v>
      </c>
      <c r="O64" s="35">
        <f t="shared" si="24"/>
        <v>1.0534543116280219</v>
      </c>
    </row>
    <row r="65" spans="12:16" x14ac:dyDescent="0.25">
      <c r="L65" s="35">
        <f>T55</f>
        <v>4.2768685052148384E-2</v>
      </c>
      <c r="M65" s="19">
        <f>H58</f>
        <v>22</v>
      </c>
      <c r="O65" s="35">
        <f t="shared" si="24"/>
        <v>0.94091107114726447</v>
      </c>
    </row>
    <row r="66" spans="12:16" x14ac:dyDescent="0.25">
      <c r="L66" s="35">
        <f>T56</f>
        <v>0.18476415838610272</v>
      </c>
      <c r="M66" s="19">
        <f>I58</f>
        <v>5.6666666666666661</v>
      </c>
      <c r="O66" s="35">
        <f t="shared" si="24"/>
        <v>1.0469968975212487</v>
      </c>
    </row>
    <row r="67" spans="12:16" x14ac:dyDescent="0.25">
      <c r="L67" s="35">
        <f>T57</f>
        <v>0.28917303986520437</v>
      </c>
      <c r="M67" s="19">
        <f>J58</f>
        <v>3.2333333333333334</v>
      </c>
      <c r="O67" s="35">
        <f t="shared" si="24"/>
        <v>0.93499282889749413</v>
      </c>
    </row>
    <row r="68" spans="12:16" x14ac:dyDescent="0.25">
      <c r="O68" s="5">
        <f>SUM(O60:O67)</f>
        <v>8.1322908071112838</v>
      </c>
    </row>
    <row r="70" spans="12:16" x14ac:dyDescent="0.25">
      <c r="L70" s="8" t="s">
        <v>25</v>
      </c>
    </row>
    <row r="71" spans="12:16" x14ac:dyDescent="0.25">
      <c r="L71" s="26">
        <f>O68-8</f>
        <v>0.13229080711128383</v>
      </c>
      <c r="M71" s="27" t="s">
        <v>26</v>
      </c>
      <c r="N71" s="8">
        <v>7</v>
      </c>
      <c r="O71" s="8" t="s">
        <v>21</v>
      </c>
      <c r="P71" s="9">
        <f>L71/N71</f>
        <v>1.8898686730183405E-2</v>
      </c>
    </row>
    <row r="73" spans="12:16" x14ac:dyDescent="0.25">
      <c r="L73" s="34" t="s">
        <v>27</v>
      </c>
    </row>
    <row r="74" spans="12:16" x14ac:dyDescent="0.25">
      <c r="L74" s="33">
        <f>P71</f>
        <v>1.8898686730183405E-2</v>
      </c>
      <c r="M74" s="32" t="s">
        <v>26</v>
      </c>
      <c r="N74" s="32">
        <v>1.41</v>
      </c>
      <c r="O74" s="32" t="s">
        <v>21</v>
      </c>
      <c r="P74" s="33">
        <f>L74/N74</f>
        <v>1.3403323922115891E-2</v>
      </c>
    </row>
    <row r="75" spans="12:16" x14ac:dyDescent="0.25">
      <c r="P75" s="28" t="str">
        <f>IF(P74&lt;=0.1,"KONSISTEN","TIDAK KONSISTEN")</f>
        <v>KONSISTEN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DESTINASI</vt:lpstr>
      <vt:lpstr>sensitivitas</vt:lpstr>
      <vt:lpstr>analisis sensitivitas</vt:lpstr>
      <vt:lpstr>Ubah bobot</vt:lpstr>
      <vt:lpstr>konsisten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Dady PC GEMING</cp:lastModifiedBy>
  <cp:lastPrinted>2023-01-21T15:15:48Z</cp:lastPrinted>
  <dcterms:created xsi:type="dcterms:W3CDTF">2023-01-16T16:58:47Z</dcterms:created>
  <dcterms:modified xsi:type="dcterms:W3CDTF">2023-01-26T16:02:52Z</dcterms:modified>
</cp:coreProperties>
</file>