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ond Stage Propulsion - Matri" sheetId="1" r:id="rId4"/>
    <sheet state="visible" name="Lift-Off Systems - Matrix" sheetId="2" r:id="rId5"/>
    <sheet state="visible" name="Second Stage Propulsion - Value" sheetId="3" r:id="rId6"/>
    <sheet state="visible" name="Lift-Off Systems - Values" sheetId="4" r:id="rId7"/>
    <sheet state="visible" name="Usage Example - Matrix" sheetId="5" r:id="rId8"/>
    <sheet state="visible" name="Usage Example - Values" sheetId="6" r:id="rId9"/>
  </sheets>
  <definedNames/>
  <calcPr/>
</workbook>
</file>

<file path=xl/sharedStrings.xml><?xml version="1.0" encoding="utf-8"?>
<sst xmlns="http://schemas.openxmlformats.org/spreadsheetml/2006/main" count="201" uniqueCount="134">
  <si>
    <t>Second Stage Propulsion</t>
  </si>
  <si>
    <t>Metric Value Derivations</t>
  </si>
  <si>
    <t>ID</t>
  </si>
  <si>
    <t>Option</t>
  </si>
  <si>
    <t>Package</t>
  </si>
  <si>
    <t>Efficiency</t>
  </si>
  <si>
    <t>Thrust</t>
  </si>
  <si>
    <t>Scalability</t>
  </si>
  <si>
    <t>Science</t>
  </si>
  <si>
    <t xml:space="preserve">Reliability </t>
  </si>
  <si>
    <t>Cost</t>
  </si>
  <si>
    <t>Value</t>
  </si>
  <si>
    <t>Metric</t>
  </si>
  <si>
    <t>Source</t>
  </si>
  <si>
    <t>Solar Sail</t>
  </si>
  <si>
    <t>How large the implementation needs to be to achieve required thrust</t>
  </si>
  <si>
    <t>Chemical</t>
  </si>
  <si>
    <t>How close to the peak performance does the system operate at</t>
  </si>
  <si>
    <t>Ion</t>
  </si>
  <si>
    <t>What is the maximum amount of thrust that can be achieved by the system</t>
  </si>
  <si>
    <t>Electron Engine</t>
  </si>
  <si>
    <t>How easily can we make changes if the mission changes or there is more payload</t>
  </si>
  <si>
    <t>Nuclear</t>
  </si>
  <si>
    <t>How innovative and unique is this method of propulsion based on past missions</t>
  </si>
  <si>
    <t>How sure are we that the system will work as intended</t>
  </si>
  <si>
    <t>Cost and Value Functions</t>
  </si>
  <si>
    <t>0.4*Thrust + 0.5*Package + 0.1*Scalability</t>
  </si>
  <si>
    <t>(Efficiency + Science)*(Reliability/10)</t>
  </si>
  <si>
    <t>Lift-Off Systems</t>
  </si>
  <si>
    <t>Metric (on the order of 100) Value Derivations</t>
  </si>
  <si>
    <t>Payload Mass</t>
  </si>
  <si>
    <t>Payload Volume</t>
  </si>
  <si>
    <t>Price</t>
  </si>
  <si>
    <t>Reliability</t>
  </si>
  <si>
    <t>NASA SLS</t>
  </si>
  <si>
    <t>Rating of total expected as scaled to the maximum.</t>
  </si>
  <si>
    <t>SpaceX F-Heavy</t>
  </si>
  <si>
    <t>Rating of total expected mass to orbit as scaled to the maximum.</t>
  </si>
  <si>
    <t>SpaceX Starship</t>
  </si>
  <si>
    <t>Rating of total expected volume allowed for the payload as scaled to the maximum.</t>
  </si>
  <si>
    <t>ULA Atlas V 551</t>
  </si>
  <si>
    <t>Data based off shown resource (0% if not yet used)</t>
  </si>
  <si>
    <t>ULA Delta IV Heavy</t>
  </si>
  <si>
    <t>Rating of total expected price, with 0 being most expensive.</t>
  </si>
  <si>
    <t>ULA Vulcan Centaur Heavy</t>
  </si>
  <si>
    <t>Value and Cost Functions (on the order of 100?)</t>
  </si>
  <si>
    <t>((Price)+(Reliability)*100)/2 [Higher value is best]</t>
  </si>
  <si>
    <t>(Payload Mass) * 0.35 + (Payload Volume) * 0.3 + (Thrust) * 35</t>
  </si>
  <si>
    <t>Thrust [N]</t>
  </si>
  <si>
    <t>Isp [s]</t>
  </si>
  <si>
    <t>Reliability [%]</t>
  </si>
  <si>
    <t>F=9.113*10^(-6)*(RA/D^2)sin^(2)(theta)</t>
  </si>
  <si>
    <t>See SMAD, Section 18.7.2 (Pages 554-558)</t>
  </si>
  <si>
    <t>&lt; 466</t>
  </si>
  <si>
    <t>See SMAD, Section 18.3 (Pages 533-550)</t>
  </si>
  <si>
    <t>0.0081 - 0.5</t>
  </si>
  <si>
    <t>2500 - 8500</t>
  </si>
  <si>
    <t>See SMAD, Section 18.6 (Pages 546-553, 550 specifically)</t>
  </si>
  <si>
    <t>20190033337.pdf (nasa.gov)</t>
  </si>
  <si>
    <t>Vehicle</t>
  </si>
  <si>
    <t>Max Thrust [N]</t>
  </si>
  <si>
    <t>Mass to GEO [kg]</t>
  </si>
  <si>
    <t>Payload Height [m]</t>
  </si>
  <si>
    <t>Payload Diameter [m]</t>
  </si>
  <si>
    <t>Number of Boosters</t>
  </si>
  <si>
    <t>Dollar Cost [$]</t>
  </si>
  <si>
    <t>NASA SLS (Block 1 Cargo)</t>
  </si>
  <si>
    <t>Space Launch System | NASA</t>
  </si>
  <si>
    <t>SLS Solid Rocket Booster Fact Sheet (nasa.gov)</t>
  </si>
  <si>
    <t>NASA's SLS Rocket Just Got $3.2 Billion More Expensive | The Motley Fool</t>
  </si>
  <si>
    <t>SpaceX - Falcon Heavy</t>
  </si>
  <si>
    <t>SpaceX - Starship</t>
  </si>
  <si>
    <t>SpaceX now dominates rocket flight, bringing big benefits—and risks—to NASA | Science | AAAS</t>
  </si>
  <si>
    <t>Atlas V (ulalaunch.com)</t>
  </si>
  <si>
    <t>Delta IV (ulalaunch.com)</t>
  </si>
  <si>
    <t>Cost of Delta 4 Heavy launches is down but the real price is a secret - SpaceNews</t>
  </si>
  <si>
    <t>Vulcan (ulalaunch.com)</t>
  </si>
  <si>
    <t>Space Launch Report 2021 Launch Stats</t>
  </si>
  <si>
    <t>Scientific Payload</t>
  </si>
  <si>
    <t>Power</t>
  </si>
  <si>
    <t>Mass</t>
  </si>
  <si>
    <t>1</t>
  </si>
  <si>
    <t>Whatever SOLARIS had</t>
  </si>
  <si>
    <t>How well they satesfy needs outlined in the Heliophysics Decadal Survey (0-100)</t>
  </si>
  <si>
    <t>2</t>
  </si>
  <si>
    <t>COR</t>
  </si>
  <si>
    <t>(rated operating power) * (duty cycle)</t>
  </si>
  <si>
    <t>3</t>
  </si>
  <si>
    <t>TSI</t>
  </si>
  <si>
    <t>(rated mass) + (estimate of support hardware)</t>
  </si>
  <si>
    <t>Example note: "Support hardware could be additional mass of booms required to separate sensor components or biaxial gimbals to mound sensor to for precision tracking"</t>
  </si>
  <si>
    <t>4</t>
  </si>
  <si>
    <t>EUVI</t>
  </si>
  <si>
    <t>IDK on this one boys I'm getting tired</t>
  </si>
  <si>
    <t>5</t>
  </si>
  <si>
    <t>DSI</t>
  </si>
  <si>
    <t>6</t>
  </si>
  <si>
    <t>COR + TSI</t>
  </si>
  <si>
    <t>7</t>
  </si>
  <si>
    <t>COR + TSI + EUVI</t>
  </si>
  <si>
    <t>Value and Cost Functions</t>
  </si>
  <si>
    <t>8</t>
  </si>
  <si>
    <t>COR + TSI + EUVI + DSI</t>
  </si>
  <si>
    <t>0.8*Mass + 0.2*Power</t>
  </si>
  <si>
    <t>Example note: "Since we are most likely operating in ranges where solar-power is effecient, mass requirements would be tighter than power requirements and thus weighted higher"</t>
  </si>
  <si>
    <t>Science*Reliability</t>
  </si>
  <si>
    <t>Example note: "Sensors with higher reliability should be rewarded on top of sensors that collect cool data"</t>
  </si>
  <si>
    <t>Key</t>
  </si>
  <si>
    <t>Acronym</t>
  </si>
  <si>
    <t>Expansion</t>
  </si>
  <si>
    <t>Coronagraph</t>
  </si>
  <si>
    <t>Total Solar Irradiance Monitor</t>
  </si>
  <si>
    <t>Extreme Ultra-Violet Imager</t>
  </si>
  <si>
    <t>Doppler-Stokes Imager</t>
  </si>
  <si>
    <t>UVS</t>
  </si>
  <si>
    <t>Ultra-Violet Spectrograph</t>
  </si>
  <si>
    <t>MAG</t>
  </si>
  <si>
    <t>Magnetometer</t>
  </si>
  <si>
    <t>SW</t>
  </si>
  <si>
    <t>Solar Wind Ion Comp. and Electron Spec.</t>
  </si>
  <si>
    <t>EPP</t>
  </si>
  <si>
    <t>Energetic Particles Package (20 keV - 10 MeV)</t>
  </si>
  <si>
    <t>RPW</t>
  </si>
  <si>
    <t>Radio and Plasma Waves</t>
  </si>
  <si>
    <t>Sensor</t>
  </si>
  <si>
    <t>Science [ - ]</t>
  </si>
  <si>
    <t>Power Draw [W]</t>
  </si>
  <si>
    <t>Duty Cycle [%]</t>
  </si>
  <si>
    <t>Base Mass [kg]</t>
  </si>
  <si>
    <t>Additional Mass [kg]</t>
  </si>
  <si>
    <t>- Requires boom</t>
  </si>
  <si>
    <t>- Has long thin antanae (size question)</t>
  </si>
  <si>
    <t>Placeholder</t>
  </si>
  <si>
    <t>From Lecture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</si>
</sst>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0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Roboto"/>
    </font>
    <font>
      <sz val="10.0"/>
      <color theme="1"/>
      <name val="Arial"/>
    </font>
    <font>
      <color rgb="FF000000"/>
      <name val="Arial"/>
    </font>
    <font>
      <u/>
      <color rgb="FF0000FF"/>
    </font>
    <font>
      <u/>
      <color rgb="FF0000FF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right" readingOrder="0"/>
    </xf>
    <xf borderId="6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/>
    </xf>
    <xf borderId="7" fillId="0" fontId="3" numFmtId="0" xfId="0" applyAlignment="1" applyBorder="1" applyFont="1">
      <alignment horizontal="right"/>
    </xf>
    <xf borderId="4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right" readingOrder="0"/>
    </xf>
    <xf borderId="11" fillId="0" fontId="3" numFmtId="0" xfId="0" applyAlignment="1" applyBorder="1" applyFont="1">
      <alignment horizontal="right" readingOrder="0"/>
    </xf>
    <xf borderId="10" fillId="0" fontId="3" numFmtId="0" xfId="0" applyAlignment="1" applyBorder="1" applyFont="1">
      <alignment horizontal="right"/>
    </xf>
    <xf borderId="12" fillId="0" fontId="3" numFmtId="0" xfId="0" applyAlignment="1" applyBorder="1" applyFont="1">
      <alignment horizontal="right"/>
    </xf>
    <xf borderId="0" fillId="0" fontId="3" numFmtId="0" xfId="0" applyFont="1"/>
    <xf borderId="8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7" fillId="4" fontId="4" numFmtId="0" xfId="0" applyAlignment="1" applyBorder="1" applyFill="1" applyFont="1">
      <alignment readingOrder="0"/>
    </xf>
    <xf borderId="8" fillId="5" fontId="3" numFmtId="0" xfId="0" applyAlignment="1" applyBorder="1" applyFill="1" applyFont="1">
      <alignment readingOrder="0"/>
    </xf>
    <xf borderId="12" fillId="5" fontId="3" numFmtId="0" xfId="0" applyAlignment="1" applyBorder="1" applyFont="1">
      <alignment readingOrder="0"/>
    </xf>
    <xf borderId="13" fillId="2" fontId="1" numFmtId="0" xfId="0" applyAlignment="1" applyBorder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0" fillId="2" fontId="1" numFmtId="0" xfId="0" applyAlignment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 shrinkToFit="0" wrapText="1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9" xfId="0" applyAlignment="1" applyFont="1" applyNumberFormat="1">
      <alignment horizontal="center" readingOrder="0"/>
    </xf>
    <xf borderId="5" fillId="0" fontId="3" numFmtId="4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0" fillId="0" fontId="3" numFmtId="9" xfId="0" applyAlignment="1" applyFont="1" applyNumberFormat="1">
      <alignment horizontal="center"/>
    </xf>
    <xf borderId="0" fillId="0" fontId="3" numFmtId="0" xfId="0" applyAlignment="1" applyFont="1">
      <alignment readingOrder="0" shrinkToFit="0" wrapText="1"/>
    </xf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7" fillId="0" fontId="3" numFmtId="0" xfId="0" applyAlignment="1" applyBorder="1" applyFont="1">
      <alignment horizontal="center"/>
    </xf>
    <xf borderId="17" fillId="0" fontId="3" numFmtId="9" xfId="0" applyAlignment="1" applyBorder="1" applyFont="1" applyNumberFormat="1">
      <alignment horizontal="center" readingOrder="0"/>
    </xf>
    <xf borderId="16" fillId="0" fontId="3" numFmtId="4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0" fillId="6" fontId="3" numFmtId="0" xfId="0" applyFill="1" applyFont="1"/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3" numFmtId="0" xfId="0" applyAlignment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0" fillId="6" fontId="1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9" xfId="0" applyAlignment="1" applyFont="1" applyNumberFormat="1">
      <alignment horizontal="center" readingOrder="0" shrinkToFit="0" vertical="center" wrapText="1"/>
    </xf>
    <xf borderId="6" fillId="0" fontId="3" numFmtId="9" xfId="0" applyAlignment="1" applyBorder="1" applyFont="1" applyNumberFormat="1">
      <alignment horizontal="center" readingOrder="0" shrinkToFit="0" vertical="center" wrapText="1"/>
    </xf>
    <xf borderId="0" fillId="7" fontId="6" numFmtId="0" xfId="0" applyAlignment="1" applyFill="1" applyFont="1">
      <alignment horizontal="center" readingOrder="0"/>
    </xf>
    <xf borderId="0" fillId="4" fontId="4" numFmtId="0" xfId="0" applyAlignment="1" applyFont="1">
      <alignment readingOrder="0"/>
    </xf>
    <xf borderId="0" fillId="6" fontId="3" numFmtId="0" xfId="0" applyAlignment="1" applyFont="1">
      <alignment readingOrder="0"/>
    </xf>
    <xf borderId="0" fillId="4" fontId="0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16" fillId="0" fontId="3" numFmtId="0" xfId="0" applyAlignment="1" applyBorder="1" applyFont="1">
      <alignment readingOrder="0"/>
    </xf>
    <xf borderId="17" fillId="0" fontId="3" numFmtId="0" xfId="0" applyAlignment="1" applyBorder="1" applyFont="1">
      <alignment horizontal="center" readingOrder="0" shrinkToFit="0" vertical="center" wrapText="1"/>
    </xf>
    <xf borderId="17" fillId="0" fontId="3" numFmtId="9" xfId="0" applyAlignment="1" applyBorder="1" applyFont="1" applyNumberFormat="1">
      <alignment horizontal="center" readingOrder="0" shrinkToFit="0" vertical="center" wrapText="1"/>
    </xf>
    <xf borderId="18" fillId="0" fontId="3" numFmtId="9" xfId="0" applyAlignment="1" applyBorder="1" applyFont="1" applyNumberFormat="1">
      <alignment horizontal="center" readingOrder="0" shrinkToFit="0" vertical="center" wrapText="1"/>
    </xf>
    <xf borderId="0" fillId="0" fontId="3" numFmtId="4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0" fillId="6" fontId="8" numFmtId="0" xfId="0" applyAlignment="1" applyFont="1">
      <alignment readingOrder="0"/>
    </xf>
    <xf borderId="0" fillId="6" fontId="9" numFmtId="0" xfId="0" applyAlignment="1" applyFont="1">
      <alignment readingOrder="0"/>
    </xf>
    <xf borderId="6" fillId="0" fontId="3" numFmtId="9" xfId="0" applyAlignment="1" applyBorder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17" fillId="0" fontId="3" numFmtId="4" xfId="0" applyAlignment="1" applyBorder="1" applyFont="1" applyNumberFormat="1">
      <alignment horizontal="center" readingOrder="0" vertical="center"/>
    </xf>
    <xf borderId="17" fillId="0" fontId="3" numFmtId="3" xfId="0" applyAlignment="1" applyBorder="1" applyFont="1" applyNumberFormat="1">
      <alignment horizontal="center" readingOrder="0" vertical="center"/>
    </xf>
    <xf borderId="17" fillId="0" fontId="3" numFmtId="165" xfId="0" applyAlignment="1" applyBorder="1" applyFont="1" applyNumberFormat="1">
      <alignment horizontal="center" readingOrder="0" vertical="center"/>
    </xf>
    <xf borderId="18" fillId="0" fontId="3" numFmtId="9" xfId="0" applyAlignment="1" applyBorder="1" applyFont="1" applyNumberForma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19" fillId="2" fontId="1" numFmtId="0" xfId="0" applyAlignment="1" applyBorder="1" applyFont="1">
      <alignment horizontal="center" readingOrder="0"/>
    </xf>
    <xf borderId="20" fillId="0" fontId="2" numFmtId="0" xfId="0" applyBorder="1" applyFont="1"/>
    <xf borderId="21" fillId="0" fontId="2" numFmtId="0" xfId="0" applyBorder="1" applyFont="1"/>
    <xf borderId="0" fillId="0" fontId="3" numFmtId="0" xfId="0" applyAlignment="1" applyFont="1">
      <alignment shrinkToFit="0" wrapText="1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5" fillId="0" fontId="3" numFmtId="49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6" fillId="0" fontId="3" numFmtId="9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6" fillId="0" fontId="3" numFmtId="9" xfId="0" applyBorder="1" applyFont="1" applyNumberFormat="1"/>
    <xf borderId="5" fillId="0" fontId="3" numFmtId="0" xfId="0" applyBorder="1" applyFont="1"/>
    <xf borderId="6" fillId="0" fontId="3" numFmtId="0" xfId="0" applyBorder="1" applyFont="1"/>
    <xf borderId="5" fillId="3" fontId="1" numFmtId="0" xfId="0" applyAlignment="1" applyBorder="1" applyFont="1">
      <alignment readingOrder="0"/>
    </xf>
    <xf borderId="6" fillId="0" fontId="2" numFmtId="0" xfId="0" applyBorder="1" applyFont="1"/>
    <xf borderId="16" fillId="0" fontId="3" numFmtId="49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readingOrder="0"/>
    </xf>
    <xf borderId="16" fillId="0" fontId="3" numFmtId="0" xfId="0" applyBorder="1" applyFont="1"/>
    <xf borderId="17" fillId="0" fontId="3" numFmtId="0" xfId="0" applyBorder="1" applyFont="1"/>
    <xf borderId="18" fillId="0" fontId="3" numFmtId="9" xfId="0" applyBorder="1" applyFont="1" applyNumberFormat="1"/>
    <xf borderId="18" fillId="0" fontId="3" numFmtId="0" xfId="0" applyBorder="1" applyFont="1"/>
    <xf borderId="5" fillId="4" fontId="3" numFmtId="0" xfId="0" applyAlignment="1" applyBorder="1" applyFont="1">
      <alignment readingOrder="0"/>
    </xf>
    <xf borderId="6" fillId="4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16" fillId="5" fontId="3" numFmtId="0" xfId="0" applyAlignment="1" applyBorder="1" applyFont="1">
      <alignment readingOrder="0"/>
    </xf>
    <xf borderId="18" fillId="5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17" fillId="0" fontId="3" numFmtId="9" xfId="0" applyAlignment="1" applyBorder="1" applyFont="1" applyNumberFormat="1">
      <alignment readingOrder="0"/>
    </xf>
    <xf borderId="18" fillId="0" fontId="3" numFmtId="9" xfId="0" applyAlignment="1" applyBorder="1" applyFont="1" applyNumberFormat="1">
      <alignment readingOrder="0"/>
    </xf>
    <xf borderId="0" fillId="8" fontId="3" numFmtId="0" xfId="0" applyAlignment="1" applyFill="1" applyFont="1">
      <alignment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0">
    <tableStyle count="3" pivot="0" name="Second Stage Propulsion - Matri-style">
      <tableStyleElement dxfId="1" type="headerRow"/>
      <tableStyleElement dxfId="2" type="firstRowStripe"/>
      <tableStyleElement dxfId="3" type="secondRowStripe"/>
    </tableStyle>
    <tableStyle count="3" pivot="0" name="Second Stage Propulsion - Matri-style 2">
      <tableStyleElement dxfId="1" type="headerRow"/>
      <tableStyleElement dxfId="2" type="firstRowStripe"/>
      <tableStyleElement dxfId="3" type="secondRowStripe"/>
    </tableStyle>
    <tableStyle count="3" pivot="0" name="Lift-Off Systems - Matrix-style">
      <tableStyleElement dxfId="1" type="headerRow"/>
      <tableStyleElement dxfId="2" type="firstRowStripe"/>
      <tableStyleElement dxfId="3" type="secondRowStripe"/>
    </tableStyle>
    <tableStyle count="3" pivot="0" name="Lift-Off Systems - Matrix-style 2">
      <tableStyleElement dxfId="1" type="headerRow"/>
      <tableStyleElement dxfId="2" type="firstRowStripe"/>
      <tableStyleElement dxfId="3" type="secondRowStripe"/>
    </tableStyle>
    <tableStyle count="3" pivot="0" name="Second Stage Propulsion - Value-style">
      <tableStyleElement dxfId="4" type="headerRow"/>
      <tableStyleElement dxfId="5" type="firstRowStripe"/>
      <tableStyleElement dxfId="6" type="secondRowStripe"/>
    </tableStyle>
    <tableStyle count="3" pivot="0" name="Lift-Off Systems - Values-style">
      <tableStyleElement dxfId="4" type="headerRow"/>
      <tableStyleElement dxfId="5" type="firstRowStripe"/>
      <tableStyleElement dxfId="6" type="secondRowStripe"/>
    </tableStyle>
    <tableStyle count="3" pivot="0" name="Usage Example - Matrix-style">
      <tableStyleElement dxfId="1" type="headerRow"/>
      <tableStyleElement dxfId="5" type="firstRowStripe"/>
      <tableStyleElement dxfId="3" type="secondRowStripe"/>
    </tableStyle>
    <tableStyle count="3" pivot="0" name="Usage Example - Matrix-style 2">
      <tableStyleElement dxfId="1" type="headerRow"/>
      <tableStyleElement dxfId="2" type="firstRowStripe"/>
      <tableStyleElement dxfId="3" type="secondRowStripe"/>
    </tableStyle>
    <tableStyle count="3" pivot="0" name="Usage Example - Matrix-style 3">
      <tableStyleElement dxfId="1" type="headerRow"/>
      <tableStyleElement dxfId="2" type="firstRowStripe"/>
      <tableStyleElement dxfId="3" type="secondRowStripe"/>
    </tableStyle>
    <tableStyle count="3" pivot="0" name="Usage Example - Value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Lift-Off Systems Morphological Matrix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'Lift-Off Systems - Matrix'!$I$3:$I$8</c:f>
            </c:numRef>
          </c:xVal>
          <c:yVal>
            <c:numRef>
              <c:f>'Lift-Off Systems - Matrix'!$J$3:$J$8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26602"/>
        <c:axId val="2047476752"/>
      </c:scatterChart>
      <c:valAx>
        <c:axId val="1787826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476752"/>
      </c:valAx>
      <c:valAx>
        <c:axId val="2047476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826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Example Pareto Frontier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'Usage Example - Matrix'!$G$4:$G$10</c:f>
            </c:numRef>
          </c:xVal>
          <c:yVal>
            <c:numRef>
              <c:f>'Usage Example - Matrix'!$H$4:$H$10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85720"/>
        <c:axId val="1091864346"/>
      </c:scatterChart>
      <c:valAx>
        <c:axId val="659585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64346"/>
      </c:valAx>
      <c:valAx>
        <c:axId val="1091864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585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657225</xdr:colOff>
      <xdr:row>10</xdr:row>
      <xdr:rowOff>0</xdr:rowOff>
    </xdr:from>
    <xdr:ext cx="6905625" cy="4276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13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20" displayName="Table_1" id="1">
  <tableColumns count="10">
    <tableColumn name="ID" id="1"/>
    <tableColumn name="Option" id="2"/>
    <tableColumn name="Package" id="3"/>
    <tableColumn name="Efficiency" id="4"/>
    <tableColumn name="Thrust" id="5"/>
    <tableColumn name="Scalability" id="6"/>
    <tableColumn name="Science" id="7"/>
    <tableColumn name="Reliability " id="8"/>
    <tableColumn name="Cost" id="9"/>
    <tableColumn name="Value" id="10"/>
  </tableColumns>
  <tableStyleInfo name="Second Stage Propulsion - Matri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H10" displayName="Table_10" id="1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Usage Example - Valu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L2:M8" displayName="Table_2" id="2">
  <tableColumns count="2">
    <tableColumn name="Metric" id="1"/>
    <tableColumn name="Source" id="2"/>
  </tableColumns>
  <tableStyleInfo name="Second Stage Propulsion - Matri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:J20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ift-Off Systems - Matri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L2:M7" displayName="Table_4" id="4">
  <tableColumns count="2">
    <tableColumn name="Metric" id="1"/>
    <tableColumn name="Source" id="2"/>
  </tableColumns>
  <tableStyleInfo name="Lift-Off Systems - Matrix-style 2" showColumnStripes="0" showFirstColumn="1" showLastColumn="1" showRowStripes="1"/>
</table>
</file>

<file path=xl/tables/table5.xml><?xml version="1.0" encoding="utf-8"?>
<table xmlns="http://schemas.openxmlformats.org/spreadsheetml/2006/main" headerRowCount="0" ref="A1:H10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econd Stage Propulsion - Valu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K11" display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Lift-Off Systems - Valu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2:H10" displayName="Table_7" id="7">
  <tableColumns count="8">
    <tableColumn name="ID" id="1"/>
    <tableColumn name="Option" id="2"/>
    <tableColumn name="Science" id="3"/>
    <tableColumn name="Power" id="4"/>
    <tableColumn name="Mass" id="5"/>
    <tableColumn name="Reliability" id="6"/>
    <tableColumn name="Cost" id="7"/>
    <tableColumn name="Value" id="8"/>
  </tableColumns>
  <tableStyleInfo name="Usage Example - Matrix-style" showColumnStripes="0" showFirstColumn="1" showLastColumn="1" showRowStripes="1"/>
</table>
</file>

<file path=xl/tables/table8.xml><?xml version="1.0" encoding="utf-8"?>
<table xmlns="http://schemas.openxmlformats.org/spreadsheetml/2006/main" ref="J14:K23" displayName="Table_8" id="8">
  <tableColumns count="2">
    <tableColumn name="Acronym" id="1"/>
    <tableColumn name="Expansion" id="2"/>
  </tableColumns>
  <tableStyleInfo name="Usage Example - Matrix-style 2" showColumnStripes="0" showFirstColumn="1" showLastColumn="1" showRowStripes="1"/>
</table>
</file>

<file path=xl/tables/table9.xml><?xml version="1.0" encoding="utf-8"?>
<table xmlns="http://schemas.openxmlformats.org/spreadsheetml/2006/main" ref="J2:K7" displayName="Table_9" id="9">
  <tableColumns count="2">
    <tableColumn name="Metric" id="1"/>
    <tableColumn name="Source" id="2"/>
  </tableColumns>
  <tableStyleInfo name="Usage Example - Matrix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trs.nasa.gov/api/citations/20190033337/downloads/20190033337.pdf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pacelaunchreport.com/log2021.html" TargetMode="External"/><Relationship Id="rId10" Type="http://schemas.openxmlformats.org/officeDocument/2006/relationships/hyperlink" Target="https://www.ulalaunch.com/rockets/vulcan-centaur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https://www.nasa.gov/exploration/systems/sls/index.html" TargetMode="External"/><Relationship Id="rId2" Type="http://schemas.openxmlformats.org/officeDocument/2006/relationships/hyperlink" Target="https://www.nasa.gov/sites/default/files/atoms/files/8690_sls_solid_rocket_booster_fact_sheetfinal03072015_508.pdf" TargetMode="External"/><Relationship Id="rId3" Type="http://schemas.openxmlformats.org/officeDocument/2006/relationships/hyperlink" Target="https://www.fool.com/investing/2021/12/20/nasas-sls-rocket-got-32-billion-more-expensive/" TargetMode="External"/><Relationship Id="rId4" Type="http://schemas.openxmlformats.org/officeDocument/2006/relationships/hyperlink" Target="https://www.spacex.com/vehicles/falcon-heavy/" TargetMode="External"/><Relationship Id="rId9" Type="http://schemas.openxmlformats.org/officeDocument/2006/relationships/hyperlink" Target="https://spacenews.com/cost-of-delta-4-heavy-launches-is-down-but-the-real-price-is-a-secret/" TargetMode="External"/><Relationship Id="rId14" Type="http://schemas.openxmlformats.org/officeDocument/2006/relationships/table" Target="../tables/table6.xml"/><Relationship Id="rId5" Type="http://schemas.openxmlformats.org/officeDocument/2006/relationships/hyperlink" Target="https://www.spacex.com/vehicles/starship/" TargetMode="External"/><Relationship Id="rId6" Type="http://schemas.openxmlformats.org/officeDocument/2006/relationships/hyperlink" Target="https://www.science.org/content/article/spacex-now-dominates-rocket-flight-bringing-big-benefits-and-risks-nasa" TargetMode="External"/><Relationship Id="rId7" Type="http://schemas.openxmlformats.org/officeDocument/2006/relationships/hyperlink" Target="https://www.ulalaunch.com/rockets/atlas-v" TargetMode="External"/><Relationship Id="rId8" Type="http://schemas.openxmlformats.org/officeDocument/2006/relationships/hyperlink" Target="https://www.ulalaunch.com/rockets/delta-iv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4.57"/>
    <col customWidth="1" min="3" max="3" width="8.86"/>
    <col customWidth="1" min="4" max="4" width="10.14"/>
    <col customWidth="1" min="5" max="5" width="7.0"/>
    <col customWidth="1" min="6" max="6" width="10.57"/>
    <col customWidth="1" min="7" max="7" width="8.29"/>
    <col customWidth="1" min="8" max="8" width="10.71"/>
    <col customWidth="1" min="9" max="9" width="5.43"/>
    <col customWidth="1" min="10" max="10" width="6.14"/>
    <col customWidth="1" min="12" max="12" width="10.43"/>
    <col customWidth="1" min="13" max="13" width="37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L1" s="1" t="s">
        <v>1</v>
      </c>
      <c r="M1" s="3"/>
    </row>
    <row r="2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6" t="s">
        <v>10</v>
      </c>
      <c r="J2" s="8" t="s">
        <v>11</v>
      </c>
      <c r="L2" s="4" t="s">
        <v>12</v>
      </c>
      <c r="M2" s="8" t="s">
        <v>13</v>
      </c>
    </row>
    <row r="3">
      <c r="A3" s="9">
        <v>4.1</v>
      </c>
      <c r="B3" s="10" t="s">
        <v>14</v>
      </c>
      <c r="C3" s="11">
        <v>4.0</v>
      </c>
      <c r="D3" s="11">
        <v>10.0</v>
      </c>
      <c r="E3" s="11">
        <v>1.0</v>
      </c>
      <c r="F3" s="11">
        <v>3.0</v>
      </c>
      <c r="G3" s="11">
        <v>7.0</v>
      </c>
      <c r="H3" s="12">
        <v>6.5</v>
      </c>
      <c r="I3" s="13">
        <f t="shared" ref="I3:I7" si="1">(0.5*C3)+(0.4*E3)+(0.1*F3)</f>
        <v>2.7</v>
      </c>
      <c r="J3" s="14">
        <f t="shared" ref="J3:J7" si="2">(D3+G3)*(H3/10)</f>
        <v>11.05</v>
      </c>
      <c r="L3" s="15" t="s">
        <v>4</v>
      </c>
      <c r="M3" s="16" t="s">
        <v>15</v>
      </c>
    </row>
    <row r="4">
      <c r="A4" s="9">
        <v>4.2</v>
      </c>
      <c r="B4" s="10" t="s">
        <v>16</v>
      </c>
      <c r="C4" s="11">
        <v>3.0</v>
      </c>
      <c r="D4" s="11">
        <v>5.0</v>
      </c>
      <c r="E4" s="11">
        <v>9.0</v>
      </c>
      <c r="F4" s="11">
        <v>10.0</v>
      </c>
      <c r="G4" s="11">
        <v>1.0</v>
      </c>
      <c r="H4" s="12">
        <v>10.0</v>
      </c>
      <c r="I4" s="13">
        <f t="shared" si="1"/>
        <v>6.1</v>
      </c>
      <c r="J4" s="14">
        <f t="shared" si="2"/>
        <v>6</v>
      </c>
      <c r="L4" s="15" t="s">
        <v>5</v>
      </c>
      <c r="M4" s="16" t="s">
        <v>17</v>
      </c>
    </row>
    <row r="5">
      <c r="A5" s="9">
        <v>4.3</v>
      </c>
      <c r="B5" s="10" t="s">
        <v>18</v>
      </c>
      <c r="C5" s="11">
        <v>8.0</v>
      </c>
      <c r="D5" s="11">
        <v>8.0</v>
      </c>
      <c r="E5" s="11">
        <v>3.0</v>
      </c>
      <c r="F5" s="11">
        <v>2.0</v>
      </c>
      <c r="G5" s="11">
        <v>4.0</v>
      </c>
      <c r="H5" s="12">
        <v>7.0</v>
      </c>
      <c r="I5" s="13">
        <f t="shared" si="1"/>
        <v>5.4</v>
      </c>
      <c r="J5" s="14">
        <f t="shared" si="2"/>
        <v>8.4</v>
      </c>
      <c r="L5" s="15" t="s">
        <v>6</v>
      </c>
      <c r="M5" s="16" t="s">
        <v>19</v>
      </c>
    </row>
    <row r="6">
      <c r="A6" s="9">
        <v>4.4</v>
      </c>
      <c r="B6" s="10" t="s">
        <v>20</v>
      </c>
      <c r="C6" s="11">
        <v>9.0</v>
      </c>
      <c r="D6" s="11">
        <v>8.0</v>
      </c>
      <c r="E6" s="11">
        <v>5.0</v>
      </c>
      <c r="F6" s="11">
        <v>2.0</v>
      </c>
      <c r="G6" s="11">
        <v>10.0</v>
      </c>
      <c r="H6" s="12">
        <v>1.0</v>
      </c>
      <c r="I6" s="13">
        <f t="shared" si="1"/>
        <v>6.7</v>
      </c>
      <c r="J6" s="14">
        <f t="shared" si="2"/>
        <v>1.8</v>
      </c>
      <c r="L6" s="15" t="s">
        <v>7</v>
      </c>
      <c r="M6" s="16" t="s">
        <v>21</v>
      </c>
    </row>
    <row r="7">
      <c r="A7" s="17">
        <v>4.5</v>
      </c>
      <c r="B7" s="18" t="s">
        <v>22</v>
      </c>
      <c r="C7" s="19">
        <v>2.0</v>
      </c>
      <c r="D7" s="19">
        <v>6.0</v>
      </c>
      <c r="E7" s="19">
        <v>7.0</v>
      </c>
      <c r="F7" s="19">
        <v>2.0</v>
      </c>
      <c r="G7" s="19">
        <v>9.0</v>
      </c>
      <c r="H7" s="20">
        <v>1.0</v>
      </c>
      <c r="I7" s="21">
        <f t="shared" si="1"/>
        <v>4</v>
      </c>
      <c r="J7" s="22">
        <f t="shared" si="2"/>
        <v>1.5</v>
      </c>
      <c r="L7" s="15" t="s">
        <v>8</v>
      </c>
      <c r="M7" s="16" t="s">
        <v>23</v>
      </c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L8" s="24" t="s">
        <v>9</v>
      </c>
      <c r="M8" s="25" t="s">
        <v>24</v>
      </c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L10" s="26" t="s">
        <v>25</v>
      </c>
      <c r="M10" s="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L11" s="27" t="s">
        <v>10</v>
      </c>
      <c r="M11" s="28" t="s">
        <v>26</v>
      </c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L12" s="29" t="s">
        <v>11</v>
      </c>
      <c r="M12" s="30" t="s">
        <v>27</v>
      </c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</row>
  </sheetData>
  <mergeCells count="3">
    <mergeCell ref="A1:J1"/>
    <mergeCell ref="L1:M1"/>
    <mergeCell ref="L10:M10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26.57"/>
    <col customWidth="1" min="5" max="5" width="15.71"/>
    <col customWidth="1" min="13" max="13" width="59.86"/>
  </cols>
  <sheetData>
    <row r="1">
      <c r="A1" s="31" t="s">
        <v>28</v>
      </c>
      <c r="B1" s="32"/>
      <c r="C1" s="32"/>
      <c r="D1" s="32"/>
      <c r="E1" s="32"/>
      <c r="F1" s="32"/>
      <c r="G1" s="32"/>
      <c r="H1" s="32"/>
      <c r="I1" s="32"/>
      <c r="J1" s="33"/>
      <c r="L1" s="34" t="s">
        <v>29</v>
      </c>
    </row>
    <row r="2">
      <c r="A2" s="35" t="s">
        <v>2</v>
      </c>
      <c r="B2" s="36" t="s">
        <v>3</v>
      </c>
      <c r="C2" s="36" t="s">
        <v>6</v>
      </c>
      <c r="D2" s="37" t="s">
        <v>30</v>
      </c>
      <c r="E2" s="38" t="s">
        <v>31</v>
      </c>
      <c r="F2" s="36" t="s">
        <v>32</v>
      </c>
      <c r="G2" s="36" t="s">
        <v>33</v>
      </c>
      <c r="H2" s="36"/>
      <c r="I2" s="36" t="s">
        <v>10</v>
      </c>
      <c r="J2" s="39" t="s">
        <v>11</v>
      </c>
      <c r="L2" s="6" t="s">
        <v>12</v>
      </c>
      <c r="M2" s="6" t="s">
        <v>13</v>
      </c>
    </row>
    <row r="3">
      <c r="A3" s="40">
        <v>1.0</v>
      </c>
      <c r="B3" s="41" t="s">
        <v>34</v>
      </c>
      <c r="C3" s="42">
        <f>'Lift-Off Systems - Values'!B2/MAX('Lift-Off Systems - Values'!$B$2:$B$7)*100</f>
        <v>54.36715323</v>
      </c>
      <c r="D3" s="42">
        <f>'Lift-Off Systems - Values'!C2/MAX('Lift-Off Systems - Values'!$C$2:$C$7)*100</f>
        <v>38.04545371</v>
      </c>
      <c r="E3" s="42">
        <f>'Lift-Off Systems - Values'!D2*('Lift-Off Systems - Values'!E2/2)^2/(MAX('Lift-Off Systems - Values'!$D$2:$D$7)*MAX('Lift-Off Systems - Values'!$E$2:$E$7)/2*MAX('Lift-Off Systems - Values'!$E$2:$E$7)/2)*100</f>
        <v>20.0617284</v>
      </c>
      <c r="F3" s="42">
        <f>100-'Lift-Off Systems - Values'!G2/MAX('Lift-Off Systems - Values'!$G$2:$G$7)*100</f>
        <v>0</v>
      </c>
      <c r="G3" s="43">
        <v>0.0</v>
      </c>
      <c r="H3" s="42"/>
      <c r="I3" s="44">
        <f t="shared" ref="I3:I8" si="1">(F3+G3*100)/2</f>
        <v>0</v>
      </c>
      <c r="J3" s="45">
        <f t="shared" ref="J3:J8" si="2">D3*0.35+E3*0.3+3*0.35</f>
        <v>20.38442732</v>
      </c>
      <c r="L3" s="41" t="s">
        <v>6</v>
      </c>
      <c r="M3" s="41" t="s">
        <v>35</v>
      </c>
    </row>
    <row r="4">
      <c r="A4" s="40">
        <v>2.0</v>
      </c>
      <c r="B4" s="41" t="s">
        <v>36</v>
      </c>
      <c r="C4" s="42">
        <f>'Lift-Off Systems - Values'!B3/MAX('Lift-Off Systems - Values'!$B$2:$B$7)*100</f>
        <v>31.69305556</v>
      </c>
      <c r="D4" s="42">
        <f>'Lift-Off Systems - Values'!C3/MAX('Lift-Off Systems - Values'!$C$2:$C$7)*100</f>
        <v>26.7561022</v>
      </c>
      <c r="E4" s="42">
        <f>'Lift-Off Systems - Values'!D3*('Lift-Off Systems - Values'!E3/2)^2/(MAX('Lift-Off Systems - Values'!$D$2:$D$7)*MAX('Lift-Off Systems - Values'!$E$2:$E$7)/2*MAX('Lift-Off Systems - Values'!$E$2:$E$7)/2)*100</f>
        <v>24.2951989</v>
      </c>
      <c r="F4" s="42">
        <f>100-'Lift-Off Systems - Values'!G3/MAX('Lift-Off Systems - Values'!$G$2:$G$7)*100</f>
        <v>95.5</v>
      </c>
      <c r="G4" s="46">
        <f>'Lift-Off Systems - Values'!H3</f>
        <v>0.8</v>
      </c>
      <c r="H4" s="42"/>
      <c r="I4" s="44">
        <f t="shared" si="1"/>
        <v>87.75</v>
      </c>
      <c r="J4" s="45">
        <f t="shared" si="2"/>
        <v>17.70319544</v>
      </c>
      <c r="L4" s="41" t="s">
        <v>30</v>
      </c>
      <c r="M4" s="41" t="s">
        <v>37</v>
      </c>
    </row>
    <row r="5">
      <c r="A5" s="40">
        <v>3.0</v>
      </c>
      <c r="B5" s="41" t="s">
        <v>38</v>
      </c>
      <c r="C5" s="42">
        <f>'Lift-Off Systems - Values'!B4/MAX('Lift-Off Systems - Values'!$B$2:$B$7)*100</f>
        <v>100</v>
      </c>
      <c r="D5" s="42">
        <f>'Lift-Off Systems - Values'!C4/MAX('Lift-Off Systems - Values'!$C$2:$C$7)*100</f>
        <v>100</v>
      </c>
      <c r="E5" s="42">
        <f>'Lift-Off Systems - Values'!D4*('Lift-Off Systems - Values'!E4/2)^2/(MAX('Lift-Off Systems - Values'!$D$2:$D$7)*MAX('Lift-Off Systems - Values'!$E$2:$E$7)/2*MAX('Lift-Off Systems - Values'!$E$2:$E$7)/2)*100</f>
        <v>100</v>
      </c>
      <c r="F5" s="42">
        <f>100-'Lift-Off Systems - Values'!G4/MAX('Lift-Off Systems - Values'!$G$2:$G$7)*100</f>
        <v>99.5</v>
      </c>
      <c r="G5" s="43">
        <v>0.0</v>
      </c>
      <c r="H5" s="42"/>
      <c r="I5" s="44">
        <f t="shared" si="1"/>
        <v>49.75</v>
      </c>
      <c r="J5" s="45">
        <f t="shared" si="2"/>
        <v>66.05</v>
      </c>
      <c r="L5" s="41" t="s">
        <v>31</v>
      </c>
      <c r="M5" s="47" t="s">
        <v>39</v>
      </c>
    </row>
    <row r="6">
      <c r="A6" s="40">
        <v>4.0</v>
      </c>
      <c r="B6" s="41" t="s">
        <v>40</v>
      </c>
      <c r="C6" s="42">
        <f>'Lift-Off Systems - Values'!B5/MAX('Lift-Off Systems - Values'!$B$2:$B$7)*100</f>
        <v>17.05336967</v>
      </c>
      <c r="D6" s="42">
        <f>'Lift-Off Systems - Values'!C5/MAX('Lift-Off Systems - Values'!$C$2:$C$7)*100</f>
        <v>3.858089642</v>
      </c>
      <c r="E6" s="42">
        <f>'Lift-Off Systems - Values'!D5*('Lift-Off Systems - Values'!E5/2)^2/(MAX('Lift-Off Systems - Values'!$D$2:$D$7)*MAX('Lift-Off Systems - Values'!$E$2:$E$7)/2*MAX('Lift-Off Systems - Values'!$E$2:$E$7)/2)*100</f>
        <v>10.94047991</v>
      </c>
      <c r="F6" s="42">
        <f>100-'Lift-Off Systems - Values'!G5/MAX('Lift-Off Systems - Values'!$G$2:$G$7)*100</f>
        <v>94.55</v>
      </c>
      <c r="G6" s="46">
        <f>'Lift-Off Systems - Values'!H5</f>
        <v>0.98</v>
      </c>
      <c r="H6" s="42"/>
      <c r="I6" s="44">
        <f t="shared" si="1"/>
        <v>96.275</v>
      </c>
      <c r="J6" s="45">
        <f t="shared" si="2"/>
        <v>5.682475348</v>
      </c>
      <c r="L6" s="41" t="s">
        <v>33</v>
      </c>
      <c r="M6" s="41" t="s">
        <v>41</v>
      </c>
    </row>
    <row r="7">
      <c r="A7" s="40">
        <v>5.0</v>
      </c>
      <c r="B7" s="41" t="s">
        <v>42</v>
      </c>
      <c r="C7" s="42">
        <f>'Lift-Off Systems - Values'!B6/MAX('Lift-Off Systems - Values'!$B$2:$B$7)*100</f>
        <v>11.25647195</v>
      </c>
      <c r="D7" s="42">
        <f>'Lift-Off Systems - Values'!C6/MAX('Lift-Off Systems - Values'!$C$2:$C$7)*100</f>
        <v>6.593825934</v>
      </c>
      <c r="E7" s="42">
        <f>'Lift-Off Systems - Values'!D6*('Lift-Off Systems - Values'!E6/2)^2/(MAX('Lift-Off Systems - Values'!$D$2:$D$7)*MAX('Lift-Off Systems - Values'!$E$2:$E$7)/2*MAX('Lift-Off Systems - Values'!$E$2:$E$7)/2)*100</f>
        <v>9.634389333</v>
      </c>
      <c r="F7" s="42">
        <f>100-'Lift-Off Systems - Values'!G6/MAX('Lift-Off Systems - Values'!$G$2:$G$7)*100</f>
        <v>92.55</v>
      </c>
      <c r="G7" s="46">
        <f>'Lift-Off Systems - Values'!H6</f>
        <v>0.87</v>
      </c>
      <c r="H7" s="42"/>
      <c r="I7" s="44">
        <f t="shared" si="1"/>
        <v>89.775</v>
      </c>
      <c r="J7" s="45">
        <f t="shared" si="2"/>
        <v>6.248155877</v>
      </c>
      <c r="L7" s="41" t="s">
        <v>32</v>
      </c>
      <c r="M7" s="41" t="s">
        <v>43</v>
      </c>
    </row>
    <row r="8">
      <c r="A8" s="48">
        <v>6.0</v>
      </c>
      <c r="B8" s="49" t="s">
        <v>44</v>
      </c>
      <c r="C8" s="50">
        <f>'Lift-Off Systems - Values'!B7/MAX('Lift-Off Systems - Values'!$B$2:$B$7)*100</f>
        <v>20.43463591</v>
      </c>
      <c r="D8" s="50">
        <f>'Lift-Off Systems - Values'!C7/MAX('Lift-Off Systems - Values'!$C$2:$C$7)*100</f>
        <v>7.215128682</v>
      </c>
      <c r="E8" s="50">
        <f>'Lift-Off Systems - Values'!D7*('Lift-Off Systems - Values'!E7/2)^2/(MAX('Lift-Off Systems - Values'!$D$2:$D$7)*MAX('Lift-Off Systems - Values'!$E$2:$E$7)/2*MAX('Lift-Off Systems - Values'!$E$2:$E$7)/2)*100</f>
        <v>31</v>
      </c>
      <c r="F8" s="50">
        <f>100-'Lift-Off Systems - Values'!G7/MAX('Lift-Off Systems - Values'!$G$2:$G$7)*100</f>
        <v>95</v>
      </c>
      <c r="G8" s="51">
        <v>0.0</v>
      </c>
      <c r="H8" s="50"/>
      <c r="I8" s="52">
        <f t="shared" si="1"/>
        <v>47.5</v>
      </c>
      <c r="J8" s="53">
        <f t="shared" si="2"/>
        <v>12.87529504</v>
      </c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L10" s="55" t="s">
        <v>45</v>
      </c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L11" s="56" t="s">
        <v>10</v>
      </c>
      <c r="M11" s="57" t="s">
        <v>46</v>
      </c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L12" s="58" t="s">
        <v>11</v>
      </c>
      <c r="M12" s="58" t="s">
        <v>47</v>
      </c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</row>
  </sheetData>
  <mergeCells count="3">
    <mergeCell ref="A1:J1"/>
    <mergeCell ref="L1:M1"/>
    <mergeCell ref="L10:M10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7" width="21.57"/>
  </cols>
  <sheetData>
    <row r="1">
      <c r="A1" s="59" t="s">
        <v>3</v>
      </c>
      <c r="B1" s="60" t="s">
        <v>48</v>
      </c>
      <c r="C1" s="60" t="s">
        <v>49</v>
      </c>
      <c r="D1" s="60"/>
      <c r="E1" s="60"/>
      <c r="F1" s="60"/>
      <c r="G1" s="61" t="s">
        <v>50</v>
      </c>
      <c r="H1" s="62"/>
    </row>
    <row r="2">
      <c r="A2" s="41" t="s">
        <v>14</v>
      </c>
      <c r="B2" s="63" t="s">
        <v>51</v>
      </c>
      <c r="C2" s="63"/>
      <c r="D2" s="64"/>
      <c r="E2" s="63"/>
      <c r="F2" s="63"/>
      <c r="G2" s="65"/>
      <c r="H2" s="41" t="s">
        <v>52</v>
      </c>
    </row>
    <row r="3">
      <c r="A3" s="41" t="s">
        <v>16</v>
      </c>
      <c r="B3" s="63">
        <v>137300.0</v>
      </c>
      <c r="C3" s="66" t="s">
        <v>53</v>
      </c>
      <c r="D3" s="64"/>
      <c r="E3" s="63"/>
      <c r="F3" s="63"/>
      <c r="G3" s="65"/>
      <c r="H3" s="67" t="s">
        <v>54</v>
      </c>
    </row>
    <row r="4">
      <c r="A4" s="41" t="s">
        <v>18</v>
      </c>
      <c r="B4" s="63" t="s">
        <v>55</v>
      </c>
      <c r="C4" s="63" t="s">
        <v>56</v>
      </c>
      <c r="D4" s="64"/>
      <c r="E4" s="63"/>
      <c r="F4" s="63"/>
      <c r="G4" s="65"/>
      <c r="H4" s="67" t="s">
        <v>57</v>
      </c>
    </row>
    <row r="5">
      <c r="A5" s="41" t="s">
        <v>20</v>
      </c>
      <c r="B5" s="63"/>
      <c r="C5" s="63"/>
      <c r="D5" s="64"/>
      <c r="E5" s="63"/>
      <c r="F5" s="63"/>
      <c r="G5" s="65"/>
      <c r="H5" s="68"/>
    </row>
    <row r="6">
      <c r="A6" s="41" t="s">
        <v>22</v>
      </c>
      <c r="B6" s="69">
        <v>1112055.4038</v>
      </c>
      <c r="C6" s="63">
        <v>1000.0</v>
      </c>
      <c r="D6" s="64"/>
      <c r="E6" s="63"/>
      <c r="F6" s="63"/>
      <c r="G6" s="65"/>
      <c r="H6" s="70" t="s">
        <v>58</v>
      </c>
    </row>
    <row r="7">
      <c r="A7" s="71"/>
      <c r="B7" s="63"/>
      <c r="C7" s="63"/>
      <c r="D7" s="64"/>
      <c r="E7" s="63"/>
      <c r="F7" s="63"/>
      <c r="G7" s="65"/>
      <c r="H7" s="72"/>
    </row>
    <row r="8">
      <c r="A8" s="71"/>
      <c r="B8" s="63"/>
      <c r="C8" s="63"/>
      <c r="D8" s="64"/>
      <c r="E8" s="63"/>
      <c r="F8" s="63"/>
      <c r="G8" s="65"/>
      <c r="H8" s="68"/>
    </row>
    <row r="9">
      <c r="A9" s="71"/>
      <c r="B9" s="63"/>
      <c r="C9" s="63"/>
      <c r="D9" s="64"/>
      <c r="E9" s="63"/>
      <c r="F9" s="63"/>
      <c r="G9" s="65"/>
      <c r="H9" s="68"/>
    </row>
    <row r="10">
      <c r="A10" s="73"/>
      <c r="B10" s="74"/>
      <c r="C10" s="74"/>
      <c r="D10" s="75"/>
      <c r="E10" s="74"/>
      <c r="F10" s="74"/>
      <c r="G10" s="76"/>
      <c r="H10" s="41"/>
    </row>
    <row r="11">
      <c r="B11" s="72"/>
      <c r="C11" s="72"/>
      <c r="D11" s="72"/>
      <c r="E11" s="72"/>
      <c r="F11" s="72"/>
      <c r="G11" s="72"/>
    </row>
  </sheetData>
  <hyperlinks>
    <hyperlink r:id="rId1" ref="H6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14.43"/>
    <col customWidth="1" min="3" max="3" width="17.0"/>
    <col customWidth="1" min="4" max="5" width="20.29"/>
    <col customWidth="1" min="6" max="6" width="19.43"/>
    <col customWidth="1" min="7" max="7" width="14.14"/>
    <col customWidth="1" min="8" max="8" width="10.14"/>
  </cols>
  <sheetData>
    <row r="1">
      <c r="A1" s="59" t="s">
        <v>59</v>
      </c>
      <c r="B1" s="60" t="s">
        <v>60</v>
      </c>
      <c r="C1" s="60" t="s">
        <v>61</v>
      </c>
      <c r="D1" s="60" t="s">
        <v>62</v>
      </c>
      <c r="E1" s="60" t="s">
        <v>63</v>
      </c>
      <c r="F1" s="60" t="s">
        <v>64</v>
      </c>
      <c r="G1" s="60" t="s">
        <v>65</v>
      </c>
      <c r="H1" s="61" t="s">
        <v>33</v>
      </c>
      <c r="I1" s="62"/>
      <c r="J1" s="62"/>
      <c r="K1" s="62"/>
    </row>
    <row r="2">
      <c r="A2" s="41" t="s">
        <v>66</v>
      </c>
      <c r="B2" s="77">
        <v>3.91443503286079E7</v>
      </c>
      <c r="C2" s="78">
        <v>37965.68</v>
      </c>
      <c r="D2" s="77">
        <v>11.7</v>
      </c>
      <c r="E2" s="77">
        <v>5.0</v>
      </c>
      <c r="F2" s="78">
        <v>2.0</v>
      </c>
      <c r="G2" s="79">
        <v>2.0E9</v>
      </c>
      <c r="H2" s="80"/>
      <c r="I2" s="70" t="s">
        <v>67</v>
      </c>
      <c r="J2" s="81" t="s">
        <v>68</v>
      </c>
      <c r="K2" s="82" t="s">
        <v>69</v>
      </c>
    </row>
    <row r="3">
      <c r="A3" s="41" t="s">
        <v>36</v>
      </c>
      <c r="B3" s="77">
        <v>2.2819E7</v>
      </c>
      <c r="C3" s="78">
        <v>26700.0</v>
      </c>
      <c r="D3" s="77">
        <v>13.1</v>
      </c>
      <c r="E3" s="77">
        <v>5.2</v>
      </c>
      <c r="F3" s="78">
        <v>3.0</v>
      </c>
      <c r="G3" s="79">
        <v>9.0E7</v>
      </c>
      <c r="H3" s="83">
        <v>0.8</v>
      </c>
      <c r="I3" s="70" t="s">
        <v>70</v>
      </c>
      <c r="K3" s="54"/>
    </row>
    <row r="4">
      <c r="A4" s="41" t="s">
        <v>38</v>
      </c>
      <c r="B4" s="77">
        <v>7.2E7</v>
      </c>
      <c r="C4" s="78">
        <v>99790.32</v>
      </c>
      <c r="D4" s="77">
        <v>18.0</v>
      </c>
      <c r="E4" s="77">
        <v>9.0</v>
      </c>
      <c r="F4" s="78">
        <v>0.0</v>
      </c>
      <c r="G4" s="79">
        <v>1.0E7</v>
      </c>
      <c r="H4" s="80"/>
      <c r="I4" s="70" t="s">
        <v>71</v>
      </c>
      <c r="J4" s="70" t="s">
        <v>72</v>
      </c>
      <c r="K4" s="68"/>
    </row>
    <row r="5">
      <c r="A5" s="41" t="s">
        <v>40</v>
      </c>
      <c r="B5" s="77">
        <v>1.22784261604609E7</v>
      </c>
      <c r="C5" s="78">
        <v>3850.0</v>
      </c>
      <c r="D5" s="77">
        <v>7.631</v>
      </c>
      <c r="E5" s="77">
        <v>4.572</v>
      </c>
      <c r="F5" s="78">
        <v>5.0</v>
      </c>
      <c r="G5" s="79">
        <v>1.09E8</v>
      </c>
      <c r="H5" s="83">
        <v>0.98</v>
      </c>
      <c r="I5" s="70" t="s">
        <v>73</v>
      </c>
      <c r="J5" s="68"/>
      <c r="K5" s="68"/>
    </row>
    <row r="6">
      <c r="A6" s="41" t="s">
        <v>42</v>
      </c>
      <c r="B6" s="77">
        <v>8104659.80667314</v>
      </c>
      <c r="C6" s="78">
        <v>6580.0</v>
      </c>
      <c r="D6" s="77">
        <v>6.72</v>
      </c>
      <c r="E6" s="77">
        <v>4.572</v>
      </c>
      <c r="F6" s="78">
        <v>4.0</v>
      </c>
      <c r="G6" s="79">
        <v>1.49E8</v>
      </c>
      <c r="H6" s="83">
        <v>0.87</v>
      </c>
      <c r="I6" s="70" t="s">
        <v>74</v>
      </c>
      <c r="J6" s="70" t="s">
        <v>75</v>
      </c>
      <c r="K6" s="68"/>
    </row>
    <row r="7">
      <c r="A7" s="41" t="s">
        <v>44</v>
      </c>
      <c r="B7" s="77">
        <v>1.47129378576026E7</v>
      </c>
      <c r="C7" s="78">
        <v>7200.0</v>
      </c>
      <c r="D7" s="77">
        <v>15.5</v>
      </c>
      <c r="E7" s="77">
        <v>5.4</v>
      </c>
      <c r="F7" s="78">
        <v>6.0</v>
      </c>
      <c r="G7" s="79">
        <v>1.0E8</v>
      </c>
      <c r="H7" s="80"/>
      <c r="I7" s="70" t="s">
        <v>76</v>
      </c>
      <c r="J7" s="68"/>
      <c r="K7" s="68"/>
    </row>
    <row r="8">
      <c r="A8" s="71"/>
      <c r="B8" s="77"/>
      <c r="C8" s="78"/>
      <c r="D8" s="77"/>
      <c r="E8" s="77"/>
      <c r="F8" s="77"/>
      <c r="G8" s="84"/>
      <c r="H8" s="83"/>
      <c r="I8" s="68"/>
      <c r="J8" s="68"/>
      <c r="K8" s="68"/>
    </row>
    <row r="9">
      <c r="A9" s="71"/>
      <c r="B9" s="77"/>
      <c r="C9" s="78"/>
      <c r="D9" s="77"/>
      <c r="E9" s="77"/>
      <c r="F9" s="77"/>
      <c r="G9" s="84"/>
      <c r="H9" s="83"/>
      <c r="I9" s="68"/>
      <c r="J9" s="68"/>
      <c r="K9" s="68"/>
    </row>
    <row r="10">
      <c r="A10" s="73"/>
      <c r="B10" s="85"/>
      <c r="C10" s="86"/>
      <c r="D10" s="85"/>
      <c r="E10" s="85"/>
      <c r="F10" s="85"/>
      <c r="G10" s="87"/>
      <c r="H10" s="88"/>
      <c r="I10" s="72"/>
      <c r="J10" s="68"/>
      <c r="K10" s="68"/>
    </row>
    <row r="11">
      <c r="A11" s="68"/>
      <c r="B11" s="89"/>
      <c r="C11" s="89"/>
      <c r="D11" s="89"/>
      <c r="E11" s="89"/>
      <c r="F11" s="89"/>
      <c r="G11" s="89"/>
      <c r="H11" s="81" t="s">
        <v>77</v>
      </c>
      <c r="I11" s="68"/>
      <c r="J11" s="68"/>
      <c r="K11" s="68"/>
    </row>
    <row r="12">
      <c r="K12" s="54"/>
    </row>
  </sheetData>
  <hyperlinks>
    <hyperlink r:id="rId1" ref="I2"/>
    <hyperlink r:id="rId2" ref="J2"/>
    <hyperlink r:id="rId3" ref="K2"/>
    <hyperlink r:id="rId4" ref="I3"/>
    <hyperlink r:id="rId5" ref="I4"/>
    <hyperlink r:id="rId6" location=":~:text=Last%20year%2C%20Musk%20said%20full,flight%20might%20be%20more%20realistic." ref="J4"/>
    <hyperlink r:id="rId7" ref="I5"/>
    <hyperlink r:id="rId8" ref="I6"/>
    <hyperlink r:id="rId9" ref="J6"/>
    <hyperlink r:id="rId10" ref="I7"/>
    <hyperlink r:id="rId11" ref="H11"/>
  </hyperlinks>
  <drawing r:id="rId12"/>
  <tableParts count="1"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26.57"/>
    <col customWidth="1" min="11" max="11" width="74.14"/>
    <col customWidth="1" min="12" max="12" width="63.0"/>
  </cols>
  <sheetData>
    <row r="1">
      <c r="A1" s="90" t="s">
        <v>78</v>
      </c>
      <c r="B1" s="91"/>
      <c r="C1" s="91"/>
      <c r="D1" s="91"/>
      <c r="E1" s="91"/>
      <c r="F1" s="91"/>
      <c r="G1" s="91"/>
      <c r="H1" s="92"/>
      <c r="J1" s="90" t="s">
        <v>1</v>
      </c>
      <c r="K1" s="92"/>
      <c r="L1" s="93"/>
    </row>
    <row r="2">
      <c r="A2" s="35" t="s">
        <v>2</v>
      </c>
      <c r="B2" s="36" t="s">
        <v>3</v>
      </c>
      <c r="C2" s="94" t="s">
        <v>8</v>
      </c>
      <c r="D2" s="95" t="s">
        <v>79</v>
      </c>
      <c r="E2" s="95" t="s">
        <v>80</v>
      </c>
      <c r="F2" s="96" t="s">
        <v>33</v>
      </c>
      <c r="G2" s="94" t="s">
        <v>10</v>
      </c>
      <c r="H2" s="96" t="s">
        <v>11</v>
      </c>
      <c r="J2" s="94" t="s">
        <v>12</v>
      </c>
      <c r="K2" s="96" t="s">
        <v>13</v>
      </c>
      <c r="L2" s="93"/>
    </row>
    <row r="3">
      <c r="A3" s="97" t="s">
        <v>81</v>
      </c>
      <c r="B3" s="41" t="s">
        <v>82</v>
      </c>
      <c r="C3" s="40"/>
      <c r="D3" s="41"/>
      <c r="E3" s="41"/>
      <c r="F3" s="98"/>
      <c r="G3" s="99"/>
      <c r="H3" s="100"/>
      <c r="J3" s="40" t="s">
        <v>8</v>
      </c>
      <c r="K3" s="98" t="s">
        <v>83</v>
      </c>
      <c r="L3" s="93"/>
    </row>
    <row r="4">
      <c r="A4" s="97" t="s">
        <v>84</v>
      </c>
      <c r="B4" s="56" t="s">
        <v>85</v>
      </c>
      <c r="C4" s="40">
        <f>'Usage Example - Values'!$B$2</f>
        <v>10</v>
      </c>
      <c r="D4" s="41">
        <f>'Usage Example - Values'!$C$2*'Usage Example - Values'!$D$2</f>
        <v>15</v>
      </c>
      <c r="E4" s="41">
        <f>'Usage Example - Values'!$E$2+'Usage Example - Values'!$F$2</f>
        <v>10</v>
      </c>
      <c r="F4" s="101">
        <f>'Usage Example - Values'!$G$2</f>
        <v>0.9</v>
      </c>
      <c r="G4" s="99">
        <f t="shared" ref="G4:G10" si="1">0.8*E4+0.2*D4</f>
        <v>11</v>
      </c>
      <c r="H4" s="100">
        <f t="shared" ref="H4:H10" si="2">C4*F4</f>
        <v>9</v>
      </c>
      <c r="J4" s="40" t="s">
        <v>79</v>
      </c>
      <c r="K4" s="98" t="s">
        <v>86</v>
      </c>
      <c r="L4" s="93"/>
    </row>
    <row r="5">
      <c r="A5" s="97" t="s">
        <v>87</v>
      </c>
      <c r="B5" s="56" t="s">
        <v>88</v>
      </c>
      <c r="C5" s="40">
        <f>'Usage Example - Values'!$B$3</f>
        <v>10</v>
      </c>
      <c r="D5" s="41">
        <f>'Usage Example - Values'!$C$3*'Usage Example - Values'!$D$3</f>
        <v>14</v>
      </c>
      <c r="E5" s="41">
        <f>'Usage Example - Values'!$E$3+'Usage Example - Values'!$F$3</f>
        <v>7</v>
      </c>
      <c r="F5" s="101">
        <f>'Usage Example - Values'!$G$3</f>
        <v>0.9</v>
      </c>
      <c r="G5" s="99">
        <f t="shared" si="1"/>
        <v>8.4</v>
      </c>
      <c r="H5" s="100">
        <f t="shared" si="2"/>
        <v>9</v>
      </c>
      <c r="J5" s="40" t="s">
        <v>80</v>
      </c>
      <c r="K5" s="98" t="s">
        <v>89</v>
      </c>
      <c r="L5" s="47" t="s">
        <v>90</v>
      </c>
    </row>
    <row r="6">
      <c r="A6" s="97" t="s">
        <v>91</v>
      </c>
      <c r="B6" s="56" t="s">
        <v>92</v>
      </c>
      <c r="C6" s="40">
        <f>'Usage Example - Values'!$B$4</f>
        <v>10</v>
      </c>
      <c r="D6" s="41">
        <f>'Usage Example - Values'!$C$4*'Usage Example - Values'!$D$4</f>
        <v>12</v>
      </c>
      <c r="E6" s="41">
        <f>'Usage Example - Values'!$E$4+'Usage Example - Values'!$F$4</f>
        <v>10</v>
      </c>
      <c r="F6" s="101">
        <f>'Usage Example - Values'!$G$4</f>
        <v>0.9</v>
      </c>
      <c r="G6" s="99">
        <f t="shared" si="1"/>
        <v>10.4</v>
      </c>
      <c r="H6" s="100">
        <f t="shared" si="2"/>
        <v>9</v>
      </c>
      <c r="J6" s="40" t="s">
        <v>33</v>
      </c>
      <c r="K6" s="98" t="s">
        <v>93</v>
      </c>
      <c r="L6" s="93"/>
    </row>
    <row r="7">
      <c r="A7" s="97" t="s">
        <v>94</v>
      </c>
      <c r="B7" s="102" t="s">
        <v>95</v>
      </c>
      <c r="C7" s="40">
        <f>'Usage Example - Values'!$B$5</f>
        <v>10</v>
      </c>
      <c r="D7" s="41">
        <f>'Usage Example - Values'!$C$5*'Usage Example - Values'!$D$5</f>
        <v>37</v>
      </c>
      <c r="E7" s="41">
        <f>'Usage Example - Values'!$E$5+'Usage Example - Values'!$F$5</f>
        <v>25</v>
      </c>
      <c r="F7" s="101">
        <f>'Usage Example - Values'!$G$5</f>
        <v>0.9</v>
      </c>
      <c r="G7" s="99">
        <f t="shared" si="1"/>
        <v>27.4</v>
      </c>
      <c r="H7" s="100">
        <f t="shared" si="2"/>
        <v>9</v>
      </c>
      <c r="J7" s="40"/>
      <c r="K7" s="100"/>
      <c r="L7" s="93"/>
    </row>
    <row r="8">
      <c r="A8" s="97" t="s">
        <v>96</v>
      </c>
      <c r="B8" s="56" t="s">
        <v>97</v>
      </c>
      <c r="C8" s="99">
        <f t="shared" ref="C8:E8" si="3">C4+C5</f>
        <v>20</v>
      </c>
      <c r="D8" s="23">
        <f t="shared" si="3"/>
        <v>29</v>
      </c>
      <c r="E8" s="23">
        <f t="shared" si="3"/>
        <v>17</v>
      </c>
      <c r="F8" s="103">
        <f>1-(1-F4)*(1-F5)</f>
        <v>0.99</v>
      </c>
      <c r="G8" s="99">
        <f t="shared" si="1"/>
        <v>19.4</v>
      </c>
      <c r="H8" s="100">
        <f t="shared" si="2"/>
        <v>19.8</v>
      </c>
      <c r="J8" s="104"/>
      <c r="K8" s="105"/>
      <c r="L8" s="93"/>
    </row>
    <row r="9">
      <c r="A9" s="97" t="s">
        <v>98</v>
      </c>
      <c r="B9" s="56" t="s">
        <v>99</v>
      </c>
      <c r="C9" s="99">
        <f t="shared" ref="C9:E9" si="4">C8+C6</f>
        <v>30</v>
      </c>
      <c r="D9" s="23">
        <f t="shared" si="4"/>
        <v>41</v>
      </c>
      <c r="E9" s="23">
        <f t="shared" si="4"/>
        <v>27</v>
      </c>
      <c r="F9" s="103">
        <f t="shared" ref="F9:F10" si="6">1-(1-F8)*(1-F6)</f>
        <v>0.999</v>
      </c>
      <c r="G9" s="99">
        <f t="shared" si="1"/>
        <v>29.8</v>
      </c>
      <c r="H9" s="100">
        <f t="shared" si="2"/>
        <v>29.97</v>
      </c>
      <c r="J9" s="106" t="s">
        <v>100</v>
      </c>
      <c r="K9" s="107"/>
      <c r="L9" s="93"/>
    </row>
    <row r="10">
      <c r="A10" s="108" t="s">
        <v>101</v>
      </c>
      <c r="B10" s="109" t="s">
        <v>102</v>
      </c>
      <c r="C10" s="110">
        <f t="shared" ref="C10:E10" si="5">C9+C7</f>
        <v>40</v>
      </c>
      <c r="D10" s="111">
        <f t="shared" si="5"/>
        <v>78</v>
      </c>
      <c r="E10" s="111">
        <f t="shared" si="5"/>
        <v>52</v>
      </c>
      <c r="F10" s="112">
        <f t="shared" si="6"/>
        <v>0.9999</v>
      </c>
      <c r="G10" s="110">
        <f t="shared" si="1"/>
        <v>57.2</v>
      </c>
      <c r="H10" s="113">
        <f t="shared" si="2"/>
        <v>39.996</v>
      </c>
      <c r="J10" s="114" t="s">
        <v>10</v>
      </c>
      <c r="K10" s="115" t="s">
        <v>103</v>
      </c>
      <c r="L10" s="116" t="s">
        <v>104</v>
      </c>
    </row>
    <row r="11">
      <c r="A11" s="56"/>
      <c r="J11" s="117" t="s">
        <v>11</v>
      </c>
      <c r="K11" s="118" t="s">
        <v>105</v>
      </c>
      <c r="L11" s="116" t="s">
        <v>106</v>
      </c>
    </row>
    <row r="12">
      <c r="A12" s="56"/>
      <c r="L12" s="93"/>
    </row>
    <row r="13">
      <c r="J13" s="90" t="s">
        <v>107</v>
      </c>
      <c r="K13" s="92"/>
      <c r="L13" s="93"/>
    </row>
    <row r="14">
      <c r="J14" s="94" t="s">
        <v>108</v>
      </c>
      <c r="K14" s="96" t="s">
        <v>109</v>
      </c>
      <c r="L14" s="93"/>
    </row>
    <row r="15">
      <c r="J15" s="40" t="s">
        <v>85</v>
      </c>
      <c r="K15" s="98" t="s">
        <v>110</v>
      </c>
      <c r="L15" s="93"/>
    </row>
    <row r="16">
      <c r="J16" s="40" t="s">
        <v>88</v>
      </c>
      <c r="K16" s="98" t="s">
        <v>111</v>
      </c>
      <c r="L16" s="93"/>
    </row>
    <row r="17">
      <c r="J17" s="40" t="s">
        <v>92</v>
      </c>
      <c r="K17" s="98" t="s">
        <v>112</v>
      </c>
      <c r="L17" s="93"/>
    </row>
    <row r="18">
      <c r="J18" s="40" t="s">
        <v>95</v>
      </c>
      <c r="K18" s="98" t="s">
        <v>113</v>
      </c>
      <c r="L18" s="93"/>
    </row>
    <row r="19">
      <c r="J19" s="40" t="s">
        <v>114</v>
      </c>
      <c r="K19" s="98" t="s">
        <v>115</v>
      </c>
      <c r="L19" s="93"/>
    </row>
    <row r="20">
      <c r="J20" s="40" t="s">
        <v>116</v>
      </c>
      <c r="K20" s="98" t="s">
        <v>117</v>
      </c>
      <c r="L20" s="93"/>
    </row>
    <row r="21">
      <c r="J21" s="40" t="s">
        <v>118</v>
      </c>
      <c r="K21" s="98" t="s">
        <v>119</v>
      </c>
      <c r="L21" s="93"/>
    </row>
    <row r="22">
      <c r="J22" s="40" t="s">
        <v>120</v>
      </c>
      <c r="K22" s="98" t="s">
        <v>121</v>
      </c>
      <c r="L22" s="93"/>
    </row>
    <row r="23">
      <c r="J23" s="48" t="s">
        <v>122</v>
      </c>
      <c r="K23" s="119" t="s">
        <v>123</v>
      </c>
      <c r="L23" s="93"/>
    </row>
    <row r="24">
      <c r="L24" s="93"/>
    </row>
    <row r="25">
      <c r="L25" s="93"/>
    </row>
    <row r="27">
      <c r="L27" s="93"/>
    </row>
    <row r="28">
      <c r="L28" s="93"/>
    </row>
    <row r="29">
      <c r="L29" s="93"/>
    </row>
    <row r="30">
      <c r="L30" s="93"/>
    </row>
    <row r="31">
      <c r="L31" s="93"/>
    </row>
    <row r="32">
      <c r="L32" s="93"/>
    </row>
    <row r="33">
      <c r="L33" s="93"/>
    </row>
    <row r="34">
      <c r="L34" s="93"/>
    </row>
    <row r="35">
      <c r="L35" s="93"/>
    </row>
    <row r="36">
      <c r="L36" s="93"/>
    </row>
    <row r="37">
      <c r="L37" s="93"/>
    </row>
    <row r="38">
      <c r="L38" s="93"/>
    </row>
    <row r="39">
      <c r="L39" s="93"/>
    </row>
    <row r="40">
      <c r="L40" s="93"/>
    </row>
    <row r="41">
      <c r="L41" s="93"/>
    </row>
    <row r="42">
      <c r="L42" s="93"/>
    </row>
    <row r="43">
      <c r="L43" s="93"/>
    </row>
    <row r="44">
      <c r="L44" s="93"/>
    </row>
    <row r="45">
      <c r="L45" s="93"/>
    </row>
    <row r="46">
      <c r="L46" s="93"/>
    </row>
    <row r="47">
      <c r="L47" s="93"/>
    </row>
    <row r="48">
      <c r="L48" s="93"/>
    </row>
    <row r="49">
      <c r="L49" s="93"/>
    </row>
    <row r="50">
      <c r="L50" s="93"/>
    </row>
    <row r="51">
      <c r="L51" s="93"/>
    </row>
    <row r="52">
      <c r="L52" s="93"/>
    </row>
    <row r="53">
      <c r="L53" s="93"/>
    </row>
    <row r="54">
      <c r="L54" s="93"/>
    </row>
    <row r="55">
      <c r="L55" s="93"/>
    </row>
    <row r="56">
      <c r="L56" s="93"/>
    </row>
    <row r="57">
      <c r="L57" s="93"/>
    </row>
    <row r="58">
      <c r="L58" s="93"/>
    </row>
    <row r="59">
      <c r="L59" s="93"/>
    </row>
    <row r="60">
      <c r="L60" s="93"/>
    </row>
    <row r="61">
      <c r="L61" s="93"/>
    </row>
    <row r="62">
      <c r="L62" s="93"/>
    </row>
    <row r="63">
      <c r="L63" s="93"/>
    </row>
    <row r="64">
      <c r="L64" s="93"/>
    </row>
    <row r="65">
      <c r="L65" s="93"/>
    </row>
    <row r="66">
      <c r="L66" s="93"/>
    </row>
    <row r="67">
      <c r="L67" s="93"/>
    </row>
    <row r="68">
      <c r="L68" s="93"/>
    </row>
    <row r="69">
      <c r="L69" s="93"/>
    </row>
    <row r="70">
      <c r="L70" s="93"/>
    </row>
    <row r="71">
      <c r="L71" s="93"/>
    </row>
    <row r="72">
      <c r="L72" s="93"/>
    </row>
    <row r="73">
      <c r="L73" s="93"/>
    </row>
    <row r="74">
      <c r="L74" s="93"/>
    </row>
    <row r="75">
      <c r="L75" s="93"/>
    </row>
    <row r="76">
      <c r="L76" s="93"/>
    </row>
    <row r="77">
      <c r="L77" s="93"/>
    </row>
    <row r="78">
      <c r="L78" s="93"/>
    </row>
    <row r="79">
      <c r="L79" s="93"/>
    </row>
    <row r="80">
      <c r="L80" s="93"/>
    </row>
    <row r="81">
      <c r="L81" s="93"/>
    </row>
    <row r="82">
      <c r="L82" s="93"/>
    </row>
    <row r="83">
      <c r="L83" s="93"/>
    </row>
    <row r="84">
      <c r="L84" s="93"/>
    </row>
    <row r="85">
      <c r="L85" s="93"/>
    </row>
    <row r="86">
      <c r="L86" s="93"/>
    </row>
    <row r="87">
      <c r="L87" s="93"/>
    </row>
    <row r="88">
      <c r="L88" s="93"/>
    </row>
    <row r="89">
      <c r="L89" s="93"/>
    </row>
    <row r="90">
      <c r="L90" s="93"/>
    </row>
    <row r="91">
      <c r="L91" s="93"/>
    </row>
    <row r="92">
      <c r="L92" s="93"/>
    </row>
    <row r="93">
      <c r="L93" s="93"/>
    </row>
    <row r="94">
      <c r="L94" s="93"/>
    </row>
    <row r="95">
      <c r="L95" s="93"/>
    </row>
    <row r="96">
      <c r="L96" s="93"/>
    </row>
    <row r="97">
      <c r="L97" s="93"/>
    </row>
    <row r="98">
      <c r="L98" s="93"/>
    </row>
    <row r="99">
      <c r="L99" s="93"/>
    </row>
    <row r="100">
      <c r="L100" s="93"/>
    </row>
    <row r="101">
      <c r="L101" s="93"/>
    </row>
    <row r="102">
      <c r="L102" s="93"/>
    </row>
    <row r="103">
      <c r="L103" s="93"/>
    </row>
    <row r="104">
      <c r="L104" s="93"/>
    </row>
    <row r="105">
      <c r="L105" s="93"/>
    </row>
    <row r="106">
      <c r="L106" s="93"/>
    </row>
    <row r="107">
      <c r="L107" s="93"/>
    </row>
    <row r="108">
      <c r="L108" s="93"/>
    </row>
    <row r="109">
      <c r="L109" s="93"/>
    </row>
    <row r="110">
      <c r="L110" s="93"/>
    </row>
    <row r="111">
      <c r="L111" s="93"/>
    </row>
    <row r="112">
      <c r="L112" s="93"/>
    </row>
    <row r="113">
      <c r="L113" s="93"/>
    </row>
    <row r="114">
      <c r="L114" s="93"/>
    </row>
    <row r="115">
      <c r="L115" s="93"/>
    </row>
    <row r="116">
      <c r="L116" s="93"/>
    </row>
    <row r="117">
      <c r="L117" s="93"/>
    </row>
    <row r="118">
      <c r="L118" s="93"/>
    </row>
    <row r="119">
      <c r="L119" s="93"/>
    </row>
    <row r="120">
      <c r="L120" s="93"/>
    </row>
    <row r="121">
      <c r="L121" s="93"/>
    </row>
    <row r="122">
      <c r="L122" s="93"/>
    </row>
    <row r="123">
      <c r="L123" s="93"/>
    </row>
    <row r="124">
      <c r="L124" s="93"/>
    </row>
    <row r="125">
      <c r="L125" s="93"/>
    </row>
    <row r="126">
      <c r="L126" s="93"/>
    </row>
    <row r="127">
      <c r="L127" s="93"/>
    </row>
    <row r="128">
      <c r="L128" s="93"/>
    </row>
    <row r="129">
      <c r="L129" s="93"/>
    </row>
    <row r="130">
      <c r="L130" s="93"/>
    </row>
    <row r="131">
      <c r="L131" s="93"/>
    </row>
    <row r="132">
      <c r="L132" s="93"/>
    </row>
    <row r="133">
      <c r="L133" s="93"/>
    </row>
    <row r="134">
      <c r="L134" s="93"/>
    </row>
    <row r="135">
      <c r="L135" s="93"/>
    </row>
    <row r="136">
      <c r="L136" s="93"/>
    </row>
    <row r="137">
      <c r="L137" s="93"/>
    </row>
    <row r="138">
      <c r="L138" s="93"/>
    </row>
    <row r="139">
      <c r="L139" s="93"/>
    </row>
    <row r="140">
      <c r="L140" s="93"/>
    </row>
    <row r="141">
      <c r="L141" s="93"/>
    </row>
    <row r="142">
      <c r="L142" s="93"/>
    </row>
    <row r="143">
      <c r="L143" s="93"/>
    </row>
    <row r="144">
      <c r="L144" s="93"/>
    </row>
    <row r="145">
      <c r="L145" s="93"/>
    </row>
    <row r="146">
      <c r="L146" s="93"/>
    </row>
    <row r="147">
      <c r="L147" s="93"/>
    </row>
    <row r="148">
      <c r="L148" s="93"/>
    </row>
    <row r="149">
      <c r="L149" s="93"/>
    </row>
    <row r="150">
      <c r="L150" s="93"/>
    </row>
    <row r="151">
      <c r="L151" s="93"/>
    </row>
    <row r="152">
      <c r="L152" s="93"/>
    </row>
    <row r="153">
      <c r="L153" s="93"/>
    </row>
    <row r="154">
      <c r="L154" s="93"/>
    </row>
    <row r="155">
      <c r="L155" s="93"/>
    </row>
    <row r="156">
      <c r="L156" s="93"/>
    </row>
    <row r="157">
      <c r="L157" s="93"/>
    </row>
    <row r="158">
      <c r="L158" s="93"/>
    </row>
    <row r="159">
      <c r="L159" s="93"/>
    </row>
    <row r="160">
      <c r="L160" s="93"/>
    </row>
    <row r="161">
      <c r="L161" s="93"/>
    </row>
    <row r="162">
      <c r="L162" s="93"/>
    </row>
    <row r="163">
      <c r="L163" s="93"/>
    </row>
    <row r="164">
      <c r="L164" s="93"/>
    </row>
    <row r="165">
      <c r="L165" s="93"/>
    </row>
    <row r="166">
      <c r="L166" s="93"/>
    </row>
    <row r="167">
      <c r="L167" s="93"/>
    </row>
    <row r="168">
      <c r="L168" s="93"/>
    </row>
    <row r="169">
      <c r="L169" s="93"/>
    </row>
    <row r="170">
      <c r="L170" s="93"/>
    </row>
    <row r="171">
      <c r="L171" s="93"/>
    </row>
    <row r="172">
      <c r="L172" s="93"/>
    </row>
    <row r="173">
      <c r="L173" s="93"/>
    </row>
    <row r="174">
      <c r="L174" s="93"/>
    </row>
    <row r="175">
      <c r="L175" s="93"/>
    </row>
    <row r="176">
      <c r="L176" s="93"/>
    </row>
    <row r="177">
      <c r="L177" s="93"/>
    </row>
    <row r="178">
      <c r="L178" s="93"/>
    </row>
    <row r="179">
      <c r="L179" s="93"/>
    </row>
    <row r="180">
      <c r="L180" s="93"/>
    </row>
    <row r="181">
      <c r="L181" s="93"/>
    </row>
    <row r="182">
      <c r="L182" s="93"/>
    </row>
    <row r="183">
      <c r="L183" s="93"/>
    </row>
    <row r="184">
      <c r="L184" s="93"/>
    </row>
    <row r="185">
      <c r="L185" s="93"/>
    </row>
    <row r="186">
      <c r="L186" s="93"/>
    </row>
    <row r="187">
      <c r="L187" s="93"/>
    </row>
    <row r="188">
      <c r="L188" s="93"/>
    </row>
    <row r="189">
      <c r="L189" s="93"/>
    </row>
    <row r="190">
      <c r="L190" s="93"/>
    </row>
    <row r="191">
      <c r="L191" s="93"/>
    </row>
    <row r="192">
      <c r="L192" s="93"/>
    </row>
    <row r="193">
      <c r="L193" s="93"/>
    </row>
    <row r="194">
      <c r="L194" s="93"/>
    </row>
    <row r="195">
      <c r="L195" s="93"/>
    </row>
    <row r="196">
      <c r="L196" s="93"/>
    </row>
    <row r="197">
      <c r="L197" s="93"/>
    </row>
    <row r="198">
      <c r="L198" s="93"/>
    </row>
    <row r="199">
      <c r="L199" s="93"/>
    </row>
    <row r="200">
      <c r="L200" s="93"/>
    </row>
    <row r="201">
      <c r="L201" s="93"/>
    </row>
    <row r="202">
      <c r="L202" s="93"/>
    </row>
    <row r="203">
      <c r="L203" s="93"/>
    </row>
    <row r="204">
      <c r="L204" s="93"/>
    </row>
    <row r="205">
      <c r="L205" s="93"/>
    </row>
    <row r="206">
      <c r="L206" s="93"/>
    </row>
    <row r="207">
      <c r="L207" s="93"/>
    </row>
    <row r="208">
      <c r="L208" s="93"/>
    </row>
    <row r="209">
      <c r="L209" s="93"/>
    </row>
    <row r="210">
      <c r="L210" s="93"/>
    </row>
    <row r="211">
      <c r="L211" s="93"/>
    </row>
    <row r="212">
      <c r="L212" s="93"/>
    </row>
    <row r="213">
      <c r="L213" s="93"/>
    </row>
    <row r="214">
      <c r="L214" s="93"/>
    </row>
    <row r="215">
      <c r="L215" s="93"/>
    </row>
    <row r="216">
      <c r="L216" s="93"/>
    </row>
    <row r="217">
      <c r="L217" s="93"/>
    </row>
    <row r="218">
      <c r="L218" s="93"/>
    </row>
    <row r="219">
      <c r="L219" s="93"/>
    </row>
    <row r="220">
      <c r="L220" s="93"/>
    </row>
    <row r="221">
      <c r="L221" s="93"/>
    </row>
    <row r="222">
      <c r="L222" s="93"/>
    </row>
    <row r="223">
      <c r="L223" s="93"/>
    </row>
    <row r="224">
      <c r="L224" s="93"/>
    </row>
    <row r="225">
      <c r="L225" s="93"/>
    </row>
    <row r="226">
      <c r="L226" s="93"/>
    </row>
    <row r="227">
      <c r="L227" s="93"/>
    </row>
    <row r="228">
      <c r="L228" s="93"/>
    </row>
    <row r="229">
      <c r="L229" s="93"/>
    </row>
    <row r="230">
      <c r="L230" s="93"/>
    </row>
    <row r="231">
      <c r="L231" s="93"/>
    </row>
    <row r="232">
      <c r="L232" s="93"/>
    </row>
    <row r="233">
      <c r="L233" s="93"/>
    </row>
    <row r="234">
      <c r="L234" s="93"/>
    </row>
    <row r="235">
      <c r="L235" s="93"/>
    </row>
    <row r="236">
      <c r="L236" s="93"/>
    </row>
    <row r="237">
      <c r="L237" s="93"/>
    </row>
    <row r="238">
      <c r="L238" s="93"/>
    </row>
    <row r="239">
      <c r="L239" s="93"/>
    </row>
    <row r="240">
      <c r="L240" s="93"/>
    </row>
    <row r="241">
      <c r="L241" s="93"/>
    </row>
    <row r="242">
      <c r="L242" s="93"/>
    </row>
    <row r="243">
      <c r="L243" s="93"/>
    </row>
    <row r="244">
      <c r="L244" s="93"/>
    </row>
    <row r="245">
      <c r="L245" s="93"/>
    </row>
    <row r="246">
      <c r="L246" s="93"/>
    </row>
    <row r="247">
      <c r="L247" s="93"/>
    </row>
    <row r="248">
      <c r="L248" s="93"/>
    </row>
    <row r="249">
      <c r="L249" s="93"/>
    </row>
    <row r="250">
      <c r="L250" s="93"/>
    </row>
    <row r="251">
      <c r="L251" s="93"/>
    </row>
    <row r="252">
      <c r="L252" s="93"/>
    </row>
    <row r="253">
      <c r="L253" s="93"/>
    </row>
    <row r="254">
      <c r="L254" s="93"/>
    </row>
    <row r="255">
      <c r="L255" s="93"/>
    </row>
    <row r="256">
      <c r="L256" s="93"/>
    </row>
    <row r="257">
      <c r="L257" s="93"/>
    </row>
    <row r="258">
      <c r="L258" s="93"/>
    </row>
    <row r="259">
      <c r="L259" s="93"/>
    </row>
    <row r="260">
      <c r="L260" s="93"/>
    </row>
    <row r="261">
      <c r="L261" s="93"/>
    </row>
    <row r="262">
      <c r="L262" s="93"/>
    </row>
    <row r="263">
      <c r="L263" s="93"/>
    </row>
    <row r="264">
      <c r="L264" s="93"/>
    </row>
    <row r="265">
      <c r="L265" s="93"/>
    </row>
    <row r="266">
      <c r="L266" s="93"/>
    </row>
    <row r="267">
      <c r="L267" s="93"/>
    </row>
    <row r="268">
      <c r="L268" s="93"/>
    </row>
    <row r="269">
      <c r="L269" s="93"/>
    </row>
    <row r="270">
      <c r="L270" s="93"/>
    </row>
    <row r="271">
      <c r="L271" s="93"/>
    </row>
    <row r="272">
      <c r="L272" s="93"/>
    </row>
    <row r="273">
      <c r="L273" s="93"/>
    </row>
    <row r="274">
      <c r="L274" s="93"/>
    </row>
    <row r="275">
      <c r="L275" s="93"/>
    </row>
    <row r="276">
      <c r="L276" s="93"/>
    </row>
    <row r="277">
      <c r="L277" s="93"/>
    </row>
    <row r="278">
      <c r="L278" s="93"/>
    </row>
    <row r="279">
      <c r="L279" s="93"/>
    </row>
    <row r="280">
      <c r="L280" s="93"/>
    </row>
    <row r="281">
      <c r="L281" s="93"/>
    </row>
    <row r="282">
      <c r="L282" s="93"/>
    </row>
    <row r="283">
      <c r="L283" s="93"/>
    </row>
    <row r="284">
      <c r="L284" s="93"/>
    </row>
    <row r="285">
      <c r="L285" s="93"/>
    </row>
    <row r="286">
      <c r="L286" s="93"/>
    </row>
    <row r="287">
      <c r="L287" s="93"/>
    </row>
    <row r="288">
      <c r="L288" s="93"/>
    </row>
    <row r="289">
      <c r="L289" s="93"/>
    </row>
    <row r="290">
      <c r="L290" s="93"/>
    </row>
    <row r="291">
      <c r="L291" s="93"/>
    </row>
    <row r="292">
      <c r="L292" s="93"/>
    </row>
    <row r="293">
      <c r="L293" s="93"/>
    </row>
    <row r="294">
      <c r="L294" s="93"/>
    </row>
    <row r="295">
      <c r="L295" s="93"/>
    </row>
    <row r="296">
      <c r="L296" s="93"/>
    </row>
    <row r="297">
      <c r="L297" s="93"/>
    </row>
    <row r="298">
      <c r="L298" s="93"/>
    </row>
    <row r="299">
      <c r="L299" s="93"/>
    </row>
    <row r="300">
      <c r="L300" s="93"/>
    </row>
    <row r="301">
      <c r="L301" s="93"/>
    </row>
    <row r="302">
      <c r="L302" s="93"/>
    </row>
    <row r="303">
      <c r="L303" s="93"/>
    </row>
    <row r="304">
      <c r="L304" s="93"/>
    </row>
    <row r="305">
      <c r="L305" s="93"/>
    </row>
    <row r="306">
      <c r="L306" s="93"/>
    </row>
    <row r="307">
      <c r="L307" s="93"/>
    </row>
    <row r="308">
      <c r="L308" s="93"/>
    </row>
    <row r="309">
      <c r="L309" s="93"/>
    </row>
    <row r="310">
      <c r="L310" s="93"/>
    </row>
    <row r="311">
      <c r="L311" s="93"/>
    </row>
    <row r="312">
      <c r="L312" s="93"/>
    </row>
    <row r="313">
      <c r="L313" s="93"/>
    </row>
    <row r="314">
      <c r="L314" s="93"/>
    </row>
    <row r="315">
      <c r="L315" s="93"/>
    </row>
    <row r="316">
      <c r="L316" s="93"/>
    </row>
    <row r="317">
      <c r="L317" s="93"/>
    </row>
    <row r="318">
      <c r="L318" s="93"/>
    </row>
    <row r="319">
      <c r="L319" s="93"/>
    </row>
    <row r="320">
      <c r="L320" s="93"/>
    </row>
    <row r="321">
      <c r="L321" s="93"/>
    </row>
    <row r="322">
      <c r="L322" s="93"/>
    </row>
    <row r="323">
      <c r="L323" s="93"/>
    </row>
    <row r="324">
      <c r="L324" s="93"/>
    </row>
    <row r="325">
      <c r="L325" s="93"/>
    </row>
    <row r="326">
      <c r="L326" s="93"/>
    </row>
    <row r="327">
      <c r="L327" s="93"/>
    </row>
    <row r="328">
      <c r="L328" s="93"/>
    </row>
    <row r="329">
      <c r="L329" s="93"/>
    </row>
    <row r="330">
      <c r="L330" s="93"/>
    </row>
    <row r="331">
      <c r="L331" s="93"/>
    </row>
    <row r="332">
      <c r="L332" s="93"/>
    </row>
    <row r="333">
      <c r="L333" s="93"/>
    </row>
    <row r="334">
      <c r="L334" s="93"/>
    </row>
    <row r="335">
      <c r="L335" s="93"/>
    </row>
    <row r="336">
      <c r="L336" s="93"/>
    </row>
    <row r="337">
      <c r="L337" s="93"/>
    </row>
    <row r="338">
      <c r="L338" s="93"/>
    </row>
    <row r="339">
      <c r="L339" s="93"/>
    </row>
    <row r="340">
      <c r="L340" s="93"/>
    </row>
    <row r="341">
      <c r="L341" s="93"/>
    </row>
    <row r="342">
      <c r="L342" s="93"/>
    </row>
    <row r="343">
      <c r="L343" s="93"/>
    </row>
    <row r="344">
      <c r="L344" s="93"/>
    </row>
    <row r="345">
      <c r="L345" s="93"/>
    </row>
    <row r="346">
      <c r="L346" s="93"/>
    </row>
    <row r="347">
      <c r="L347" s="93"/>
    </row>
    <row r="348">
      <c r="L348" s="93"/>
    </row>
    <row r="349">
      <c r="L349" s="93"/>
    </row>
    <row r="350">
      <c r="L350" s="93"/>
    </row>
    <row r="351">
      <c r="L351" s="93"/>
    </row>
    <row r="352">
      <c r="L352" s="93"/>
    </row>
    <row r="353">
      <c r="L353" s="93"/>
    </row>
    <row r="354">
      <c r="L354" s="93"/>
    </row>
    <row r="355">
      <c r="L355" s="93"/>
    </row>
    <row r="356">
      <c r="L356" s="93"/>
    </row>
    <row r="357">
      <c r="L357" s="93"/>
    </row>
    <row r="358">
      <c r="L358" s="93"/>
    </row>
    <row r="359">
      <c r="L359" s="93"/>
    </row>
    <row r="360">
      <c r="L360" s="93"/>
    </row>
    <row r="361">
      <c r="L361" s="93"/>
    </row>
    <row r="362">
      <c r="L362" s="93"/>
    </row>
    <row r="363">
      <c r="L363" s="93"/>
    </row>
    <row r="364">
      <c r="L364" s="93"/>
    </row>
    <row r="365">
      <c r="L365" s="93"/>
    </row>
    <row r="366">
      <c r="L366" s="93"/>
    </row>
    <row r="367">
      <c r="L367" s="93"/>
    </row>
    <row r="368">
      <c r="L368" s="93"/>
    </row>
    <row r="369">
      <c r="L369" s="93"/>
    </row>
    <row r="370">
      <c r="L370" s="93"/>
    </row>
    <row r="371">
      <c r="L371" s="93"/>
    </row>
    <row r="372">
      <c r="L372" s="93"/>
    </row>
    <row r="373">
      <c r="L373" s="93"/>
    </row>
    <row r="374">
      <c r="L374" s="93"/>
    </row>
    <row r="375">
      <c r="L375" s="93"/>
    </row>
    <row r="376">
      <c r="L376" s="93"/>
    </row>
    <row r="377">
      <c r="L377" s="93"/>
    </row>
    <row r="378">
      <c r="L378" s="93"/>
    </row>
    <row r="379">
      <c r="L379" s="93"/>
    </row>
    <row r="380">
      <c r="L380" s="93"/>
    </row>
    <row r="381">
      <c r="L381" s="93"/>
    </row>
    <row r="382">
      <c r="L382" s="93"/>
    </row>
    <row r="383">
      <c r="L383" s="93"/>
    </row>
    <row r="384">
      <c r="L384" s="93"/>
    </row>
    <row r="385">
      <c r="L385" s="93"/>
    </row>
    <row r="386">
      <c r="L386" s="93"/>
    </row>
    <row r="387">
      <c r="L387" s="93"/>
    </row>
    <row r="388">
      <c r="L388" s="93"/>
    </row>
    <row r="389">
      <c r="L389" s="93"/>
    </row>
    <row r="390">
      <c r="L390" s="93"/>
    </row>
    <row r="391">
      <c r="L391" s="93"/>
    </row>
    <row r="392">
      <c r="L392" s="93"/>
    </row>
    <row r="393">
      <c r="L393" s="93"/>
    </row>
    <row r="394">
      <c r="L394" s="93"/>
    </row>
    <row r="395">
      <c r="L395" s="93"/>
    </row>
    <row r="396">
      <c r="L396" s="93"/>
    </row>
    <row r="397">
      <c r="L397" s="93"/>
    </row>
    <row r="398">
      <c r="L398" s="93"/>
    </row>
    <row r="399">
      <c r="L399" s="93"/>
    </row>
    <row r="400">
      <c r="L400" s="93"/>
    </row>
    <row r="401">
      <c r="L401" s="93"/>
    </row>
    <row r="402">
      <c r="L402" s="93"/>
    </row>
    <row r="403">
      <c r="L403" s="93"/>
    </row>
    <row r="404">
      <c r="L404" s="93"/>
    </row>
    <row r="405">
      <c r="L405" s="93"/>
    </row>
    <row r="406">
      <c r="L406" s="93"/>
    </row>
    <row r="407">
      <c r="L407" s="93"/>
    </row>
    <row r="408">
      <c r="L408" s="93"/>
    </row>
    <row r="409">
      <c r="L409" s="93"/>
    </row>
    <row r="410">
      <c r="L410" s="93"/>
    </row>
    <row r="411">
      <c r="L411" s="93"/>
    </row>
    <row r="412">
      <c r="L412" s="93"/>
    </row>
    <row r="413">
      <c r="L413" s="93"/>
    </row>
    <row r="414">
      <c r="L414" s="93"/>
    </row>
    <row r="415">
      <c r="L415" s="93"/>
    </row>
    <row r="416">
      <c r="L416" s="93"/>
    </row>
    <row r="417">
      <c r="L417" s="93"/>
    </row>
    <row r="418">
      <c r="L418" s="93"/>
    </row>
    <row r="419">
      <c r="L419" s="93"/>
    </row>
    <row r="420">
      <c r="L420" s="93"/>
    </row>
    <row r="421">
      <c r="L421" s="93"/>
    </row>
    <row r="422">
      <c r="L422" s="93"/>
    </row>
    <row r="423">
      <c r="L423" s="93"/>
    </row>
    <row r="424">
      <c r="L424" s="93"/>
    </row>
    <row r="425">
      <c r="L425" s="93"/>
    </row>
    <row r="426">
      <c r="L426" s="93"/>
    </row>
    <row r="427">
      <c r="L427" s="93"/>
    </row>
    <row r="428">
      <c r="L428" s="93"/>
    </row>
    <row r="429">
      <c r="L429" s="93"/>
    </row>
    <row r="430">
      <c r="L430" s="93"/>
    </row>
    <row r="431">
      <c r="L431" s="93"/>
    </row>
    <row r="432">
      <c r="L432" s="93"/>
    </row>
    <row r="433">
      <c r="L433" s="93"/>
    </row>
    <row r="434">
      <c r="L434" s="93"/>
    </row>
    <row r="435">
      <c r="L435" s="93"/>
    </row>
    <row r="436">
      <c r="L436" s="93"/>
    </row>
    <row r="437">
      <c r="L437" s="93"/>
    </row>
    <row r="438">
      <c r="L438" s="93"/>
    </row>
    <row r="439">
      <c r="L439" s="93"/>
    </row>
    <row r="440">
      <c r="L440" s="93"/>
    </row>
    <row r="441">
      <c r="L441" s="93"/>
    </row>
    <row r="442">
      <c r="L442" s="93"/>
    </row>
    <row r="443">
      <c r="L443" s="93"/>
    </row>
    <row r="444">
      <c r="L444" s="93"/>
    </row>
    <row r="445">
      <c r="L445" s="93"/>
    </row>
    <row r="446">
      <c r="L446" s="93"/>
    </row>
    <row r="447">
      <c r="L447" s="93"/>
    </row>
    <row r="448">
      <c r="L448" s="93"/>
    </row>
    <row r="449">
      <c r="L449" s="93"/>
    </row>
    <row r="450">
      <c r="L450" s="93"/>
    </row>
    <row r="451">
      <c r="L451" s="93"/>
    </row>
    <row r="452">
      <c r="L452" s="93"/>
    </row>
    <row r="453">
      <c r="L453" s="93"/>
    </row>
    <row r="454">
      <c r="L454" s="93"/>
    </row>
    <row r="455">
      <c r="L455" s="93"/>
    </row>
    <row r="456">
      <c r="L456" s="93"/>
    </row>
    <row r="457">
      <c r="L457" s="93"/>
    </row>
    <row r="458">
      <c r="L458" s="93"/>
    </row>
    <row r="459">
      <c r="L459" s="93"/>
    </row>
    <row r="460">
      <c r="L460" s="93"/>
    </row>
    <row r="461">
      <c r="L461" s="93"/>
    </row>
    <row r="462">
      <c r="L462" s="93"/>
    </row>
    <row r="463">
      <c r="L463" s="93"/>
    </row>
    <row r="464">
      <c r="L464" s="93"/>
    </row>
    <row r="465">
      <c r="L465" s="93"/>
    </row>
    <row r="466">
      <c r="L466" s="93"/>
    </row>
    <row r="467">
      <c r="L467" s="93"/>
    </row>
    <row r="468">
      <c r="L468" s="93"/>
    </row>
    <row r="469">
      <c r="L469" s="93"/>
    </row>
    <row r="470">
      <c r="L470" s="93"/>
    </row>
    <row r="471">
      <c r="L471" s="93"/>
    </row>
    <row r="472">
      <c r="L472" s="93"/>
    </row>
    <row r="473">
      <c r="L473" s="93"/>
    </row>
    <row r="474">
      <c r="L474" s="93"/>
    </row>
    <row r="475">
      <c r="L475" s="93"/>
    </row>
    <row r="476">
      <c r="L476" s="93"/>
    </row>
    <row r="477">
      <c r="L477" s="93"/>
    </row>
    <row r="478">
      <c r="L478" s="93"/>
    </row>
    <row r="479">
      <c r="L479" s="93"/>
    </row>
    <row r="480">
      <c r="L480" s="93"/>
    </row>
    <row r="481">
      <c r="L481" s="93"/>
    </row>
    <row r="482">
      <c r="L482" s="93"/>
    </row>
    <row r="483">
      <c r="L483" s="93"/>
    </row>
    <row r="484">
      <c r="L484" s="93"/>
    </row>
    <row r="485">
      <c r="L485" s="93"/>
    </row>
    <row r="486">
      <c r="L486" s="93"/>
    </row>
    <row r="487">
      <c r="L487" s="93"/>
    </row>
    <row r="488">
      <c r="L488" s="93"/>
    </row>
    <row r="489">
      <c r="L489" s="93"/>
    </row>
    <row r="490">
      <c r="L490" s="93"/>
    </row>
    <row r="491">
      <c r="L491" s="93"/>
    </row>
    <row r="492">
      <c r="L492" s="93"/>
    </row>
    <row r="493">
      <c r="L493" s="93"/>
    </row>
    <row r="494">
      <c r="L494" s="93"/>
    </row>
    <row r="495">
      <c r="L495" s="93"/>
    </row>
    <row r="496">
      <c r="L496" s="93"/>
    </row>
    <row r="497">
      <c r="L497" s="93"/>
    </row>
    <row r="498">
      <c r="L498" s="93"/>
    </row>
    <row r="499">
      <c r="L499" s="93"/>
    </row>
    <row r="500">
      <c r="L500" s="93"/>
    </row>
    <row r="501">
      <c r="L501" s="93"/>
    </row>
    <row r="502">
      <c r="L502" s="93"/>
    </row>
    <row r="503">
      <c r="L503" s="93"/>
    </row>
    <row r="504">
      <c r="L504" s="93"/>
    </row>
    <row r="505">
      <c r="L505" s="93"/>
    </row>
    <row r="506">
      <c r="L506" s="93"/>
    </row>
    <row r="507">
      <c r="L507" s="93"/>
    </row>
    <row r="508">
      <c r="L508" s="93"/>
    </row>
    <row r="509">
      <c r="L509" s="93"/>
    </row>
    <row r="510">
      <c r="L510" s="93"/>
    </row>
    <row r="511">
      <c r="L511" s="93"/>
    </row>
    <row r="512">
      <c r="L512" s="93"/>
    </row>
    <row r="513">
      <c r="L513" s="93"/>
    </row>
    <row r="514">
      <c r="L514" s="93"/>
    </row>
    <row r="515">
      <c r="L515" s="93"/>
    </row>
    <row r="516">
      <c r="L516" s="93"/>
    </row>
    <row r="517">
      <c r="L517" s="93"/>
    </row>
    <row r="518">
      <c r="L518" s="93"/>
    </row>
    <row r="519">
      <c r="L519" s="93"/>
    </row>
    <row r="520">
      <c r="L520" s="93"/>
    </row>
    <row r="521">
      <c r="L521" s="93"/>
    </row>
    <row r="522">
      <c r="L522" s="93"/>
    </row>
    <row r="523">
      <c r="L523" s="93"/>
    </row>
    <row r="524">
      <c r="L524" s="93"/>
    </row>
    <row r="525">
      <c r="L525" s="93"/>
    </row>
    <row r="526">
      <c r="L526" s="93"/>
    </row>
    <row r="527">
      <c r="L527" s="93"/>
    </row>
    <row r="528">
      <c r="L528" s="93"/>
    </row>
    <row r="529">
      <c r="L529" s="93"/>
    </row>
    <row r="530">
      <c r="L530" s="93"/>
    </row>
    <row r="531">
      <c r="L531" s="93"/>
    </row>
    <row r="532">
      <c r="L532" s="93"/>
    </row>
    <row r="533">
      <c r="L533" s="93"/>
    </row>
    <row r="534">
      <c r="L534" s="93"/>
    </row>
    <row r="535">
      <c r="L535" s="93"/>
    </row>
    <row r="536">
      <c r="L536" s="93"/>
    </row>
    <row r="537">
      <c r="L537" s="93"/>
    </row>
    <row r="538">
      <c r="L538" s="93"/>
    </row>
    <row r="539">
      <c r="L539" s="93"/>
    </row>
    <row r="540">
      <c r="L540" s="93"/>
    </row>
    <row r="541">
      <c r="L541" s="93"/>
    </row>
    <row r="542">
      <c r="L542" s="93"/>
    </row>
    <row r="543">
      <c r="L543" s="93"/>
    </row>
    <row r="544">
      <c r="L544" s="93"/>
    </row>
    <row r="545">
      <c r="L545" s="93"/>
    </row>
    <row r="546">
      <c r="L546" s="93"/>
    </row>
    <row r="547">
      <c r="L547" s="93"/>
    </row>
    <row r="548">
      <c r="L548" s="93"/>
    </row>
    <row r="549">
      <c r="L549" s="93"/>
    </row>
    <row r="550">
      <c r="L550" s="93"/>
    </row>
    <row r="551">
      <c r="L551" s="93"/>
    </row>
    <row r="552">
      <c r="L552" s="93"/>
    </row>
    <row r="553">
      <c r="L553" s="93"/>
    </row>
    <row r="554">
      <c r="L554" s="93"/>
    </row>
    <row r="555">
      <c r="L555" s="93"/>
    </row>
    <row r="556">
      <c r="L556" s="93"/>
    </row>
    <row r="557">
      <c r="L557" s="93"/>
    </row>
    <row r="558">
      <c r="L558" s="93"/>
    </row>
    <row r="559">
      <c r="L559" s="93"/>
    </row>
    <row r="560">
      <c r="L560" s="93"/>
    </row>
    <row r="561">
      <c r="L561" s="93"/>
    </row>
    <row r="562">
      <c r="L562" s="93"/>
    </row>
    <row r="563">
      <c r="L563" s="93"/>
    </row>
    <row r="564">
      <c r="L564" s="93"/>
    </row>
    <row r="565">
      <c r="L565" s="93"/>
    </row>
    <row r="566">
      <c r="L566" s="93"/>
    </row>
    <row r="567">
      <c r="L567" s="93"/>
    </row>
    <row r="568">
      <c r="L568" s="93"/>
    </row>
    <row r="569">
      <c r="L569" s="93"/>
    </row>
    <row r="570">
      <c r="L570" s="93"/>
    </row>
    <row r="571">
      <c r="L571" s="93"/>
    </row>
    <row r="572">
      <c r="L572" s="93"/>
    </row>
    <row r="573">
      <c r="L573" s="93"/>
    </row>
    <row r="574">
      <c r="L574" s="93"/>
    </row>
    <row r="575">
      <c r="L575" s="93"/>
    </row>
    <row r="576">
      <c r="L576" s="93"/>
    </row>
    <row r="577">
      <c r="L577" s="93"/>
    </row>
    <row r="578">
      <c r="L578" s="93"/>
    </row>
    <row r="579">
      <c r="L579" s="93"/>
    </row>
    <row r="580">
      <c r="L580" s="93"/>
    </row>
    <row r="581">
      <c r="L581" s="93"/>
    </row>
    <row r="582">
      <c r="L582" s="93"/>
    </row>
    <row r="583">
      <c r="L583" s="93"/>
    </row>
    <row r="584">
      <c r="L584" s="93"/>
    </row>
    <row r="585">
      <c r="L585" s="93"/>
    </row>
    <row r="586">
      <c r="L586" s="93"/>
    </row>
    <row r="587">
      <c r="L587" s="93"/>
    </row>
    <row r="588">
      <c r="L588" s="93"/>
    </row>
    <row r="589">
      <c r="L589" s="93"/>
    </row>
    <row r="590">
      <c r="L590" s="93"/>
    </row>
    <row r="591">
      <c r="L591" s="93"/>
    </row>
    <row r="592">
      <c r="L592" s="93"/>
    </row>
    <row r="593">
      <c r="L593" s="93"/>
    </row>
    <row r="594">
      <c r="L594" s="93"/>
    </row>
    <row r="595">
      <c r="L595" s="93"/>
    </row>
    <row r="596">
      <c r="L596" s="93"/>
    </row>
    <row r="597">
      <c r="L597" s="93"/>
    </row>
    <row r="598">
      <c r="L598" s="93"/>
    </row>
    <row r="599">
      <c r="L599" s="93"/>
    </row>
    <row r="600">
      <c r="L600" s="93"/>
    </row>
    <row r="601">
      <c r="L601" s="93"/>
    </row>
    <row r="602">
      <c r="L602" s="93"/>
    </row>
    <row r="603">
      <c r="L603" s="93"/>
    </row>
    <row r="604">
      <c r="L604" s="93"/>
    </row>
    <row r="605">
      <c r="L605" s="93"/>
    </row>
    <row r="606">
      <c r="L606" s="93"/>
    </row>
    <row r="607">
      <c r="L607" s="93"/>
    </row>
    <row r="608">
      <c r="L608" s="93"/>
    </row>
    <row r="609">
      <c r="L609" s="93"/>
    </row>
    <row r="610">
      <c r="L610" s="93"/>
    </row>
    <row r="611">
      <c r="L611" s="93"/>
    </row>
    <row r="612">
      <c r="L612" s="93"/>
    </row>
    <row r="613">
      <c r="L613" s="93"/>
    </row>
    <row r="614">
      <c r="L614" s="93"/>
    </row>
    <row r="615">
      <c r="L615" s="93"/>
    </row>
    <row r="616">
      <c r="L616" s="93"/>
    </row>
    <row r="617">
      <c r="L617" s="93"/>
    </row>
    <row r="618">
      <c r="L618" s="93"/>
    </row>
    <row r="619">
      <c r="L619" s="93"/>
    </row>
    <row r="620">
      <c r="L620" s="93"/>
    </row>
    <row r="621">
      <c r="L621" s="93"/>
    </row>
    <row r="622">
      <c r="L622" s="93"/>
    </row>
    <row r="623">
      <c r="L623" s="93"/>
    </row>
    <row r="624">
      <c r="L624" s="93"/>
    </row>
    <row r="625">
      <c r="L625" s="93"/>
    </row>
    <row r="626">
      <c r="L626" s="93"/>
    </row>
    <row r="627">
      <c r="L627" s="93"/>
    </row>
    <row r="628">
      <c r="L628" s="93"/>
    </row>
    <row r="629">
      <c r="L629" s="93"/>
    </row>
    <row r="630">
      <c r="L630" s="93"/>
    </row>
    <row r="631">
      <c r="L631" s="93"/>
    </row>
    <row r="632">
      <c r="L632" s="93"/>
    </row>
    <row r="633">
      <c r="L633" s="93"/>
    </row>
    <row r="634">
      <c r="L634" s="93"/>
    </row>
    <row r="635">
      <c r="L635" s="93"/>
    </row>
    <row r="636">
      <c r="L636" s="93"/>
    </row>
    <row r="637">
      <c r="L637" s="93"/>
    </row>
    <row r="638">
      <c r="L638" s="93"/>
    </row>
    <row r="639">
      <c r="L639" s="93"/>
    </row>
    <row r="640">
      <c r="L640" s="93"/>
    </row>
    <row r="641">
      <c r="L641" s="93"/>
    </row>
    <row r="642">
      <c r="L642" s="93"/>
    </row>
    <row r="643">
      <c r="L643" s="93"/>
    </row>
    <row r="644">
      <c r="L644" s="93"/>
    </row>
    <row r="645">
      <c r="L645" s="93"/>
    </row>
    <row r="646">
      <c r="L646" s="93"/>
    </row>
    <row r="647">
      <c r="L647" s="93"/>
    </row>
    <row r="648">
      <c r="L648" s="93"/>
    </row>
    <row r="649">
      <c r="L649" s="93"/>
    </row>
    <row r="650">
      <c r="L650" s="93"/>
    </row>
    <row r="651">
      <c r="L651" s="93"/>
    </row>
    <row r="652">
      <c r="L652" s="93"/>
    </row>
    <row r="653">
      <c r="L653" s="93"/>
    </row>
    <row r="654">
      <c r="L654" s="93"/>
    </row>
    <row r="655">
      <c r="L655" s="93"/>
    </row>
    <row r="656">
      <c r="L656" s="93"/>
    </row>
    <row r="657">
      <c r="L657" s="93"/>
    </row>
    <row r="658">
      <c r="L658" s="93"/>
    </row>
    <row r="659">
      <c r="L659" s="93"/>
    </row>
    <row r="660">
      <c r="L660" s="93"/>
    </row>
    <row r="661">
      <c r="L661" s="93"/>
    </row>
    <row r="662">
      <c r="L662" s="93"/>
    </row>
    <row r="663">
      <c r="L663" s="93"/>
    </row>
    <row r="664">
      <c r="L664" s="93"/>
    </row>
    <row r="665">
      <c r="L665" s="93"/>
    </row>
    <row r="666">
      <c r="L666" s="93"/>
    </row>
    <row r="667">
      <c r="L667" s="93"/>
    </row>
    <row r="668">
      <c r="L668" s="93"/>
    </row>
    <row r="669">
      <c r="L669" s="93"/>
    </row>
    <row r="670">
      <c r="L670" s="93"/>
    </row>
    <row r="671">
      <c r="L671" s="93"/>
    </row>
    <row r="672">
      <c r="L672" s="93"/>
    </row>
    <row r="673">
      <c r="L673" s="93"/>
    </row>
    <row r="674">
      <c r="L674" s="93"/>
    </row>
    <row r="675">
      <c r="L675" s="93"/>
    </row>
    <row r="676">
      <c r="L676" s="93"/>
    </row>
    <row r="677">
      <c r="L677" s="93"/>
    </row>
    <row r="678">
      <c r="L678" s="93"/>
    </row>
    <row r="679">
      <c r="L679" s="93"/>
    </row>
    <row r="680">
      <c r="L680" s="93"/>
    </row>
    <row r="681">
      <c r="L681" s="93"/>
    </row>
    <row r="682">
      <c r="L682" s="93"/>
    </row>
    <row r="683">
      <c r="L683" s="93"/>
    </row>
    <row r="684">
      <c r="L684" s="93"/>
    </row>
    <row r="685">
      <c r="L685" s="93"/>
    </row>
    <row r="686">
      <c r="L686" s="93"/>
    </row>
    <row r="687">
      <c r="L687" s="93"/>
    </row>
    <row r="688">
      <c r="L688" s="93"/>
    </row>
    <row r="689">
      <c r="L689" s="93"/>
    </row>
    <row r="690">
      <c r="L690" s="93"/>
    </row>
    <row r="691">
      <c r="L691" s="93"/>
    </row>
    <row r="692">
      <c r="L692" s="93"/>
    </row>
    <row r="693">
      <c r="L693" s="93"/>
    </row>
    <row r="694">
      <c r="L694" s="93"/>
    </row>
    <row r="695">
      <c r="L695" s="93"/>
    </row>
    <row r="696">
      <c r="L696" s="93"/>
    </row>
    <row r="697">
      <c r="L697" s="93"/>
    </row>
    <row r="698">
      <c r="L698" s="93"/>
    </row>
    <row r="699">
      <c r="L699" s="93"/>
    </row>
    <row r="700">
      <c r="L700" s="93"/>
    </row>
    <row r="701">
      <c r="L701" s="93"/>
    </row>
    <row r="702">
      <c r="L702" s="93"/>
    </row>
    <row r="703">
      <c r="L703" s="93"/>
    </row>
    <row r="704">
      <c r="L704" s="93"/>
    </row>
    <row r="705">
      <c r="L705" s="93"/>
    </row>
    <row r="706">
      <c r="L706" s="93"/>
    </row>
    <row r="707">
      <c r="L707" s="93"/>
    </row>
    <row r="708">
      <c r="L708" s="93"/>
    </row>
    <row r="709">
      <c r="L709" s="93"/>
    </row>
    <row r="710">
      <c r="L710" s="93"/>
    </row>
    <row r="711">
      <c r="L711" s="93"/>
    </row>
    <row r="712">
      <c r="L712" s="93"/>
    </row>
    <row r="713">
      <c r="L713" s="93"/>
    </row>
    <row r="714">
      <c r="L714" s="93"/>
    </row>
    <row r="715">
      <c r="L715" s="93"/>
    </row>
    <row r="716">
      <c r="L716" s="93"/>
    </row>
    <row r="717">
      <c r="L717" s="93"/>
    </row>
    <row r="718">
      <c r="L718" s="93"/>
    </row>
    <row r="719">
      <c r="L719" s="93"/>
    </row>
    <row r="720">
      <c r="L720" s="93"/>
    </row>
    <row r="721">
      <c r="L721" s="93"/>
    </row>
    <row r="722">
      <c r="L722" s="93"/>
    </row>
    <row r="723">
      <c r="L723" s="93"/>
    </row>
    <row r="724">
      <c r="L724" s="93"/>
    </row>
    <row r="725">
      <c r="L725" s="93"/>
    </row>
    <row r="726">
      <c r="L726" s="93"/>
    </row>
    <row r="727">
      <c r="L727" s="93"/>
    </row>
    <row r="728">
      <c r="L728" s="93"/>
    </row>
    <row r="729">
      <c r="L729" s="93"/>
    </row>
    <row r="730">
      <c r="L730" s="93"/>
    </row>
    <row r="731">
      <c r="L731" s="93"/>
    </row>
    <row r="732">
      <c r="L732" s="93"/>
    </row>
    <row r="733">
      <c r="L733" s="93"/>
    </row>
    <row r="734">
      <c r="L734" s="93"/>
    </row>
    <row r="735">
      <c r="L735" s="93"/>
    </row>
    <row r="736">
      <c r="L736" s="93"/>
    </row>
    <row r="737">
      <c r="L737" s="93"/>
    </row>
    <row r="738">
      <c r="L738" s="93"/>
    </row>
    <row r="739">
      <c r="L739" s="93"/>
    </row>
    <row r="740">
      <c r="L740" s="93"/>
    </row>
    <row r="741">
      <c r="L741" s="93"/>
    </row>
    <row r="742">
      <c r="L742" s="93"/>
    </row>
    <row r="743">
      <c r="L743" s="93"/>
    </row>
    <row r="744">
      <c r="L744" s="93"/>
    </row>
    <row r="745">
      <c r="L745" s="93"/>
    </row>
    <row r="746">
      <c r="L746" s="93"/>
    </row>
    <row r="747">
      <c r="L747" s="93"/>
    </row>
    <row r="748">
      <c r="L748" s="93"/>
    </row>
    <row r="749">
      <c r="L749" s="93"/>
    </row>
    <row r="750">
      <c r="L750" s="93"/>
    </row>
    <row r="751">
      <c r="L751" s="93"/>
    </row>
    <row r="752">
      <c r="L752" s="93"/>
    </row>
    <row r="753">
      <c r="L753" s="93"/>
    </row>
    <row r="754">
      <c r="L754" s="93"/>
    </row>
    <row r="755">
      <c r="L755" s="93"/>
    </row>
    <row r="756">
      <c r="L756" s="93"/>
    </row>
    <row r="757">
      <c r="L757" s="93"/>
    </row>
    <row r="758">
      <c r="L758" s="93"/>
    </row>
    <row r="759">
      <c r="L759" s="93"/>
    </row>
    <row r="760">
      <c r="L760" s="93"/>
    </row>
    <row r="761">
      <c r="L761" s="93"/>
    </row>
    <row r="762">
      <c r="L762" s="93"/>
    </row>
    <row r="763">
      <c r="L763" s="93"/>
    </row>
    <row r="764">
      <c r="L764" s="93"/>
    </row>
    <row r="765">
      <c r="L765" s="93"/>
    </row>
    <row r="766">
      <c r="L766" s="93"/>
    </row>
    <row r="767">
      <c r="L767" s="93"/>
    </row>
    <row r="768">
      <c r="L768" s="93"/>
    </row>
    <row r="769">
      <c r="L769" s="93"/>
    </row>
    <row r="770">
      <c r="L770" s="93"/>
    </row>
    <row r="771">
      <c r="L771" s="93"/>
    </row>
    <row r="772">
      <c r="L772" s="93"/>
    </row>
    <row r="773">
      <c r="L773" s="93"/>
    </row>
    <row r="774">
      <c r="L774" s="93"/>
    </row>
    <row r="775">
      <c r="L775" s="93"/>
    </row>
    <row r="776">
      <c r="L776" s="93"/>
    </row>
    <row r="777">
      <c r="L777" s="93"/>
    </row>
    <row r="778">
      <c r="L778" s="93"/>
    </row>
    <row r="779">
      <c r="L779" s="93"/>
    </row>
    <row r="780">
      <c r="L780" s="93"/>
    </row>
    <row r="781">
      <c r="L781" s="93"/>
    </row>
    <row r="782">
      <c r="L782" s="93"/>
    </row>
    <row r="783">
      <c r="L783" s="93"/>
    </row>
    <row r="784">
      <c r="L784" s="93"/>
    </row>
    <row r="785">
      <c r="L785" s="93"/>
    </row>
    <row r="786">
      <c r="L786" s="93"/>
    </row>
    <row r="787">
      <c r="L787" s="93"/>
    </row>
    <row r="788">
      <c r="L788" s="93"/>
    </row>
    <row r="789">
      <c r="L789" s="93"/>
    </row>
    <row r="790">
      <c r="L790" s="93"/>
    </row>
    <row r="791">
      <c r="L791" s="93"/>
    </row>
    <row r="792">
      <c r="L792" s="93"/>
    </row>
    <row r="793">
      <c r="L793" s="93"/>
    </row>
    <row r="794">
      <c r="L794" s="93"/>
    </row>
    <row r="795">
      <c r="L795" s="93"/>
    </row>
    <row r="796">
      <c r="L796" s="93"/>
    </row>
    <row r="797">
      <c r="L797" s="93"/>
    </row>
    <row r="798">
      <c r="L798" s="93"/>
    </row>
    <row r="799">
      <c r="L799" s="93"/>
    </row>
    <row r="800">
      <c r="L800" s="93"/>
    </row>
    <row r="801">
      <c r="L801" s="93"/>
    </row>
    <row r="802">
      <c r="L802" s="93"/>
    </row>
    <row r="803">
      <c r="L803" s="93"/>
    </row>
    <row r="804">
      <c r="L804" s="93"/>
    </row>
    <row r="805">
      <c r="L805" s="93"/>
    </row>
    <row r="806">
      <c r="L806" s="93"/>
    </row>
    <row r="807">
      <c r="L807" s="93"/>
    </row>
    <row r="808">
      <c r="L808" s="93"/>
    </row>
    <row r="809">
      <c r="L809" s="93"/>
    </row>
    <row r="810">
      <c r="L810" s="93"/>
    </row>
    <row r="811">
      <c r="L811" s="93"/>
    </row>
    <row r="812">
      <c r="L812" s="93"/>
    </row>
    <row r="813">
      <c r="L813" s="93"/>
    </row>
    <row r="814">
      <c r="L814" s="93"/>
    </row>
    <row r="815">
      <c r="L815" s="93"/>
    </row>
    <row r="816">
      <c r="L816" s="93"/>
    </row>
    <row r="817">
      <c r="L817" s="93"/>
    </row>
    <row r="818">
      <c r="L818" s="93"/>
    </row>
    <row r="819">
      <c r="L819" s="93"/>
    </row>
    <row r="820">
      <c r="L820" s="93"/>
    </row>
    <row r="821">
      <c r="L821" s="93"/>
    </row>
    <row r="822">
      <c r="L822" s="93"/>
    </row>
    <row r="823">
      <c r="L823" s="93"/>
    </row>
    <row r="824">
      <c r="L824" s="93"/>
    </row>
    <row r="825">
      <c r="L825" s="93"/>
    </row>
    <row r="826">
      <c r="L826" s="93"/>
    </row>
    <row r="827">
      <c r="L827" s="93"/>
    </row>
    <row r="828">
      <c r="L828" s="93"/>
    </row>
    <row r="829">
      <c r="L829" s="93"/>
    </row>
    <row r="830">
      <c r="L830" s="93"/>
    </row>
    <row r="831">
      <c r="L831" s="93"/>
    </row>
    <row r="832">
      <c r="L832" s="93"/>
    </row>
    <row r="833">
      <c r="L833" s="93"/>
    </row>
    <row r="834">
      <c r="L834" s="93"/>
    </row>
    <row r="835">
      <c r="L835" s="93"/>
    </row>
    <row r="836">
      <c r="L836" s="93"/>
    </row>
    <row r="837">
      <c r="L837" s="93"/>
    </row>
    <row r="838">
      <c r="L838" s="93"/>
    </row>
    <row r="839">
      <c r="L839" s="93"/>
    </row>
    <row r="840">
      <c r="L840" s="93"/>
    </row>
    <row r="841">
      <c r="L841" s="93"/>
    </row>
    <row r="842">
      <c r="L842" s="93"/>
    </row>
    <row r="843">
      <c r="L843" s="93"/>
    </row>
    <row r="844">
      <c r="L844" s="93"/>
    </row>
    <row r="845">
      <c r="L845" s="93"/>
    </row>
    <row r="846">
      <c r="L846" s="93"/>
    </row>
    <row r="847">
      <c r="L847" s="93"/>
    </row>
    <row r="848">
      <c r="L848" s="93"/>
    </row>
    <row r="849">
      <c r="L849" s="93"/>
    </row>
    <row r="850">
      <c r="L850" s="93"/>
    </row>
    <row r="851">
      <c r="L851" s="93"/>
    </row>
    <row r="852">
      <c r="L852" s="93"/>
    </row>
    <row r="853">
      <c r="L853" s="93"/>
    </row>
    <row r="854">
      <c r="L854" s="93"/>
    </row>
    <row r="855">
      <c r="L855" s="93"/>
    </row>
    <row r="856">
      <c r="L856" s="93"/>
    </row>
    <row r="857">
      <c r="L857" s="93"/>
    </row>
    <row r="858">
      <c r="L858" s="93"/>
    </row>
    <row r="859">
      <c r="L859" s="93"/>
    </row>
    <row r="860">
      <c r="L860" s="93"/>
    </row>
    <row r="861">
      <c r="L861" s="93"/>
    </row>
    <row r="862">
      <c r="L862" s="93"/>
    </row>
    <row r="863">
      <c r="L863" s="93"/>
    </row>
    <row r="864">
      <c r="L864" s="93"/>
    </row>
    <row r="865">
      <c r="L865" s="93"/>
    </row>
    <row r="866">
      <c r="L866" s="93"/>
    </row>
    <row r="867">
      <c r="L867" s="93"/>
    </row>
    <row r="868">
      <c r="L868" s="93"/>
    </row>
    <row r="869">
      <c r="L869" s="93"/>
    </row>
    <row r="870">
      <c r="L870" s="93"/>
    </row>
    <row r="871">
      <c r="L871" s="93"/>
    </row>
    <row r="872">
      <c r="L872" s="93"/>
    </row>
    <row r="873">
      <c r="L873" s="93"/>
    </row>
    <row r="874">
      <c r="L874" s="93"/>
    </row>
    <row r="875">
      <c r="L875" s="93"/>
    </row>
    <row r="876">
      <c r="L876" s="93"/>
    </row>
    <row r="877">
      <c r="L877" s="93"/>
    </row>
    <row r="878">
      <c r="L878" s="93"/>
    </row>
    <row r="879">
      <c r="L879" s="93"/>
    </row>
    <row r="880">
      <c r="L880" s="93"/>
    </row>
    <row r="881">
      <c r="L881" s="93"/>
    </row>
    <row r="882">
      <c r="L882" s="93"/>
    </row>
    <row r="883">
      <c r="L883" s="93"/>
    </row>
    <row r="884">
      <c r="L884" s="93"/>
    </row>
    <row r="885">
      <c r="L885" s="93"/>
    </row>
    <row r="886">
      <c r="L886" s="93"/>
    </row>
    <row r="887">
      <c r="L887" s="93"/>
    </row>
    <row r="888">
      <c r="L888" s="93"/>
    </row>
    <row r="889">
      <c r="L889" s="93"/>
    </row>
    <row r="890">
      <c r="L890" s="93"/>
    </row>
    <row r="891">
      <c r="L891" s="93"/>
    </row>
    <row r="892">
      <c r="L892" s="93"/>
    </row>
    <row r="893">
      <c r="L893" s="93"/>
    </row>
    <row r="894">
      <c r="L894" s="93"/>
    </row>
    <row r="895">
      <c r="L895" s="93"/>
    </row>
    <row r="896">
      <c r="L896" s="93"/>
    </row>
    <row r="897">
      <c r="L897" s="93"/>
    </row>
    <row r="898">
      <c r="L898" s="93"/>
    </row>
    <row r="899">
      <c r="L899" s="93"/>
    </row>
    <row r="900">
      <c r="L900" s="93"/>
    </row>
    <row r="901">
      <c r="L901" s="93"/>
    </row>
    <row r="902">
      <c r="L902" s="93"/>
    </row>
    <row r="903">
      <c r="L903" s="93"/>
    </row>
    <row r="904">
      <c r="L904" s="93"/>
    </row>
    <row r="905">
      <c r="L905" s="93"/>
    </row>
    <row r="906">
      <c r="L906" s="93"/>
    </row>
    <row r="907">
      <c r="L907" s="93"/>
    </row>
    <row r="908">
      <c r="L908" s="93"/>
    </row>
    <row r="909">
      <c r="L909" s="93"/>
    </row>
    <row r="910">
      <c r="L910" s="93"/>
    </row>
    <row r="911">
      <c r="L911" s="93"/>
    </row>
    <row r="912">
      <c r="L912" s="93"/>
    </row>
    <row r="913">
      <c r="L913" s="93"/>
    </row>
    <row r="914">
      <c r="L914" s="93"/>
    </row>
    <row r="915">
      <c r="L915" s="93"/>
    </row>
    <row r="916">
      <c r="L916" s="93"/>
    </row>
    <row r="917">
      <c r="L917" s="93"/>
    </row>
    <row r="918">
      <c r="L918" s="93"/>
    </row>
    <row r="919">
      <c r="L919" s="93"/>
    </row>
    <row r="920">
      <c r="L920" s="93"/>
    </row>
    <row r="921">
      <c r="L921" s="93"/>
    </row>
    <row r="922">
      <c r="L922" s="93"/>
    </row>
    <row r="923">
      <c r="L923" s="93"/>
    </row>
    <row r="924">
      <c r="L924" s="93"/>
    </row>
    <row r="925">
      <c r="L925" s="93"/>
    </row>
    <row r="926">
      <c r="L926" s="93"/>
    </row>
    <row r="927">
      <c r="L927" s="93"/>
    </row>
    <row r="928">
      <c r="L928" s="93"/>
    </row>
    <row r="929">
      <c r="L929" s="93"/>
    </row>
    <row r="930">
      <c r="L930" s="93"/>
    </row>
    <row r="931">
      <c r="L931" s="93"/>
    </row>
    <row r="932">
      <c r="L932" s="93"/>
    </row>
    <row r="933">
      <c r="L933" s="93"/>
    </row>
    <row r="934">
      <c r="L934" s="93"/>
    </row>
    <row r="935">
      <c r="L935" s="93"/>
    </row>
    <row r="936">
      <c r="L936" s="93"/>
    </row>
    <row r="937">
      <c r="L937" s="93"/>
    </row>
    <row r="938">
      <c r="L938" s="93"/>
    </row>
    <row r="939">
      <c r="L939" s="93"/>
    </row>
    <row r="940">
      <c r="L940" s="93"/>
    </row>
    <row r="941">
      <c r="L941" s="93"/>
    </row>
    <row r="942">
      <c r="L942" s="93"/>
    </row>
    <row r="943">
      <c r="L943" s="93"/>
    </row>
    <row r="944">
      <c r="L944" s="93"/>
    </row>
    <row r="945">
      <c r="L945" s="93"/>
    </row>
    <row r="946">
      <c r="L946" s="93"/>
    </row>
    <row r="947">
      <c r="L947" s="93"/>
    </row>
    <row r="948">
      <c r="L948" s="93"/>
    </row>
    <row r="949">
      <c r="L949" s="93"/>
    </row>
    <row r="950">
      <c r="L950" s="93"/>
    </row>
    <row r="951">
      <c r="L951" s="93"/>
    </row>
    <row r="952">
      <c r="L952" s="93"/>
    </row>
    <row r="953">
      <c r="L953" s="93"/>
    </row>
    <row r="954">
      <c r="L954" s="93"/>
    </row>
    <row r="955">
      <c r="L955" s="93"/>
    </row>
    <row r="956">
      <c r="L956" s="93"/>
    </row>
    <row r="957">
      <c r="L957" s="93"/>
    </row>
    <row r="958">
      <c r="L958" s="93"/>
    </row>
    <row r="959">
      <c r="L959" s="93"/>
    </row>
    <row r="960">
      <c r="L960" s="93"/>
    </row>
    <row r="961">
      <c r="L961" s="93"/>
    </row>
    <row r="962">
      <c r="L962" s="93"/>
    </row>
    <row r="963">
      <c r="L963" s="93"/>
    </row>
    <row r="964">
      <c r="L964" s="93"/>
    </row>
    <row r="965">
      <c r="L965" s="93"/>
    </row>
    <row r="966">
      <c r="L966" s="93"/>
    </row>
    <row r="967">
      <c r="L967" s="93"/>
    </row>
    <row r="968">
      <c r="L968" s="93"/>
    </row>
    <row r="969">
      <c r="L969" s="93"/>
    </row>
    <row r="970">
      <c r="L970" s="93"/>
    </row>
    <row r="971">
      <c r="L971" s="93"/>
    </row>
    <row r="972">
      <c r="L972" s="93"/>
    </row>
    <row r="973">
      <c r="L973" s="93"/>
    </row>
    <row r="974">
      <c r="L974" s="93"/>
    </row>
    <row r="975">
      <c r="L975" s="93"/>
    </row>
    <row r="976">
      <c r="L976" s="93"/>
    </row>
    <row r="977">
      <c r="L977" s="93"/>
    </row>
    <row r="978">
      <c r="L978" s="93"/>
    </row>
    <row r="979">
      <c r="L979" s="93"/>
    </row>
    <row r="980">
      <c r="L980" s="93"/>
    </row>
    <row r="981">
      <c r="L981" s="93"/>
    </row>
    <row r="982">
      <c r="L982" s="93"/>
    </row>
    <row r="983">
      <c r="L983" s="93"/>
    </row>
    <row r="984">
      <c r="L984" s="93"/>
    </row>
    <row r="985">
      <c r="L985" s="93"/>
    </row>
    <row r="986">
      <c r="L986" s="93"/>
    </row>
    <row r="987">
      <c r="L987" s="93"/>
    </row>
    <row r="988">
      <c r="L988" s="93"/>
    </row>
    <row r="989">
      <c r="L989" s="93"/>
    </row>
    <row r="990">
      <c r="L990" s="93"/>
    </row>
    <row r="991">
      <c r="L991" s="93"/>
    </row>
    <row r="992">
      <c r="L992" s="93"/>
    </row>
    <row r="993">
      <c r="L993" s="93"/>
    </row>
    <row r="994">
      <c r="L994" s="93"/>
    </row>
    <row r="995">
      <c r="L995" s="93"/>
    </row>
    <row r="996">
      <c r="L996" s="93"/>
    </row>
    <row r="997">
      <c r="L997" s="93"/>
    </row>
    <row r="998">
      <c r="L998" s="93"/>
    </row>
    <row r="999">
      <c r="L999" s="93"/>
    </row>
    <row r="1000">
      <c r="L1000" s="93"/>
    </row>
  </sheetData>
  <mergeCells count="4">
    <mergeCell ref="A1:H1"/>
    <mergeCell ref="J1:K1"/>
    <mergeCell ref="J9:K9"/>
    <mergeCell ref="J13:K13"/>
  </mergeCells>
  <conditionalFormatting sqref="C11:H20 A13:B20">
    <cfRule type="notContainsBlanks" dxfId="7" priority="1">
      <formula>LEN(TRIM(C11))&gt;0</formula>
    </cfRule>
  </conditionalFormatting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  <col customWidth="1" min="5" max="5" width="15.0"/>
    <col customWidth="1" min="6" max="6" width="19.71"/>
  </cols>
  <sheetData>
    <row r="1">
      <c r="A1" s="59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1" t="s">
        <v>50</v>
      </c>
      <c r="H1" s="122"/>
    </row>
    <row r="2">
      <c r="A2" s="40" t="s">
        <v>85</v>
      </c>
      <c r="B2" s="41">
        <v>10.0</v>
      </c>
      <c r="C2" s="41">
        <v>15.0</v>
      </c>
      <c r="D2" s="123">
        <v>1.0</v>
      </c>
      <c r="E2" s="41">
        <v>10.0</v>
      </c>
      <c r="F2" s="41">
        <v>0.0</v>
      </c>
      <c r="G2" s="101">
        <v>0.9</v>
      </c>
      <c r="H2" s="124"/>
    </row>
    <row r="3">
      <c r="A3" s="40" t="s">
        <v>88</v>
      </c>
      <c r="B3" s="41">
        <v>10.0</v>
      </c>
      <c r="C3" s="41">
        <v>14.0</v>
      </c>
      <c r="D3" s="123">
        <v>1.0</v>
      </c>
      <c r="E3" s="41">
        <v>7.0</v>
      </c>
      <c r="F3" s="41">
        <v>0.0</v>
      </c>
      <c r="G3" s="101">
        <v>0.9</v>
      </c>
      <c r="H3" s="124"/>
    </row>
    <row r="4">
      <c r="A4" s="40" t="s">
        <v>92</v>
      </c>
      <c r="B4" s="41">
        <v>10.0</v>
      </c>
      <c r="C4" s="41">
        <v>12.0</v>
      </c>
      <c r="D4" s="123">
        <v>1.0</v>
      </c>
      <c r="E4" s="41">
        <v>10.0</v>
      </c>
      <c r="F4" s="41">
        <v>0.0</v>
      </c>
      <c r="G4" s="101">
        <v>0.9</v>
      </c>
      <c r="H4" s="124"/>
    </row>
    <row r="5">
      <c r="A5" s="71" t="s">
        <v>95</v>
      </c>
      <c r="B5" s="41">
        <v>10.0</v>
      </c>
      <c r="C5" s="41">
        <v>37.0</v>
      </c>
      <c r="D5" s="123">
        <v>1.0</v>
      </c>
      <c r="E5" s="41">
        <v>25.0</v>
      </c>
      <c r="F5" s="41">
        <v>0.0</v>
      </c>
      <c r="G5" s="101">
        <v>0.9</v>
      </c>
      <c r="H5" s="124"/>
    </row>
    <row r="6">
      <c r="A6" s="71" t="s">
        <v>114</v>
      </c>
      <c r="B6" s="41">
        <v>10.0</v>
      </c>
      <c r="C6" s="41">
        <v>22.0</v>
      </c>
      <c r="D6" s="123">
        <v>1.0</v>
      </c>
      <c r="E6" s="41">
        <v>15.0</v>
      </c>
      <c r="F6" s="41">
        <v>0.0</v>
      </c>
      <c r="G6" s="101">
        <v>0.9</v>
      </c>
      <c r="H6" s="124"/>
    </row>
    <row r="7">
      <c r="A7" s="71" t="s">
        <v>116</v>
      </c>
      <c r="B7" s="41">
        <v>10.0</v>
      </c>
      <c r="C7" s="41">
        <v>2.5</v>
      </c>
      <c r="D7" s="123">
        <v>1.0</v>
      </c>
      <c r="E7" s="41">
        <v>1.5</v>
      </c>
      <c r="F7" s="41">
        <v>0.0</v>
      </c>
      <c r="G7" s="101">
        <v>0.9</v>
      </c>
      <c r="H7" s="41" t="s">
        <v>130</v>
      </c>
    </row>
    <row r="8">
      <c r="A8" s="71" t="s">
        <v>118</v>
      </c>
      <c r="B8" s="41">
        <v>10.0</v>
      </c>
      <c r="C8" s="41">
        <v>15.0</v>
      </c>
      <c r="D8" s="123">
        <v>1.0</v>
      </c>
      <c r="E8" s="41">
        <v>10.0</v>
      </c>
      <c r="F8" s="41">
        <v>0.0</v>
      </c>
      <c r="G8" s="101">
        <v>0.9</v>
      </c>
      <c r="H8" s="124"/>
    </row>
    <row r="9">
      <c r="A9" s="71" t="s">
        <v>120</v>
      </c>
      <c r="B9" s="41">
        <v>10.0</v>
      </c>
      <c r="C9" s="41">
        <v>9.0</v>
      </c>
      <c r="D9" s="123">
        <v>1.0</v>
      </c>
      <c r="E9" s="41">
        <v>9.0</v>
      </c>
      <c r="F9" s="41">
        <v>0.0</v>
      </c>
      <c r="G9" s="101">
        <v>0.9</v>
      </c>
      <c r="H9" s="124"/>
    </row>
    <row r="10">
      <c r="A10" s="73" t="s">
        <v>122</v>
      </c>
      <c r="B10" s="49">
        <v>10.0</v>
      </c>
      <c r="C10" s="49">
        <v>15.0</v>
      </c>
      <c r="D10" s="125">
        <v>1.0</v>
      </c>
      <c r="E10" s="49">
        <v>10.0</v>
      </c>
      <c r="F10" s="49">
        <v>0.0</v>
      </c>
      <c r="G10" s="126">
        <v>0.9</v>
      </c>
      <c r="H10" s="41" t="s">
        <v>131</v>
      </c>
    </row>
    <row r="11">
      <c r="B11" s="127" t="s">
        <v>132</v>
      </c>
      <c r="C11" s="56" t="s">
        <v>133</v>
      </c>
      <c r="D11" s="127" t="s">
        <v>132</v>
      </c>
      <c r="E11" s="56" t="s">
        <v>133</v>
      </c>
      <c r="F11" s="127" t="s">
        <v>132</v>
      </c>
      <c r="G11" s="127" t="s">
        <v>132</v>
      </c>
    </row>
  </sheetData>
  <drawing r:id="rId1"/>
  <tableParts count="1">
    <tablePart r:id="rId3"/>
  </tableParts>
</worksheet>
</file>