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 2\Documents\Code\SMS\psrp\psrp\"/>
    </mc:Choice>
  </mc:AlternateContent>
  <bookViews>
    <workbookView xWindow="0" yWindow="0" windowWidth="23985" windowHeight="9338" activeTab="1"/>
  </bookViews>
  <sheets>
    <sheet name="Sheet1" sheetId="1" r:id="rId1"/>
    <sheet name="Sheet2" sheetId="2" r:id="rId2"/>
  </sheets>
  <definedNames>
    <definedName name="_xlnm._FilterDatabase" localSheetId="0" hidden="1">Sheet1!$A$2:$J$24</definedName>
    <definedName name="_xlnm._FilterDatabase" localSheetId="1" hidden="1">Sheet2!$A$2:$J$24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23" i="2"/>
  <c r="K23" i="2" s="1"/>
  <c r="B22" i="2"/>
  <c r="K22" i="2" s="1"/>
  <c r="B21" i="2"/>
  <c r="K21" i="2" s="1"/>
  <c r="B20" i="2"/>
  <c r="B19" i="2"/>
  <c r="K19" i="2" s="1"/>
  <c r="B18" i="2"/>
  <c r="K18" i="2" s="1"/>
  <c r="B17" i="2"/>
  <c r="K17" i="2" s="1"/>
  <c r="B16" i="2"/>
  <c r="K16" i="2" s="1"/>
  <c r="B15" i="2"/>
  <c r="B14" i="2"/>
  <c r="K14" i="2" s="1"/>
  <c r="B13" i="2"/>
  <c r="K13" i="2" s="1"/>
  <c r="B12" i="2"/>
  <c r="K12" i="2" s="1"/>
  <c r="B11" i="2"/>
  <c r="K11" i="2" s="1"/>
  <c r="B10" i="2"/>
  <c r="B9" i="2"/>
  <c r="K9" i="2" s="1"/>
  <c r="B8" i="2"/>
  <c r="B7" i="2"/>
  <c r="B6" i="2"/>
  <c r="B5" i="2"/>
  <c r="K5" i="2" s="1"/>
  <c r="B4" i="2"/>
  <c r="K4" i="2" s="1"/>
  <c r="K6" i="2"/>
  <c r="K7" i="2"/>
  <c r="K8" i="2"/>
  <c r="K10" i="2"/>
  <c r="K15" i="2"/>
  <c r="K20" i="2"/>
  <c r="K24" i="2"/>
  <c r="K3" i="2"/>
  <c r="H23" i="2" l="1"/>
  <c r="G23" i="2"/>
  <c r="H13" i="2"/>
  <c r="G13" i="2"/>
  <c r="H16" i="2"/>
  <c r="G16" i="2"/>
  <c r="H18" i="2"/>
  <c r="G18" i="2"/>
  <c r="H24" i="2"/>
  <c r="G24" i="2"/>
  <c r="H22" i="2"/>
  <c r="G22" i="2"/>
  <c r="H17" i="2"/>
  <c r="G17" i="2"/>
  <c r="H20" i="2"/>
  <c r="G20" i="2"/>
  <c r="H21" i="2"/>
  <c r="G21" i="2"/>
  <c r="H6" i="2"/>
  <c r="G6" i="2"/>
  <c r="H5" i="2"/>
  <c r="G5" i="2"/>
  <c r="H14" i="2"/>
  <c r="G14" i="2"/>
  <c r="I14" i="2" s="1"/>
  <c r="J14" i="2" s="1"/>
  <c r="H11" i="2"/>
  <c r="G11" i="2"/>
  <c r="H10" i="2"/>
  <c r="G10" i="2"/>
  <c r="H12" i="2"/>
  <c r="G12" i="2"/>
  <c r="I12" i="2" s="1"/>
  <c r="J12" i="2" s="1"/>
  <c r="H9" i="2"/>
  <c r="G9" i="2"/>
  <c r="I9" i="2" s="1"/>
  <c r="J9" i="2" s="1"/>
  <c r="H8" i="2"/>
  <c r="G8" i="2"/>
  <c r="I8" i="2" s="1"/>
  <c r="J8" i="2" s="1"/>
  <c r="H7" i="2"/>
  <c r="G7" i="2"/>
  <c r="I7" i="2" s="1"/>
  <c r="J7" i="2" s="1"/>
  <c r="H4" i="2"/>
  <c r="G4" i="2"/>
  <c r="I4" i="2" s="1"/>
  <c r="J4" i="2" s="1"/>
  <c r="H3" i="2"/>
  <c r="G3" i="2"/>
  <c r="I3" i="2" s="1"/>
  <c r="J3" i="2" s="1"/>
  <c r="H15" i="2"/>
  <c r="G15" i="2"/>
  <c r="I15" i="2" s="1"/>
  <c r="J15" i="2" s="1"/>
  <c r="H19" i="2"/>
  <c r="G19" i="2"/>
  <c r="I19" i="2" s="1"/>
  <c r="J19" i="2" s="1"/>
  <c r="I11" i="2" l="1"/>
  <c r="J11" i="2" s="1"/>
  <c r="I5" i="2"/>
  <c r="J5" i="2" s="1"/>
  <c r="I21" i="2"/>
  <c r="J21" i="2" s="1"/>
  <c r="I6" i="2"/>
  <c r="J6" i="2" s="1"/>
  <c r="I20" i="2"/>
  <c r="J20" i="2" s="1"/>
  <c r="I22" i="2"/>
  <c r="J22" i="2" s="1"/>
  <c r="I18" i="2"/>
  <c r="J18" i="2" s="1"/>
  <c r="I13" i="2"/>
  <c r="J13" i="2" s="1"/>
  <c r="I17" i="2"/>
  <c r="J17" i="2" s="1"/>
  <c r="I24" i="2"/>
  <c r="J24" i="2" s="1"/>
  <c r="I16" i="2"/>
  <c r="J16" i="2" s="1"/>
  <c r="I23" i="2"/>
  <c r="J23" i="2" s="1"/>
  <c r="I10" i="2"/>
  <c r="J10" i="2" s="1"/>
  <c r="H23" i="1"/>
  <c r="G23" i="1"/>
  <c r="H4" i="1"/>
  <c r="G4" i="1"/>
  <c r="H12" i="1"/>
  <c r="G12" i="1"/>
  <c r="H9" i="1"/>
  <c r="G9" i="1"/>
  <c r="H18" i="1"/>
  <c r="G18" i="1"/>
  <c r="G24" i="1"/>
  <c r="H24" i="1"/>
  <c r="G22" i="1"/>
  <c r="H22" i="1"/>
  <c r="H11" i="1"/>
  <c r="G11" i="1"/>
  <c r="H8" i="1"/>
  <c r="G8" i="1"/>
  <c r="H20" i="1"/>
  <c r="G20" i="1"/>
  <c r="H19" i="1"/>
  <c r="G19" i="1"/>
  <c r="H17" i="1"/>
  <c r="G17" i="1"/>
  <c r="H16" i="1"/>
  <c r="G16" i="1"/>
  <c r="H15" i="1"/>
  <c r="G15" i="1"/>
  <c r="H14" i="1"/>
  <c r="G14" i="1"/>
  <c r="H13" i="1"/>
  <c r="G13" i="1"/>
  <c r="H10" i="1"/>
  <c r="G10" i="1"/>
  <c r="H7" i="1"/>
  <c r="G7" i="1"/>
  <c r="H6" i="1"/>
  <c r="G6" i="1"/>
  <c r="H5" i="1"/>
  <c r="G5" i="1"/>
  <c r="G21" i="1"/>
  <c r="H21" i="1"/>
  <c r="H3" i="1"/>
  <c r="G3" i="1"/>
  <c r="I9" i="1" l="1"/>
  <c r="J9" i="1" s="1"/>
  <c r="I4" i="1"/>
  <c r="J4" i="1" s="1"/>
  <c r="I18" i="1"/>
  <c r="J18" i="1" s="1"/>
  <c r="I12" i="1"/>
  <c r="J12" i="1" s="1"/>
  <c r="I23" i="1"/>
  <c r="J23" i="1" s="1"/>
  <c r="I24" i="1"/>
  <c r="J24" i="1" s="1"/>
  <c r="I22" i="1"/>
  <c r="J22" i="1" s="1"/>
  <c r="I5" i="1"/>
  <c r="J5" i="1" s="1"/>
  <c r="I7" i="1"/>
  <c r="J7" i="1" s="1"/>
  <c r="I13" i="1"/>
  <c r="J13" i="1" s="1"/>
  <c r="I14" i="1"/>
  <c r="J14" i="1" s="1"/>
  <c r="I16" i="1"/>
  <c r="J16" i="1" s="1"/>
  <c r="I19" i="1"/>
  <c r="J19" i="1" s="1"/>
  <c r="I8" i="1"/>
  <c r="J8" i="1" s="1"/>
  <c r="I6" i="1"/>
  <c r="J6" i="1" s="1"/>
  <c r="I10" i="1"/>
  <c r="J10" i="1" s="1"/>
  <c r="I15" i="1"/>
  <c r="J15" i="1" s="1"/>
  <c r="I17" i="1"/>
  <c r="J17" i="1" s="1"/>
  <c r="I20" i="1"/>
  <c r="J20" i="1" s="1"/>
  <c r="I11" i="1"/>
  <c r="J11" i="1" s="1"/>
  <c r="I21" i="1"/>
  <c r="J21" i="1" s="1"/>
  <c r="I3" i="1"/>
  <c r="J3" i="1" s="1"/>
</calcChain>
</file>

<file path=xl/sharedStrings.xml><?xml version="1.0" encoding="utf-8"?>
<sst xmlns="http://schemas.openxmlformats.org/spreadsheetml/2006/main" count="266" uniqueCount="145">
  <si>
    <t>What</t>
  </si>
  <si>
    <t>x</t>
  </si>
  <si>
    <t>y</t>
  </si>
  <si>
    <t>Size</t>
  </si>
  <si>
    <t>End</t>
  </si>
  <si>
    <t>d724</t>
  </si>
  <si>
    <t>Character stats</t>
  </si>
  <si>
    <t>d8a4</t>
  </si>
  <si>
    <t>da18</t>
  </si>
  <si>
    <t>Narrative box</t>
  </si>
  <si>
    <t>db08</t>
  </si>
  <si>
    <t>db74</t>
  </si>
  <si>
    <t>Spell list</t>
  </si>
  <si>
    <t>dc04</t>
  </si>
  <si>
    <t>dda8</t>
  </si>
  <si>
    <t>Player select</t>
  </si>
  <si>
    <t>de14</t>
  </si>
  <si>
    <t>Player select for magic</t>
  </si>
  <si>
    <t>Use, Equip, Drop</t>
  </si>
  <si>
    <t>d928</t>
  </si>
  <si>
    <t>Currently equipped items</t>
  </si>
  <si>
    <t>d978</t>
  </si>
  <si>
    <t>Active player (during battle)</t>
  </si>
  <si>
    <t>d700</t>
  </si>
  <si>
    <t>Shop items</t>
  </si>
  <si>
    <t>de64</t>
  </si>
  <si>
    <t>Party stats</t>
  </si>
  <si>
    <t>bc</t>
  </si>
  <si>
    <t>030c</t>
  </si>
  <si>
    <t>de</t>
  </si>
  <si>
    <t>7b02</t>
  </si>
  <si>
    <t>7c80</t>
  </si>
  <si>
    <t>0640</t>
  </si>
  <si>
    <t>0b0c</t>
  </si>
  <si>
    <t>781c</t>
  </si>
  <si>
    <t>0414</t>
  </si>
  <si>
    <t>0a10</t>
  </si>
  <si>
    <t>7c8c</t>
  </si>
  <si>
    <t>0628</t>
  </si>
  <si>
    <t>7d0e</t>
  </si>
  <si>
    <t>0324</t>
  </si>
  <si>
    <t>7a0c</t>
  </si>
  <si>
    <t>0c0c</t>
  </si>
  <si>
    <t>78ac</t>
  </si>
  <si>
    <t>1514</t>
  </si>
  <si>
    <t>7a44</t>
  </si>
  <si>
    <t>090c</t>
  </si>
  <si>
    <t>7a54</t>
  </si>
  <si>
    <t>0814</t>
  </si>
  <si>
    <t>7a8c</t>
  </si>
  <si>
    <t>7a32</t>
  </si>
  <si>
    <t>070a</t>
  </si>
  <si>
    <t>7b48</t>
  </si>
  <si>
    <t>050c</t>
  </si>
  <si>
    <t>7b6a</t>
  </si>
  <si>
    <t>050a</t>
  </si>
  <si>
    <t>0e18</t>
  </si>
  <si>
    <t>780c</t>
  </si>
  <si>
    <t>0820</t>
  </si>
  <si>
    <t>786e</t>
  </si>
  <si>
    <t>0c12</t>
  </si>
  <si>
    <t>0314</t>
  </si>
  <si>
    <t>7aaa</t>
  </si>
  <si>
    <t>080a</t>
  </si>
  <si>
    <t>Offset</t>
  </si>
  <si>
    <t>hl</t>
  </si>
  <si>
    <t>37fa</t>
  </si>
  <si>
    <t>3041</t>
  </si>
  <si>
    <t>334c</t>
  </si>
  <si>
    <t>Inventory</t>
  </si>
  <si>
    <t>363b</t>
  </si>
  <si>
    <t>3787</t>
  </si>
  <si>
    <t>3594</t>
  </si>
  <si>
    <t>37a4</t>
  </si>
  <si>
    <t>3876</t>
  </si>
  <si>
    <t>3825</t>
  </si>
  <si>
    <t>3014</t>
  </si>
  <si>
    <t>3b14</t>
  </si>
  <si>
    <t>30fc</t>
  </si>
  <si>
    <t>322b</t>
  </si>
  <si>
    <t>7842</t>
  </si>
  <si>
    <t>3255</t>
  </si>
  <si>
    <t>3261</t>
  </si>
  <si>
    <t>7830</t>
  </si>
  <si>
    <t>3553</t>
  </si>
  <si>
    <t>3894</t>
  </si>
  <si>
    <t>38c0</t>
  </si>
  <si>
    <t>38fb</t>
  </si>
  <si>
    <t>7920</t>
  </si>
  <si>
    <t>39ea</t>
  </si>
  <si>
    <t>3acf</t>
  </si>
  <si>
    <t>78c2</t>
  </si>
  <si>
    <t>3b4b</t>
  </si>
  <si>
    <t>Regular world menu</t>
  </si>
  <si>
    <t>Enemy name</t>
  </si>
  <si>
    <t>Enemy stats (up to 8 + border?)</t>
  </si>
  <si>
    <t>Battle menu</t>
  </si>
  <si>
    <t>Yes/No</t>
  </si>
  <si>
    <t>MST in shop</t>
  </si>
  <si>
    <t>Select save slot</t>
  </si>
  <si>
    <t>Party stats again</t>
  </si>
  <si>
    <t>VRAM</t>
  </si>
  <si>
    <t>Count</t>
  </si>
  <si>
    <t>Hapsby travel</t>
  </si>
  <si>
    <t>Buy/Sell</t>
  </si>
  <si>
    <t>Narrative box scroll buffer</t>
  </si>
  <si>
    <t>Restore offset</t>
  </si>
  <si>
    <t>3818</t>
  </si>
  <si>
    <t>321f</t>
  </si>
  <si>
    <t>321f?</t>
  </si>
  <si>
    <t>3586</t>
  </si>
  <si>
    <t>n/a?</t>
  </si>
  <si>
    <t>3774</t>
  </si>
  <si>
    <t>37dd</t>
  </si>
  <si>
    <t>35e3</t>
  </si>
  <si>
    <t>37ee</t>
  </si>
  <si>
    <t>3888</t>
  </si>
  <si>
    <t>386a</t>
  </si>
  <si>
    <t>39de</t>
  </si>
  <si>
    <t>331a</t>
  </si>
  <si>
    <t>3309</t>
  </si>
  <si>
    <t>3035</t>
  </si>
  <si>
    <t>3b07</t>
  </si>
  <si>
    <t>3249?</t>
  </si>
  <si>
    <t>38b4</t>
  </si>
  <si>
    <t>38e0</t>
  </si>
  <si>
    <t>3ac3</t>
  </si>
  <si>
    <t>3b3d</t>
  </si>
  <si>
    <t>3b72</t>
  </si>
  <si>
    <t>0b10</t>
  </si>
  <si>
    <t>0418</t>
  </si>
  <si>
    <t>0310</t>
  </si>
  <si>
    <t>0910</t>
  </si>
  <si>
    <t>070e</t>
  </si>
  <si>
    <t>0c18</t>
  </si>
  <si>
    <t>0e1a</t>
  </si>
  <si>
    <t>0818</t>
  </si>
  <si>
    <t>1518</t>
  </si>
  <si>
    <t>0318</t>
  </si>
  <si>
    <t>0824</t>
  </si>
  <si>
    <t>080e</t>
  </si>
  <si>
    <t>3249</t>
  </si>
  <si>
    <t>355f</t>
  </si>
  <si>
    <t>Enemy stats (up to 8)</t>
  </si>
  <si>
    <t>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</si>
</sst>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F3" sqref="F3:F24"/>
    </sheetView>
  </sheetViews>
  <sheetFormatPr defaultRowHeight="14.25" x14ac:dyDescent="0.45"/>
  <cols>
    <col min="3" max="3" width="5.6640625" bestFit="1" customWidth="1"/>
    <col min="4" max="4" width="5.3984375" bestFit="1" customWidth="1"/>
    <col min="5" max="5" width="25.73046875" bestFit="1" customWidth="1"/>
    <col min="6" max="6" width="25.73046875" customWidth="1"/>
  </cols>
  <sheetData>
    <row r="1" spans="1:10" x14ac:dyDescent="0.45">
      <c r="C1" t="s">
        <v>101</v>
      </c>
      <c r="D1" t="s">
        <v>102</v>
      </c>
    </row>
    <row r="2" spans="1:10" x14ac:dyDescent="0.45">
      <c r="A2" t="s">
        <v>64</v>
      </c>
      <c r="B2" t="s">
        <v>65</v>
      </c>
      <c r="C2" t="s">
        <v>29</v>
      </c>
      <c r="D2" t="s">
        <v>27</v>
      </c>
      <c r="E2" t="s">
        <v>0</v>
      </c>
      <c r="F2" t="s">
        <v>106</v>
      </c>
      <c r="G2" t="s">
        <v>1</v>
      </c>
      <c r="H2" t="s">
        <v>2</v>
      </c>
      <c r="I2" t="s">
        <v>3</v>
      </c>
      <c r="J2" t="s">
        <v>4</v>
      </c>
    </row>
    <row r="3" spans="1:10" x14ac:dyDescent="0.45">
      <c r="A3" s="1" t="s">
        <v>76</v>
      </c>
      <c r="B3" t="s">
        <v>23</v>
      </c>
      <c r="C3" t="s">
        <v>30</v>
      </c>
      <c r="D3" t="s">
        <v>28</v>
      </c>
      <c r="E3" t="s">
        <v>22</v>
      </c>
      <c r="F3" s="1" t="s">
        <v>121</v>
      </c>
      <c r="G3">
        <f t="shared" ref="G3:G24" si="0">HEX2DEC(RIGHT(D3,2))/2</f>
        <v>6</v>
      </c>
      <c r="H3">
        <f t="shared" ref="H3:H24" si="1">HEX2DEC(LEFT(D3,2))</f>
        <v>3</v>
      </c>
      <c r="I3">
        <f t="shared" ref="I3:I24" si="2">G3*H3*2</f>
        <v>36</v>
      </c>
      <c r="J3" t="str">
        <f t="shared" ref="J3:J24" si="3">DEC2HEX(HEX2DEC(B3)+I3)</f>
        <v>D724</v>
      </c>
    </row>
    <row r="4" spans="1:10" x14ac:dyDescent="0.45">
      <c r="A4" t="s">
        <v>77</v>
      </c>
      <c r="B4" t="s">
        <v>23</v>
      </c>
      <c r="C4" t="s">
        <v>91</v>
      </c>
      <c r="D4" s="1" t="s">
        <v>61</v>
      </c>
      <c r="E4" t="s">
        <v>98</v>
      </c>
      <c r="F4" t="s">
        <v>127</v>
      </c>
      <c r="G4">
        <f t="shared" si="0"/>
        <v>10</v>
      </c>
      <c r="H4">
        <f t="shared" si="1"/>
        <v>3</v>
      </c>
      <c r="I4">
        <f t="shared" si="2"/>
        <v>60</v>
      </c>
      <c r="J4" t="str">
        <f t="shared" si="3"/>
        <v>D73C</v>
      </c>
    </row>
    <row r="5" spans="1:10" x14ac:dyDescent="0.45">
      <c r="A5" s="1" t="s">
        <v>67</v>
      </c>
      <c r="B5" t="s">
        <v>5</v>
      </c>
      <c r="C5" t="s">
        <v>31</v>
      </c>
      <c r="D5" s="1" t="s">
        <v>32</v>
      </c>
      <c r="E5" t="s">
        <v>26</v>
      </c>
      <c r="F5" t="s">
        <v>108</v>
      </c>
      <c r="G5">
        <f t="shared" si="0"/>
        <v>32</v>
      </c>
      <c r="H5">
        <f t="shared" si="1"/>
        <v>6</v>
      </c>
      <c r="I5">
        <f t="shared" si="2"/>
        <v>384</v>
      </c>
      <c r="J5" t="str">
        <f t="shared" si="3"/>
        <v>D8A4</v>
      </c>
    </row>
    <row r="6" spans="1:10" x14ac:dyDescent="0.45">
      <c r="A6" s="1" t="s">
        <v>78</v>
      </c>
      <c r="B6" t="s">
        <v>5</v>
      </c>
      <c r="C6" t="s">
        <v>31</v>
      </c>
      <c r="D6" s="1" t="s">
        <v>32</v>
      </c>
      <c r="E6" t="s">
        <v>100</v>
      </c>
      <c r="F6" t="s">
        <v>109</v>
      </c>
      <c r="G6">
        <f t="shared" si="0"/>
        <v>32</v>
      </c>
      <c r="H6">
        <f t="shared" si="1"/>
        <v>6</v>
      </c>
      <c r="I6">
        <f t="shared" si="2"/>
        <v>384</v>
      </c>
      <c r="J6" t="str">
        <f t="shared" si="3"/>
        <v>D8A4</v>
      </c>
    </row>
    <row r="7" spans="1:10" x14ac:dyDescent="0.45">
      <c r="A7" t="s">
        <v>79</v>
      </c>
      <c r="B7" t="s">
        <v>7</v>
      </c>
      <c r="C7" s="1" t="s">
        <v>80</v>
      </c>
      <c r="D7" t="s">
        <v>33</v>
      </c>
      <c r="E7" t="s">
        <v>96</v>
      </c>
      <c r="F7" t="s">
        <v>123</v>
      </c>
      <c r="G7">
        <f t="shared" si="0"/>
        <v>6</v>
      </c>
      <c r="H7">
        <f t="shared" si="1"/>
        <v>11</v>
      </c>
      <c r="I7">
        <f t="shared" si="2"/>
        <v>132</v>
      </c>
      <c r="J7" t="str">
        <f t="shared" si="3"/>
        <v>D928</v>
      </c>
    </row>
    <row r="8" spans="1:10" x14ac:dyDescent="0.45">
      <c r="A8" t="s">
        <v>66</v>
      </c>
      <c r="B8" t="s">
        <v>7</v>
      </c>
      <c r="C8" s="1" t="s">
        <v>80</v>
      </c>
      <c r="D8" t="s">
        <v>33</v>
      </c>
      <c r="E8" t="s">
        <v>93</v>
      </c>
      <c r="F8" s="1" t="s">
        <v>107</v>
      </c>
      <c r="G8">
        <f t="shared" si="0"/>
        <v>6</v>
      </c>
      <c r="H8">
        <f t="shared" si="1"/>
        <v>11</v>
      </c>
      <c r="I8">
        <f t="shared" si="2"/>
        <v>132</v>
      </c>
      <c r="J8" t="str">
        <f t="shared" si="3"/>
        <v>D928</v>
      </c>
    </row>
    <row r="9" spans="1:10" x14ac:dyDescent="0.45">
      <c r="A9" t="s">
        <v>89</v>
      </c>
      <c r="B9" t="s">
        <v>7</v>
      </c>
      <c r="C9" t="s">
        <v>57</v>
      </c>
      <c r="D9" s="1" t="s">
        <v>58</v>
      </c>
      <c r="E9" t="s">
        <v>24</v>
      </c>
      <c r="F9" t="s">
        <v>126</v>
      </c>
      <c r="G9">
        <f t="shared" si="0"/>
        <v>16</v>
      </c>
      <c r="H9">
        <f t="shared" si="1"/>
        <v>8</v>
      </c>
      <c r="I9">
        <f t="shared" si="2"/>
        <v>256</v>
      </c>
      <c r="J9" t="str">
        <f t="shared" si="3"/>
        <v>D9A4</v>
      </c>
    </row>
    <row r="10" spans="1:10" x14ac:dyDescent="0.45">
      <c r="A10" s="1" t="s">
        <v>81</v>
      </c>
      <c r="B10" t="s">
        <v>19</v>
      </c>
      <c r="C10" s="1" t="s">
        <v>34</v>
      </c>
      <c r="D10" s="1" t="s">
        <v>35</v>
      </c>
      <c r="E10" t="s">
        <v>94</v>
      </c>
      <c r="F10" t="s">
        <v>119</v>
      </c>
      <c r="G10">
        <f t="shared" si="0"/>
        <v>10</v>
      </c>
      <c r="H10">
        <f t="shared" si="1"/>
        <v>4</v>
      </c>
      <c r="I10">
        <f t="shared" si="2"/>
        <v>80</v>
      </c>
      <c r="J10" t="str">
        <f t="shared" si="3"/>
        <v>D978</v>
      </c>
    </row>
    <row r="11" spans="1:10" x14ac:dyDescent="0.45">
      <c r="A11" s="1" t="s">
        <v>75</v>
      </c>
      <c r="B11" t="s">
        <v>19</v>
      </c>
      <c r="C11" t="s">
        <v>49</v>
      </c>
      <c r="D11" s="1" t="s">
        <v>48</v>
      </c>
      <c r="E11" t="s">
        <v>20</v>
      </c>
      <c r="F11" t="s">
        <v>117</v>
      </c>
      <c r="G11">
        <f t="shared" si="0"/>
        <v>10</v>
      </c>
      <c r="H11">
        <f t="shared" si="1"/>
        <v>8</v>
      </c>
      <c r="I11">
        <f t="shared" si="2"/>
        <v>160</v>
      </c>
      <c r="J11" t="str">
        <f t="shared" si="3"/>
        <v>D9C8</v>
      </c>
    </row>
    <row r="12" spans="1:10" x14ac:dyDescent="0.45">
      <c r="A12" t="s">
        <v>90</v>
      </c>
      <c r="B12" t="s">
        <v>19</v>
      </c>
      <c r="C12" t="s">
        <v>59</v>
      </c>
      <c r="D12" t="s">
        <v>60</v>
      </c>
      <c r="E12" t="s">
        <v>99</v>
      </c>
      <c r="F12" t="s">
        <v>122</v>
      </c>
      <c r="G12">
        <f t="shared" si="0"/>
        <v>9</v>
      </c>
      <c r="H12">
        <f t="shared" si="1"/>
        <v>12</v>
      </c>
      <c r="I12">
        <f t="shared" si="2"/>
        <v>216</v>
      </c>
      <c r="J12" t="str">
        <f t="shared" si="3"/>
        <v>DA00</v>
      </c>
    </row>
    <row r="13" spans="1:10" x14ac:dyDescent="0.45">
      <c r="A13" s="1" t="s">
        <v>82</v>
      </c>
      <c r="B13" t="s">
        <v>21</v>
      </c>
      <c r="C13" s="1" t="s">
        <v>83</v>
      </c>
      <c r="D13" s="1" t="s">
        <v>36</v>
      </c>
      <c r="E13" t="s">
        <v>95</v>
      </c>
      <c r="F13" s="1" t="s">
        <v>120</v>
      </c>
      <c r="G13">
        <f t="shared" si="0"/>
        <v>8</v>
      </c>
      <c r="H13">
        <f t="shared" si="1"/>
        <v>10</v>
      </c>
      <c r="I13">
        <f t="shared" si="2"/>
        <v>160</v>
      </c>
      <c r="J13" t="str">
        <f t="shared" si="3"/>
        <v>DA18</v>
      </c>
    </row>
    <row r="14" spans="1:10" x14ac:dyDescent="0.45">
      <c r="A14" t="s">
        <v>68</v>
      </c>
      <c r="B14" t="s">
        <v>8</v>
      </c>
      <c r="C14" t="s">
        <v>37</v>
      </c>
      <c r="D14" s="1" t="s">
        <v>38</v>
      </c>
      <c r="E14" t="s">
        <v>9</v>
      </c>
      <c r="F14" s="1" t="s">
        <v>110</v>
      </c>
      <c r="G14">
        <f t="shared" si="0"/>
        <v>20</v>
      </c>
      <c r="H14">
        <f t="shared" si="1"/>
        <v>6</v>
      </c>
      <c r="I14">
        <f t="shared" si="2"/>
        <v>240</v>
      </c>
      <c r="J14" t="str">
        <f t="shared" si="3"/>
        <v>DB08</v>
      </c>
    </row>
    <row r="15" spans="1:10" x14ac:dyDescent="0.45">
      <c r="A15" s="1" t="s">
        <v>84</v>
      </c>
      <c r="B15" t="s">
        <v>10</v>
      </c>
      <c r="C15" t="s">
        <v>39</v>
      </c>
      <c r="D15" s="1" t="s">
        <v>40</v>
      </c>
      <c r="E15" t="s">
        <v>105</v>
      </c>
      <c r="F15" t="s">
        <v>111</v>
      </c>
      <c r="G15">
        <f t="shared" si="0"/>
        <v>18</v>
      </c>
      <c r="H15">
        <f t="shared" si="1"/>
        <v>3</v>
      </c>
      <c r="I15">
        <f t="shared" si="2"/>
        <v>108</v>
      </c>
      <c r="J15" t="str">
        <f t="shared" si="3"/>
        <v>DB74</v>
      </c>
    </row>
    <row r="16" spans="1:10" x14ac:dyDescent="0.45">
      <c r="A16" s="1" t="s">
        <v>72</v>
      </c>
      <c r="B16" t="s">
        <v>11</v>
      </c>
      <c r="C16" t="s">
        <v>41</v>
      </c>
      <c r="D16" t="s">
        <v>42</v>
      </c>
      <c r="E16" t="s">
        <v>12</v>
      </c>
      <c r="F16" s="1" t="s">
        <v>114</v>
      </c>
      <c r="G16">
        <f t="shared" si="0"/>
        <v>6</v>
      </c>
      <c r="H16">
        <f t="shared" si="1"/>
        <v>12</v>
      </c>
      <c r="I16">
        <f t="shared" si="2"/>
        <v>144</v>
      </c>
      <c r="J16" t="str">
        <f t="shared" si="3"/>
        <v>DC04</v>
      </c>
    </row>
    <row r="17" spans="1:10" x14ac:dyDescent="0.45">
      <c r="A17" t="s">
        <v>70</v>
      </c>
      <c r="B17" t="s">
        <v>13</v>
      </c>
      <c r="C17" t="s">
        <v>43</v>
      </c>
      <c r="D17" s="1" t="s">
        <v>44</v>
      </c>
      <c r="E17" t="s">
        <v>69</v>
      </c>
      <c r="F17" s="1" t="s">
        <v>112</v>
      </c>
      <c r="G17">
        <f t="shared" si="0"/>
        <v>10</v>
      </c>
      <c r="H17">
        <f t="shared" si="1"/>
        <v>21</v>
      </c>
      <c r="I17">
        <f t="shared" si="2"/>
        <v>420</v>
      </c>
      <c r="J17" t="str">
        <f t="shared" si="3"/>
        <v>DDA8</v>
      </c>
    </row>
    <row r="18" spans="1:10" x14ac:dyDescent="0.45">
      <c r="A18" t="s">
        <v>87</v>
      </c>
      <c r="B18" t="s">
        <v>13</v>
      </c>
      <c r="C18" s="1" t="s">
        <v>88</v>
      </c>
      <c r="D18" s="2" t="s">
        <v>56</v>
      </c>
      <c r="E18" t="s">
        <v>6</v>
      </c>
      <c r="F18" t="s">
        <v>118</v>
      </c>
      <c r="G18">
        <f t="shared" si="0"/>
        <v>12</v>
      </c>
      <c r="H18">
        <f t="shared" si="1"/>
        <v>14</v>
      </c>
      <c r="I18">
        <f t="shared" si="2"/>
        <v>336</v>
      </c>
      <c r="J18" t="str">
        <f t="shared" si="3"/>
        <v>DD54</v>
      </c>
    </row>
    <row r="19" spans="1:10" x14ac:dyDescent="0.45">
      <c r="A19" s="1" t="s">
        <v>71</v>
      </c>
      <c r="B19" t="s">
        <v>14</v>
      </c>
      <c r="C19" t="s">
        <v>45</v>
      </c>
      <c r="D19" s="1" t="s">
        <v>46</v>
      </c>
      <c r="E19" t="s">
        <v>15</v>
      </c>
      <c r="F19" t="s">
        <v>113</v>
      </c>
      <c r="G19">
        <f t="shared" si="0"/>
        <v>6</v>
      </c>
      <c r="H19">
        <f t="shared" si="1"/>
        <v>9</v>
      </c>
      <c r="I19">
        <f t="shared" si="2"/>
        <v>108</v>
      </c>
      <c r="J19" t="str">
        <f t="shared" si="3"/>
        <v>DE14</v>
      </c>
    </row>
    <row r="20" spans="1:10" x14ac:dyDescent="0.45">
      <c r="A20" t="s">
        <v>73</v>
      </c>
      <c r="B20" t="s">
        <v>16</v>
      </c>
      <c r="C20" t="s">
        <v>47</v>
      </c>
      <c r="D20" t="s">
        <v>46</v>
      </c>
      <c r="E20" t="s">
        <v>17</v>
      </c>
      <c r="F20" t="s">
        <v>115</v>
      </c>
      <c r="G20">
        <f t="shared" si="0"/>
        <v>6</v>
      </c>
      <c r="H20">
        <f t="shared" si="1"/>
        <v>9</v>
      </c>
      <c r="I20">
        <f t="shared" si="2"/>
        <v>108</v>
      </c>
      <c r="J20" t="str">
        <f t="shared" si="3"/>
        <v>DE80</v>
      </c>
    </row>
    <row r="21" spans="1:10" x14ac:dyDescent="0.45">
      <c r="A21" s="1" t="s">
        <v>74</v>
      </c>
      <c r="B21" t="s">
        <v>16</v>
      </c>
      <c r="C21" t="s">
        <v>50</v>
      </c>
      <c r="D21" t="s">
        <v>51</v>
      </c>
      <c r="E21" t="s">
        <v>18</v>
      </c>
      <c r="F21" s="1" t="s">
        <v>116</v>
      </c>
      <c r="G21">
        <f t="shared" si="0"/>
        <v>5</v>
      </c>
      <c r="H21">
        <f t="shared" si="1"/>
        <v>7</v>
      </c>
      <c r="I21">
        <f t="shared" si="2"/>
        <v>70</v>
      </c>
      <c r="J21" t="str">
        <f t="shared" si="3"/>
        <v>DE5A</v>
      </c>
    </row>
    <row r="22" spans="1:10" x14ac:dyDescent="0.45">
      <c r="A22" s="1" t="s">
        <v>85</v>
      </c>
      <c r="B22" t="s">
        <v>16</v>
      </c>
      <c r="C22" t="s">
        <v>52</v>
      </c>
      <c r="D22" s="1" t="s">
        <v>53</v>
      </c>
      <c r="E22" t="s">
        <v>104</v>
      </c>
      <c r="F22" t="s">
        <v>124</v>
      </c>
      <c r="G22">
        <f t="shared" si="0"/>
        <v>6</v>
      </c>
      <c r="H22">
        <f t="shared" si="1"/>
        <v>5</v>
      </c>
      <c r="I22">
        <f t="shared" si="2"/>
        <v>60</v>
      </c>
      <c r="J22" t="str">
        <f t="shared" si="3"/>
        <v>DE50</v>
      </c>
    </row>
    <row r="23" spans="1:10" x14ac:dyDescent="0.45">
      <c r="A23" t="s">
        <v>92</v>
      </c>
      <c r="B23" t="s">
        <v>16</v>
      </c>
      <c r="C23" t="s">
        <v>62</v>
      </c>
      <c r="D23" t="s">
        <v>63</v>
      </c>
      <c r="E23" t="s">
        <v>103</v>
      </c>
      <c r="F23" t="s">
        <v>128</v>
      </c>
      <c r="G23">
        <f t="shared" si="0"/>
        <v>5</v>
      </c>
      <c r="H23">
        <f t="shared" si="1"/>
        <v>8</v>
      </c>
      <c r="I23">
        <f t="shared" si="2"/>
        <v>80</v>
      </c>
      <c r="J23" t="str">
        <f t="shared" si="3"/>
        <v>DE64</v>
      </c>
    </row>
    <row r="24" spans="1:10" x14ac:dyDescent="0.45">
      <c r="A24" t="s">
        <v>86</v>
      </c>
      <c r="B24" t="s">
        <v>25</v>
      </c>
      <c r="C24" t="s">
        <v>54</v>
      </c>
      <c r="D24" t="s">
        <v>55</v>
      </c>
      <c r="E24" t="s">
        <v>97</v>
      </c>
      <c r="F24" s="2" t="s">
        <v>125</v>
      </c>
      <c r="G24">
        <f t="shared" si="0"/>
        <v>5</v>
      </c>
      <c r="H24">
        <f t="shared" si="1"/>
        <v>5</v>
      </c>
      <c r="I24">
        <f t="shared" si="2"/>
        <v>50</v>
      </c>
      <c r="J24" t="str">
        <f t="shared" si="3"/>
        <v>DE96</v>
      </c>
    </row>
    <row r="40" spans="4:4" x14ac:dyDescent="0.45">
      <c r="D40" s="1"/>
    </row>
    <row r="41" spans="4:4" x14ac:dyDescent="0.45">
      <c r="D41" s="1"/>
    </row>
    <row r="44" spans="4:4" x14ac:dyDescent="0.45">
      <c r="D44" s="1"/>
    </row>
    <row r="45" spans="4:4" x14ac:dyDescent="0.45">
      <c r="D45" s="2"/>
    </row>
  </sheetData>
  <autoFilter ref="A2:J24">
    <sortState ref="A3:I24">
      <sortCondition ref="B2:B24"/>
    </sortState>
  </autoFilter>
  <sortState ref="B3:H23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K24" sqref="K3:K24"/>
    </sheetView>
  </sheetViews>
  <sheetFormatPr defaultRowHeight="14.25" x14ac:dyDescent="0.45"/>
  <cols>
    <col min="2" max="3" width="20.73046875" bestFit="1" customWidth="1"/>
    <col min="4" max="4" width="12.9296875" bestFit="1" customWidth="1"/>
    <col min="5" max="5" width="20.73046875" bestFit="1" customWidth="1"/>
    <col min="6" max="6" width="20.73046875" customWidth="1"/>
  </cols>
  <sheetData>
    <row r="1" spans="1:11" x14ac:dyDescent="0.45">
      <c r="C1" t="s">
        <v>101</v>
      </c>
      <c r="D1" t="s">
        <v>102</v>
      </c>
    </row>
    <row r="2" spans="1:11" x14ac:dyDescent="0.45">
      <c r="A2" t="s">
        <v>64</v>
      </c>
      <c r="B2" t="s">
        <v>65</v>
      </c>
      <c r="C2" t="s">
        <v>29</v>
      </c>
      <c r="D2" t="s">
        <v>27</v>
      </c>
      <c r="E2" t="s">
        <v>0</v>
      </c>
      <c r="F2" t="s">
        <v>106</v>
      </c>
      <c r="G2" t="s">
        <v>1</v>
      </c>
      <c r="H2" t="s">
        <v>2</v>
      </c>
      <c r="I2" t="s">
        <v>3</v>
      </c>
      <c r="J2" t="s">
        <v>4</v>
      </c>
    </row>
    <row r="3" spans="1:11" x14ac:dyDescent="0.45">
      <c r="A3" s="1" t="s">
        <v>67</v>
      </c>
      <c r="B3" t="s">
        <v>23</v>
      </c>
      <c r="C3" t="s">
        <v>31</v>
      </c>
      <c r="D3" s="1" t="s">
        <v>32</v>
      </c>
      <c r="E3" t="s">
        <v>26</v>
      </c>
      <c r="F3" t="s">
        <v>108</v>
      </c>
      <c r="G3">
        <f>HEX2DEC(RIGHT(D3,2))/2</f>
        <v>32</v>
      </c>
      <c r="H3">
        <f>HEX2DEC(LEFT(D3,2))</f>
        <v>6</v>
      </c>
      <c r="I3">
        <f>G3*H3*2</f>
        <v>384</v>
      </c>
      <c r="J3" t="str">
        <f>DEC2HEX(HEX2DEC(B3)+I3)</f>
        <v>D880</v>
      </c>
      <c r="K3" t="str">
        <f>"  PatchWindow $"&amp;B3&amp;" $"&amp;LOWER(DEC2HEX(HEX2DEC(A3)+1))&amp;" $"&amp;LOWER(DEC2HEX(HEX2DEC(F3)+1))&amp;" ; "&amp;E3</f>
        <v xml:space="preserve">  PatchWindow $d700 $3042 $3220 ; Party stats</v>
      </c>
    </row>
    <row r="4" spans="1:11" x14ac:dyDescent="0.45">
      <c r="A4" s="1" t="s">
        <v>78</v>
      </c>
      <c r="B4" t="str">
        <f>B3</f>
        <v>d700</v>
      </c>
      <c r="C4" t="s">
        <v>31</v>
      </c>
      <c r="D4" s="1" t="s">
        <v>32</v>
      </c>
      <c r="E4" t="s">
        <v>100</v>
      </c>
      <c r="G4">
        <f>HEX2DEC(RIGHT(D4,2))/2</f>
        <v>32</v>
      </c>
      <c r="H4">
        <f>HEX2DEC(LEFT(D4,2))</f>
        <v>6</v>
      </c>
      <c r="I4">
        <f>G4*H4*2</f>
        <v>384</v>
      </c>
      <c r="J4" t="str">
        <f>DEC2HEX(HEX2DEC(B4)+I4)</f>
        <v>D880</v>
      </c>
      <c r="K4" t="str">
        <f t="shared" ref="K4:K24" si="0">"  PatchWindow $"&amp;B4&amp;" $"&amp;LOWER(DEC2HEX(HEX2DEC(A4)+1))&amp;" $"&amp;LOWER(DEC2HEX(HEX2DEC(F4)+1))&amp;" ; "&amp;E4</f>
        <v xml:space="preserve">  PatchWindow $d700 $30fd $1 ; Party stats again</v>
      </c>
    </row>
    <row r="5" spans="1:11" x14ac:dyDescent="0.45">
      <c r="A5" t="s">
        <v>68</v>
      </c>
      <c r="B5" t="str">
        <f>J3</f>
        <v>D880</v>
      </c>
      <c r="C5" t="s">
        <v>37</v>
      </c>
      <c r="D5" s="1" t="s">
        <v>144</v>
      </c>
      <c r="E5" t="s">
        <v>9</v>
      </c>
      <c r="F5" t="s">
        <v>110</v>
      </c>
      <c r="G5">
        <f>HEX2DEC(RIGHT(D5,2))/2</f>
        <v>24</v>
      </c>
      <c r="H5">
        <f>HEX2DEC(LEFT(D5,2))</f>
        <v>6</v>
      </c>
      <c r="I5">
        <f>G5*H5*2</f>
        <v>288</v>
      </c>
      <c r="J5" t="str">
        <f>DEC2HEX(HEX2DEC(B5)+I5)</f>
        <v>D9A0</v>
      </c>
      <c r="K5" t="str">
        <f t="shared" si="0"/>
        <v xml:space="preserve">  PatchWindow $D880 $334d $3587 ; Narrative box</v>
      </c>
    </row>
    <row r="6" spans="1:11" x14ac:dyDescent="0.45">
      <c r="A6" s="1" t="s">
        <v>84</v>
      </c>
      <c r="B6" t="str">
        <f>J5</f>
        <v>D9A0</v>
      </c>
      <c r="C6" t="s">
        <v>39</v>
      </c>
      <c r="D6" s="1" t="s">
        <v>40</v>
      </c>
      <c r="E6" t="s">
        <v>105</v>
      </c>
      <c r="F6" t="s">
        <v>142</v>
      </c>
      <c r="G6">
        <f>HEX2DEC(RIGHT(D6,2))/2</f>
        <v>18</v>
      </c>
      <c r="H6">
        <f>HEX2DEC(LEFT(D6,2))</f>
        <v>3</v>
      </c>
      <c r="I6">
        <f>G6*H6*2</f>
        <v>108</v>
      </c>
      <c r="J6" t="str">
        <f>DEC2HEX(HEX2DEC(B6)+I6)</f>
        <v>DA0C</v>
      </c>
      <c r="K6" t="str">
        <f t="shared" si="0"/>
        <v xml:space="preserve">  PatchWindow $D9A0 $3554 $3560 ; Narrative box scroll buffer</v>
      </c>
    </row>
    <row r="7" spans="1:11" x14ac:dyDescent="0.45">
      <c r="A7" t="s">
        <v>79</v>
      </c>
      <c r="B7" t="str">
        <f>J6</f>
        <v>DA0C</v>
      </c>
      <c r="C7" s="1" t="s">
        <v>80</v>
      </c>
      <c r="D7" t="s">
        <v>129</v>
      </c>
      <c r="E7" t="s">
        <v>96</v>
      </c>
      <c r="F7" s="1" t="s">
        <v>141</v>
      </c>
      <c r="G7">
        <f>HEX2DEC(RIGHT(D7,2))/2</f>
        <v>8</v>
      </c>
      <c r="H7">
        <f>HEX2DEC(LEFT(D7,2))</f>
        <v>11</v>
      </c>
      <c r="I7">
        <f>G7*H7*2</f>
        <v>176</v>
      </c>
      <c r="J7" t="str">
        <f>DEC2HEX(HEX2DEC(B7)+I7)</f>
        <v>DABC</v>
      </c>
      <c r="K7" t="str">
        <f t="shared" si="0"/>
        <v xml:space="preserve">  PatchWindow $DA0C $322c $324a ; Battle menu</v>
      </c>
    </row>
    <row r="8" spans="1:11" x14ac:dyDescent="0.45">
      <c r="A8" t="s">
        <v>66</v>
      </c>
      <c r="B8" t="str">
        <f>B7</f>
        <v>DA0C</v>
      </c>
      <c r="C8" s="1" t="s">
        <v>80</v>
      </c>
      <c r="D8" t="s">
        <v>129</v>
      </c>
      <c r="E8" t="s">
        <v>93</v>
      </c>
      <c r="F8" t="s">
        <v>107</v>
      </c>
      <c r="G8">
        <f>HEX2DEC(RIGHT(D8,2))/2</f>
        <v>8</v>
      </c>
      <c r="H8">
        <f>HEX2DEC(LEFT(D8,2))</f>
        <v>11</v>
      </c>
      <c r="I8">
        <f>G8*H8*2</f>
        <v>176</v>
      </c>
      <c r="J8" t="str">
        <f>DEC2HEX(HEX2DEC(B8)+I8)</f>
        <v>DABC</v>
      </c>
      <c r="K8" t="str">
        <f t="shared" si="0"/>
        <v xml:space="preserve">  PatchWindow $DA0C $37fb $3819 ; Regular world menu</v>
      </c>
    </row>
    <row r="9" spans="1:11" x14ac:dyDescent="0.45">
      <c r="A9" t="s">
        <v>89</v>
      </c>
      <c r="B9" t="str">
        <f>B8</f>
        <v>DA0C</v>
      </c>
      <c r="C9" t="s">
        <v>57</v>
      </c>
      <c r="D9" s="1" t="s">
        <v>139</v>
      </c>
      <c r="E9" t="s">
        <v>24</v>
      </c>
      <c r="F9" t="s">
        <v>126</v>
      </c>
      <c r="G9">
        <f>HEX2DEC(RIGHT(D9,2))/2</f>
        <v>18</v>
      </c>
      <c r="H9">
        <f>HEX2DEC(LEFT(D9,2))</f>
        <v>8</v>
      </c>
      <c r="I9">
        <f>G9*H9*2</f>
        <v>288</v>
      </c>
      <c r="J9" t="str">
        <f>DEC2HEX(HEX2DEC(B9)+I9)</f>
        <v>DB2C</v>
      </c>
      <c r="K9" t="str">
        <f t="shared" si="0"/>
        <v xml:space="preserve">  PatchWindow $DA0C $39eb $3ac4 ; Shop items</v>
      </c>
    </row>
    <row r="10" spans="1:11" x14ac:dyDescent="0.45">
      <c r="A10" s="1" t="s">
        <v>75</v>
      </c>
      <c r="B10" t="str">
        <f>J8</f>
        <v>DABC</v>
      </c>
      <c r="C10" t="s">
        <v>49</v>
      </c>
      <c r="D10" s="1" t="s">
        <v>136</v>
      </c>
      <c r="E10" t="s">
        <v>20</v>
      </c>
      <c r="F10" t="s">
        <v>117</v>
      </c>
      <c r="G10">
        <f>HEX2DEC(RIGHT(D10,2))/2</f>
        <v>12</v>
      </c>
      <c r="H10">
        <f>HEX2DEC(LEFT(D10,2))</f>
        <v>8</v>
      </c>
      <c r="I10">
        <f>G10*H10*2</f>
        <v>192</v>
      </c>
      <c r="J10" t="str">
        <f>DEC2HEX(HEX2DEC(B10)+I10)</f>
        <v>DB7C</v>
      </c>
      <c r="K10" t="str">
        <f t="shared" si="0"/>
        <v xml:space="preserve">  PatchWindow $DABC $3826 $386b ; Currently equipped items</v>
      </c>
    </row>
    <row r="11" spans="1:11" x14ac:dyDescent="0.45">
      <c r="A11" t="s">
        <v>90</v>
      </c>
      <c r="B11" t="str">
        <f>B10</f>
        <v>DABC</v>
      </c>
      <c r="C11" t="s">
        <v>59</v>
      </c>
      <c r="D11" t="s">
        <v>60</v>
      </c>
      <c r="E11" t="s">
        <v>99</v>
      </c>
      <c r="F11" t="s">
        <v>122</v>
      </c>
      <c r="G11">
        <f>HEX2DEC(RIGHT(D11,2))/2</f>
        <v>9</v>
      </c>
      <c r="H11">
        <f>HEX2DEC(LEFT(D11,2))</f>
        <v>12</v>
      </c>
      <c r="I11">
        <f>G11*H11*2</f>
        <v>216</v>
      </c>
      <c r="J11" t="str">
        <f>DEC2HEX(HEX2DEC(B11)+I11)</f>
        <v>DB94</v>
      </c>
      <c r="K11" t="str">
        <f t="shared" si="0"/>
        <v xml:space="preserve">  PatchWindow $DABC $3ad0 $3b08 ; Select save slot</v>
      </c>
    </row>
    <row r="12" spans="1:11" x14ac:dyDescent="0.45">
      <c r="A12" s="1" t="s">
        <v>81</v>
      </c>
      <c r="B12" t="str">
        <f>B11</f>
        <v>DABC</v>
      </c>
      <c r="C12" s="1" t="s">
        <v>34</v>
      </c>
      <c r="D12" s="1" t="s">
        <v>130</v>
      </c>
      <c r="E12" t="s">
        <v>94</v>
      </c>
      <c r="F12" t="s">
        <v>119</v>
      </c>
      <c r="G12">
        <f>HEX2DEC(RIGHT(D12,2))/2</f>
        <v>12</v>
      </c>
      <c r="H12">
        <f>HEX2DEC(LEFT(D12,2))</f>
        <v>4</v>
      </c>
      <c r="I12">
        <f>G12*H12*2</f>
        <v>96</v>
      </c>
      <c r="J12" t="str">
        <f>DEC2HEX(HEX2DEC(B12)+I12)</f>
        <v>DB1C</v>
      </c>
      <c r="K12" t="str">
        <f t="shared" si="0"/>
        <v xml:space="preserve">  PatchWindow $DABC $3256 $331b ; Enemy name</v>
      </c>
    </row>
    <row r="13" spans="1:11" x14ac:dyDescent="0.45">
      <c r="A13" t="s">
        <v>92</v>
      </c>
      <c r="B13" t="str">
        <f>B12</f>
        <v>DABC</v>
      </c>
      <c r="C13" t="s">
        <v>62</v>
      </c>
      <c r="D13" t="s">
        <v>140</v>
      </c>
      <c r="E13" t="s">
        <v>103</v>
      </c>
      <c r="F13" t="s">
        <v>128</v>
      </c>
      <c r="G13">
        <f>HEX2DEC(RIGHT(D13,2))/2</f>
        <v>7</v>
      </c>
      <c r="H13">
        <f>HEX2DEC(LEFT(D13,2))</f>
        <v>8</v>
      </c>
      <c r="I13">
        <f>G13*H13*2</f>
        <v>112</v>
      </c>
      <c r="J13" t="str">
        <f>DEC2HEX(HEX2DEC(B13)+I13)</f>
        <v>DB2C</v>
      </c>
      <c r="K13" t="str">
        <f t="shared" si="0"/>
        <v xml:space="preserve">  PatchWindow $DABC $3b4c $3b73 ; Hapsby travel</v>
      </c>
    </row>
    <row r="14" spans="1:11" x14ac:dyDescent="0.45">
      <c r="A14" s="1" t="s">
        <v>82</v>
      </c>
      <c r="B14" t="str">
        <f>J12</f>
        <v>DB1C</v>
      </c>
      <c r="C14" s="1" t="s">
        <v>83</v>
      </c>
      <c r="D14" s="1" t="s">
        <v>36</v>
      </c>
      <c r="E14" t="s">
        <v>143</v>
      </c>
      <c r="F14" t="s">
        <v>120</v>
      </c>
      <c r="G14">
        <f>HEX2DEC(RIGHT(D14,2))/2</f>
        <v>8</v>
      </c>
      <c r="H14">
        <f>HEX2DEC(LEFT(D14,2))</f>
        <v>10</v>
      </c>
      <c r="I14">
        <f>G14*H14*2</f>
        <v>160</v>
      </c>
      <c r="J14" t="str">
        <f>DEC2HEX(HEX2DEC(B14)+I14)</f>
        <v>DBBC</v>
      </c>
      <c r="K14" t="str">
        <f t="shared" si="0"/>
        <v xml:space="preserve">  PatchWindow $DB1C $3262 $330a ; Enemy stats (up to 8)</v>
      </c>
    </row>
    <row r="15" spans="1:11" x14ac:dyDescent="0.45">
      <c r="A15" t="s">
        <v>77</v>
      </c>
      <c r="B15" t="str">
        <f>J9</f>
        <v>DB2C</v>
      </c>
      <c r="C15" t="s">
        <v>91</v>
      </c>
      <c r="D15" s="1" t="s">
        <v>138</v>
      </c>
      <c r="E15" t="s">
        <v>98</v>
      </c>
      <c r="F15" t="s">
        <v>127</v>
      </c>
      <c r="G15">
        <f>HEX2DEC(RIGHT(D15,2))/2</f>
        <v>12</v>
      </c>
      <c r="H15">
        <f>HEX2DEC(LEFT(D15,2))</f>
        <v>3</v>
      </c>
      <c r="I15">
        <f>G15*H15*2</f>
        <v>72</v>
      </c>
      <c r="J15" t="str">
        <f>DEC2HEX(HEX2DEC(B15)+I15)</f>
        <v>DB74</v>
      </c>
      <c r="K15" t="str">
        <f t="shared" si="0"/>
        <v xml:space="preserve">  PatchWindow $DB2C $3b15 $3b3e ; MST in shop</v>
      </c>
    </row>
    <row r="16" spans="1:11" x14ac:dyDescent="0.45">
      <c r="A16" s="1" t="s">
        <v>85</v>
      </c>
      <c r="B16" t="str">
        <f>J15</f>
        <v>DB74</v>
      </c>
      <c r="C16" t="s">
        <v>52</v>
      </c>
      <c r="D16" s="1" t="s">
        <v>53</v>
      </c>
      <c r="E16" t="s">
        <v>104</v>
      </c>
      <c r="F16" t="s">
        <v>124</v>
      </c>
      <c r="G16">
        <f>HEX2DEC(RIGHT(D16,2))/2</f>
        <v>6</v>
      </c>
      <c r="H16">
        <f>HEX2DEC(LEFT(D16,2))</f>
        <v>5</v>
      </c>
      <c r="I16">
        <f>G16*H16*2</f>
        <v>60</v>
      </c>
      <c r="J16" t="str">
        <f>DEC2HEX(HEX2DEC(B16)+I16)</f>
        <v>DBB0</v>
      </c>
      <c r="K16" t="str">
        <f t="shared" si="0"/>
        <v xml:space="preserve">  PatchWindow $DB74 $3895 $38b5 ; Buy/Sell</v>
      </c>
    </row>
    <row r="17" spans="1:11" x14ac:dyDescent="0.45">
      <c r="A17" t="s">
        <v>87</v>
      </c>
      <c r="B17" t="str">
        <f>J10</f>
        <v>DB7C</v>
      </c>
      <c r="C17" s="1" t="s">
        <v>88</v>
      </c>
      <c r="D17" s="2" t="s">
        <v>135</v>
      </c>
      <c r="E17" t="s">
        <v>6</v>
      </c>
      <c r="F17" t="s">
        <v>118</v>
      </c>
      <c r="G17">
        <f>HEX2DEC(RIGHT(D17,2))/2</f>
        <v>13</v>
      </c>
      <c r="H17">
        <f>HEX2DEC(LEFT(D17,2))</f>
        <v>14</v>
      </c>
      <c r="I17">
        <f>G17*H17*2</f>
        <v>364</v>
      </c>
      <c r="J17" t="str">
        <f>DEC2HEX(HEX2DEC(B17)+I17)</f>
        <v>DCE8</v>
      </c>
      <c r="K17" t="str">
        <f t="shared" si="0"/>
        <v xml:space="preserve">  PatchWindow $DB7C $38fc $39df ; Character stats</v>
      </c>
    </row>
    <row r="18" spans="1:11" x14ac:dyDescent="0.45">
      <c r="A18" s="1" t="s">
        <v>74</v>
      </c>
      <c r="B18" t="str">
        <f>B17</f>
        <v>DB7C</v>
      </c>
      <c r="C18" t="s">
        <v>50</v>
      </c>
      <c r="D18" t="s">
        <v>133</v>
      </c>
      <c r="E18" t="s">
        <v>18</v>
      </c>
      <c r="F18" t="s">
        <v>116</v>
      </c>
      <c r="G18">
        <f>HEX2DEC(RIGHT(D18,2))/2</f>
        <v>7</v>
      </c>
      <c r="H18">
        <f>HEX2DEC(LEFT(D18,2))</f>
        <v>7</v>
      </c>
      <c r="I18">
        <f>G18*H18*2</f>
        <v>98</v>
      </c>
      <c r="J18" t="str">
        <f>DEC2HEX(HEX2DEC(B18)+I18)</f>
        <v>DBDE</v>
      </c>
      <c r="K18" t="str">
        <f t="shared" si="0"/>
        <v xml:space="preserve">  PatchWindow $DB7C $3877 $3889 ; Use, Equip, Drop</v>
      </c>
    </row>
    <row r="19" spans="1:11" x14ac:dyDescent="0.45">
      <c r="A19" s="1" t="s">
        <v>76</v>
      </c>
      <c r="B19" t="str">
        <f>J14</f>
        <v>DBBC</v>
      </c>
      <c r="C19" t="s">
        <v>30</v>
      </c>
      <c r="D19" s="1" t="s">
        <v>131</v>
      </c>
      <c r="E19" t="s">
        <v>22</v>
      </c>
      <c r="F19" t="s">
        <v>121</v>
      </c>
      <c r="G19">
        <f>HEX2DEC(RIGHT(D19,2))/2</f>
        <v>8</v>
      </c>
      <c r="H19">
        <f>HEX2DEC(LEFT(D19,2))</f>
        <v>3</v>
      </c>
      <c r="I19">
        <f>G19*H19*2</f>
        <v>48</v>
      </c>
      <c r="J19" t="str">
        <f>DEC2HEX(HEX2DEC(B19)+I19)</f>
        <v>DBEC</v>
      </c>
      <c r="K19" t="str">
        <f t="shared" si="0"/>
        <v xml:space="preserve">  PatchWindow $DBBC $3015 $3036 ; Active player (during battle)</v>
      </c>
    </row>
    <row r="20" spans="1:11" x14ac:dyDescent="0.45">
      <c r="A20" t="s">
        <v>70</v>
      </c>
      <c r="B20" t="str">
        <f>J19</f>
        <v>DBEC</v>
      </c>
      <c r="C20" t="s">
        <v>43</v>
      </c>
      <c r="D20" s="1" t="s">
        <v>137</v>
      </c>
      <c r="E20" t="s">
        <v>69</v>
      </c>
      <c r="F20" t="s">
        <v>112</v>
      </c>
      <c r="G20">
        <f>HEX2DEC(RIGHT(D20,2))/2</f>
        <v>12</v>
      </c>
      <c r="H20">
        <f>HEX2DEC(LEFT(D20,2))</f>
        <v>21</v>
      </c>
      <c r="I20">
        <f>G20*H20*2</f>
        <v>504</v>
      </c>
      <c r="J20" t="str">
        <f>DEC2HEX(HEX2DEC(B20)+I20)</f>
        <v>DDE4</v>
      </c>
      <c r="K20" t="str">
        <f t="shared" si="0"/>
        <v xml:space="preserve">  PatchWindow $DBEC $363c $3775 ; Inventory</v>
      </c>
    </row>
    <row r="21" spans="1:11" x14ac:dyDescent="0.45">
      <c r="A21" s="1" t="s">
        <v>72</v>
      </c>
      <c r="B21" t="str">
        <f>J17</f>
        <v>DCE8</v>
      </c>
      <c r="C21" t="s">
        <v>41</v>
      </c>
      <c r="D21" t="s">
        <v>134</v>
      </c>
      <c r="E21" t="s">
        <v>12</v>
      </c>
      <c r="F21" t="s">
        <v>114</v>
      </c>
      <c r="G21">
        <f>HEX2DEC(RIGHT(D21,2))/2</f>
        <v>12</v>
      </c>
      <c r="H21">
        <f>HEX2DEC(LEFT(D21,2))</f>
        <v>12</v>
      </c>
      <c r="I21">
        <f>G21*H21*2</f>
        <v>288</v>
      </c>
      <c r="J21" t="str">
        <f>DEC2HEX(HEX2DEC(B21)+I21)</f>
        <v>DE08</v>
      </c>
      <c r="K21" t="str">
        <f t="shared" si="0"/>
        <v xml:space="preserve">  PatchWindow $DCE8 $3595 $35e4 ; Spell list</v>
      </c>
    </row>
    <row r="22" spans="1:11" x14ac:dyDescent="0.45">
      <c r="A22" s="1" t="s">
        <v>71</v>
      </c>
      <c r="B22" t="str">
        <f>J21</f>
        <v>DE08</v>
      </c>
      <c r="C22" t="s">
        <v>45</v>
      </c>
      <c r="D22" s="1" t="s">
        <v>132</v>
      </c>
      <c r="E22" t="s">
        <v>15</v>
      </c>
      <c r="F22" t="s">
        <v>113</v>
      </c>
      <c r="G22">
        <f>HEX2DEC(RIGHT(D22,2))/2</f>
        <v>8</v>
      </c>
      <c r="H22">
        <f>HEX2DEC(LEFT(D22,2))</f>
        <v>9</v>
      </c>
      <c r="I22">
        <f>G22*H22*2</f>
        <v>144</v>
      </c>
      <c r="J22" t="str">
        <f>DEC2HEX(HEX2DEC(B22)+I22)</f>
        <v>DE98</v>
      </c>
      <c r="K22" t="str">
        <f t="shared" si="0"/>
        <v xml:space="preserve">  PatchWindow $DE08 $3788 $37de ; Player select</v>
      </c>
    </row>
    <row r="23" spans="1:11" x14ac:dyDescent="0.45">
      <c r="A23" t="s">
        <v>86</v>
      </c>
      <c r="B23" t="str">
        <f>B22</f>
        <v>DE08</v>
      </c>
      <c r="C23" t="s">
        <v>54</v>
      </c>
      <c r="D23" t="s">
        <v>55</v>
      </c>
      <c r="E23" t="s">
        <v>97</v>
      </c>
      <c r="F23" t="s">
        <v>125</v>
      </c>
      <c r="G23">
        <f>HEX2DEC(RIGHT(D23,2))/2</f>
        <v>5</v>
      </c>
      <c r="H23">
        <f>HEX2DEC(LEFT(D23,2))</f>
        <v>5</v>
      </c>
      <c r="I23">
        <f>G23*H23*2</f>
        <v>50</v>
      </c>
      <c r="J23" t="str">
        <f>DEC2HEX(HEX2DEC(B23)+I23)</f>
        <v>DE3A</v>
      </c>
      <c r="K23" t="str">
        <f t="shared" si="0"/>
        <v xml:space="preserve">  PatchWindow $DE08 $38c1 $38e1 ; Yes/No</v>
      </c>
    </row>
    <row r="24" spans="1:11" x14ac:dyDescent="0.45">
      <c r="A24" t="s">
        <v>73</v>
      </c>
      <c r="B24" t="str">
        <f>J22</f>
        <v>DE98</v>
      </c>
      <c r="C24" t="s">
        <v>47</v>
      </c>
      <c r="D24" s="1" t="s">
        <v>132</v>
      </c>
      <c r="E24" t="s">
        <v>17</v>
      </c>
      <c r="F24" t="s">
        <v>115</v>
      </c>
      <c r="G24">
        <f>HEX2DEC(RIGHT(D24,2))/2</f>
        <v>8</v>
      </c>
      <c r="H24">
        <f>HEX2DEC(LEFT(D24,2))</f>
        <v>9</v>
      </c>
      <c r="I24">
        <f>G24*H24*2</f>
        <v>144</v>
      </c>
      <c r="J24" t="str">
        <f>DEC2HEX(HEX2DEC(B24)+I24)</f>
        <v>DF28</v>
      </c>
      <c r="K24" t="str">
        <f t="shared" si="0"/>
        <v xml:space="preserve">  PatchWindow $DE98 $37a5 $37ef ; Player select for magic</v>
      </c>
    </row>
  </sheetData>
  <autoFilter ref="A2:J24">
    <sortState ref="A3:J24">
      <sortCondition ref="B2:B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2</dc:creator>
  <cp:lastModifiedBy>Maxim 2</cp:lastModifiedBy>
  <dcterms:created xsi:type="dcterms:W3CDTF">2019-10-12T09:07:22Z</dcterms:created>
  <dcterms:modified xsi:type="dcterms:W3CDTF">2019-10-17T08:58:18Z</dcterms:modified>
</cp:coreProperties>
</file>