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EA622D59-6ED0-A440-AA56-2B559482D61B}" xr6:coauthVersionLast="43" xr6:coauthVersionMax="43" xr10:uidLastSave="{00000000-0000-0000-0000-000000000000}"/>
  <bookViews>
    <workbookView xWindow="45420" yWindow="-6760" windowWidth="39020" windowHeight="25640" activeTab="2" xr2:uid="{861A67A2-B848-9845-8145-95231C2AFD79}"/>
  </bookViews>
  <sheets>
    <sheet name="Measured" sheetId="3" r:id="rId1"/>
    <sheet name="Perturb" sheetId="1" r:id="rId2"/>
    <sheet name="TDCASSCF" sheetId="6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8" i="6" l="1"/>
  <c r="N868" i="6"/>
  <c r="M868" i="6"/>
  <c r="E868" i="6"/>
  <c r="F868" i="6"/>
  <c r="G868" i="6"/>
  <c r="C868" i="6"/>
  <c r="K867" i="6"/>
  <c r="N867" i="6"/>
  <c r="M867" i="6"/>
  <c r="E867" i="6"/>
  <c r="F867" i="6"/>
  <c r="G867" i="6"/>
  <c r="C867" i="6"/>
  <c r="F866" i="6"/>
  <c r="E866" i="6"/>
  <c r="C866" i="6"/>
  <c r="G866" i="6"/>
  <c r="K866" i="6"/>
  <c r="N866" i="6"/>
  <c r="M866" i="6"/>
  <c r="F949" i="1"/>
  <c r="D949" i="1"/>
  <c r="B949" i="1"/>
  <c r="F948" i="1"/>
  <c r="D948" i="1"/>
  <c r="B9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B947" i="1"/>
  <c r="D947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B632" i="1"/>
  <c r="D632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B317" i="1"/>
  <c r="D31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K2" i="3"/>
  <c r="R2" i="3"/>
  <c r="Q2" i="3"/>
  <c r="K3" i="3"/>
  <c r="R3" i="3"/>
  <c r="Q3" i="3"/>
  <c r="K4" i="3"/>
  <c r="R4" i="3"/>
  <c r="Q4" i="3"/>
  <c r="K5" i="3"/>
  <c r="R5" i="3"/>
  <c r="Q5" i="3"/>
  <c r="K6" i="3"/>
  <c r="R6" i="3"/>
  <c r="Q6" i="3"/>
  <c r="K7" i="3"/>
  <c r="R7" i="3"/>
  <c r="Q7" i="3"/>
  <c r="K8" i="3"/>
  <c r="R8" i="3"/>
  <c r="Q8" i="3"/>
  <c r="K9" i="3"/>
  <c r="R9" i="3"/>
  <c r="Q9" i="3"/>
  <c r="K10" i="3"/>
  <c r="R10" i="3"/>
  <c r="Q10" i="3"/>
  <c r="K11" i="3"/>
  <c r="R11" i="3"/>
  <c r="Q11" i="3"/>
  <c r="K12" i="3"/>
  <c r="R12" i="3"/>
  <c r="Q12" i="3"/>
  <c r="K13" i="3"/>
  <c r="R13" i="3"/>
  <c r="Q13" i="3"/>
  <c r="K14" i="3"/>
  <c r="R14" i="3"/>
  <c r="Q14" i="3"/>
  <c r="K15" i="3"/>
  <c r="R15" i="3"/>
  <c r="Q15" i="3"/>
  <c r="K16" i="3"/>
  <c r="R16" i="3"/>
  <c r="Q16" i="3"/>
  <c r="K17" i="3"/>
  <c r="R17" i="3"/>
  <c r="Q17" i="3"/>
  <c r="K18" i="3"/>
  <c r="R18" i="3"/>
  <c r="Q18" i="3"/>
  <c r="K19" i="3"/>
  <c r="R19" i="3"/>
  <c r="Q19" i="3"/>
  <c r="K20" i="3"/>
  <c r="R20" i="3"/>
  <c r="Q20" i="3"/>
  <c r="K21" i="3"/>
  <c r="R21" i="3"/>
  <c r="Q21" i="3"/>
  <c r="K22" i="3"/>
  <c r="R22" i="3"/>
  <c r="Q22" i="3"/>
  <c r="K23" i="3"/>
  <c r="R23" i="3"/>
  <c r="Q23" i="3"/>
  <c r="K24" i="3"/>
  <c r="R24" i="3"/>
  <c r="Q24" i="3"/>
  <c r="K25" i="3"/>
  <c r="R25" i="3"/>
  <c r="Q25" i="3"/>
  <c r="K26" i="3"/>
  <c r="R26" i="3"/>
  <c r="Q26" i="3"/>
  <c r="K27" i="3"/>
  <c r="R27" i="3"/>
  <c r="Q27" i="3"/>
  <c r="K28" i="3"/>
  <c r="R28" i="3"/>
  <c r="Q28" i="3"/>
  <c r="K29" i="3"/>
  <c r="R29" i="3"/>
  <c r="Q29" i="3"/>
  <c r="K30" i="3"/>
  <c r="R30" i="3"/>
  <c r="Q30" i="3"/>
  <c r="K31" i="3"/>
  <c r="R31" i="3"/>
  <c r="Q31" i="3"/>
  <c r="K32" i="3"/>
  <c r="R32" i="3"/>
  <c r="Q32" i="3"/>
  <c r="K33" i="3"/>
  <c r="R33" i="3"/>
  <c r="Q33" i="3"/>
  <c r="K34" i="3"/>
  <c r="R34" i="3"/>
  <c r="Q34" i="3"/>
  <c r="K35" i="3"/>
  <c r="R35" i="3"/>
  <c r="Q35" i="3"/>
  <c r="K36" i="3"/>
  <c r="R36" i="3"/>
  <c r="Q36" i="3"/>
  <c r="K37" i="3"/>
  <c r="R37" i="3"/>
  <c r="Q37" i="3"/>
  <c r="K38" i="3"/>
  <c r="R38" i="3"/>
  <c r="Q38" i="3"/>
  <c r="K39" i="3"/>
  <c r="R39" i="3"/>
  <c r="Q39" i="3"/>
  <c r="K40" i="3"/>
  <c r="R40" i="3"/>
  <c r="Q40" i="3"/>
  <c r="K41" i="3"/>
  <c r="R41" i="3"/>
  <c r="Q41" i="3"/>
  <c r="K42" i="3"/>
  <c r="R42" i="3"/>
  <c r="Q42" i="3"/>
  <c r="K43" i="3"/>
  <c r="R43" i="3"/>
  <c r="Q43" i="3"/>
  <c r="K44" i="3"/>
  <c r="R44" i="3"/>
  <c r="Q44" i="3"/>
  <c r="K45" i="3"/>
  <c r="R45" i="3"/>
  <c r="Q45" i="3"/>
  <c r="K46" i="3"/>
  <c r="R46" i="3"/>
  <c r="Q46" i="3"/>
  <c r="K47" i="3"/>
  <c r="R47" i="3"/>
  <c r="Q47" i="3"/>
  <c r="K48" i="3"/>
  <c r="R48" i="3"/>
  <c r="Q48" i="3"/>
  <c r="K49" i="3"/>
  <c r="R49" i="3"/>
  <c r="Q49" i="3"/>
  <c r="K50" i="3"/>
  <c r="R50" i="3"/>
  <c r="Q50" i="3"/>
  <c r="K51" i="3"/>
  <c r="R51" i="3"/>
  <c r="Q51" i="3"/>
  <c r="K52" i="3"/>
  <c r="R52" i="3"/>
  <c r="Q52" i="3"/>
  <c r="K53" i="3"/>
  <c r="R53" i="3"/>
  <c r="Q53" i="3"/>
  <c r="K54" i="3"/>
  <c r="R54" i="3"/>
  <c r="Q54" i="3"/>
  <c r="K55" i="3"/>
  <c r="R55" i="3"/>
  <c r="Q55" i="3"/>
  <c r="K56" i="3"/>
  <c r="R56" i="3"/>
  <c r="Q56" i="3"/>
  <c r="K57" i="3"/>
  <c r="R57" i="3"/>
  <c r="Q57" i="3"/>
  <c r="K58" i="3"/>
  <c r="R58" i="3"/>
  <c r="Q58" i="3"/>
  <c r="K59" i="3"/>
  <c r="R59" i="3"/>
  <c r="Q59" i="3"/>
  <c r="K60" i="3"/>
  <c r="R60" i="3"/>
  <c r="Q60" i="3"/>
  <c r="K61" i="3"/>
  <c r="R61" i="3"/>
  <c r="Q61" i="3"/>
  <c r="K62" i="3"/>
  <c r="R62" i="3"/>
  <c r="Q62" i="3"/>
  <c r="K63" i="3"/>
  <c r="R63" i="3"/>
  <c r="Q63" i="3"/>
  <c r="K64" i="3"/>
  <c r="R64" i="3"/>
  <c r="Q64" i="3"/>
  <c r="K65" i="3"/>
  <c r="R65" i="3"/>
  <c r="Q65" i="3"/>
  <c r="K66" i="3"/>
  <c r="R66" i="3"/>
  <c r="Q66" i="3"/>
  <c r="K67" i="3"/>
  <c r="R67" i="3"/>
  <c r="Q67" i="3"/>
  <c r="K68" i="3"/>
  <c r="R68" i="3"/>
  <c r="Q68" i="3"/>
  <c r="K69" i="3"/>
  <c r="R69" i="3"/>
  <c r="Q69" i="3"/>
  <c r="K70" i="3"/>
  <c r="R70" i="3"/>
  <c r="Q70" i="3"/>
  <c r="K71" i="3"/>
  <c r="R71" i="3"/>
  <c r="Q71" i="3"/>
  <c r="K72" i="3"/>
  <c r="R72" i="3"/>
  <c r="Q72" i="3"/>
  <c r="K73" i="3"/>
  <c r="R73" i="3"/>
  <c r="Q73" i="3"/>
  <c r="K74" i="3"/>
  <c r="R74" i="3"/>
  <c r="Q74" i="3"/>
  <c r="K75" i="3"/>
  <c r="R75" i="3"/>
  <c r="Q75" i="3"/>
  <c r="K76" i="3"/>
  <c r="R76" i="3"/>
  <c r="Q76" i="3"/>
  <c r="K77" i="3"/>
  <c r="R77" i="3"/>
  <c r="Q77" i="3"/>
  <c r="K78" i="3"/>
  <c r="R78" i="3"/>
  <c r="Q78" i="3"/>
  <c r="K79" i="3"/>
  <c r="R79" i="3"/>
  <c r="Q79" i="3"/>
  <c r="K80" i="3"/>
  <c r="R80" i="3"/>
  <c r="Q80" i="3"/>
  <c r="K81" i="3"/>
  <c r="R81" i="3"/>
  <c r="Q81" i="3"/>
  <c r="K82" i="3"/>
  <c r="R82" i="3"/>
  <c r="Q82" i="3"/>
  <c r="K83" i="3"/>
  <c r="R83" i="3"/>
  <c r="Q83" i="3"/>
  <c r="K84" i="3"/>
  <c r="R84" i="3"/>
  <c r="Q84" i="3"/>
  <c r="K85" i="3"/>
  <c r="R85" i="3"/>
  <c r="Q85" i="3"/>
  <c r="K86" i="3"/>
  <c r="R86" i="3"/>
  <c r="Q86" i="3"/>
  <c r="K87" i="3"/>
  <c r="R87" i="3"/>
  <c r="Q87" i="3"/>
  <c r="K88" i="3"/>
  <c r="R88" i="3"/>
  <c r="Q88" i="3"/>
  <c r="K89" i="3"/>
  <c r="R89" i="3"/>
  <c r="Q89" i="3"/>
  <c r="K90" i="3"/>
  <c r="R90" i="3"/>
  <c r="Q90" i="3"/>
  <c r="K91" i="3"/>
  <c r="R91" i="3"/>
  <c r="Q91" i="3"/>
  <c r="K92" i="3"/>
  <c r="R92" i="3"/>
  <c r="Q92" i="3"/>
  <c r="K93" i="3"/>
  <c r="R93" i="3"/>
  <c r="Q93" i="3"/>
  <c r="K94" i="3"/>
  <c r="R94" i="3"/>
  <c r="Q94" i="3"/>
  <c r="K95" i="3"/>
  <c r="R95" i="3"/>
  <c r="Q95" i="3"/>
  <c r="K96" i="3"/>
  <c r="R96" i="3"/>
  <c r="Q96" i="3"/>
  <c r="K97" i="3"/>
  <c r="R97" i="3"/>
  <c r="Q97" i="3"/>
  <c r="K98" i="3"/>
  <c r="R98" i="3"/>
  <c r="Q98" i="3"/>
  <c r="K99" i="3"/>
  <c r="R99" i="3"/>
  <c r="Q99" i="3"/>
  <c r="K100" i="3"/>
  <c r="R100" i="3"/>
  <c r="Q100" i="3"/>
  <c r="K101" i="3"/>
  <c r="R101" i="3"/>
  <c r="Q101" i="3"/>
  <c r="K102" i="3"/>
  <c r="R102" i="3"/>
  <c r="Q102" i="3"/>
  <c r="K103" i="3"/>
  <c r="R103" i="3"/>
  <c r="Q103" i="3"/>
  <c r="K104" i="3"/>
  <c r="R104" i="3"/>
  <c r="Q104" i="3"/>
  <c r="K105" i="3"/>
  <c r="R105" i="3"/>
  <c r="Q105" i="3"/>
  <c r="K106" i="3"/>
  <c r="R106" i="3"/>
  <c r="Q106" i="3"/>
  <c r="K107" i="3"/>
  <c r="R107" i="3"/>
  <c r="Q107" i="3"/>
  <c r="K108" i="3"/>
  <c r="R108" i="3"/>
  <c r="Q108" i="3"/>
  <c r="K109" i="3"/>
  <c r="R109" i="3"/>
  <c r="Q109" i="3"/>
  <c r="K110" i="3"/>
  <c r="R110" i="3"/>
  <c r="Q110" i="3"/>
  <c r="K111" i="3"/>
  <c r="R111" i="3"/>
  <c r="Q111" i="3"/>
  <c r="K112" i="3"/>
  <c r="R112" i="3"/>
  <c r="Q112" i="3"/>
  <c r="K113" i="3"/>
  <c r="R113" i="3"/>
  <c r="Q113" i="3"/>
  <c r="K114" i="3"/>
  <c r="R114" i="3"/>
  <c r="Q114" i="3"/>
  <c r="K115" i="3"/>
  <c r="R115" i="3"/>
  <c r="Q115" i="3"/>
  <c r="K116" i="3"/>
  <c r="R116" i="3"/>
  <c r="Q116" i="3"/>
  <c r="K117" i="3"/>
  <c r="R117" i="3"/>
  <c r="Q117" i="3"/>
  <c r="K118" i="3"/>
  <c r="R118" i="3"/>
  <c r="Q118" i="3"/>
  <c r="K119" i="3"/>
  <c r="R119" i="3"/>
  <c r="Q119" i="3"/>
  <c r="K120" i="3"/>
  <c r="R120" i="3"/>
  <c r="Q120" i="3"/>
  <c r="K121" i="3"/>
  <c r="R121" i="3"/>
  <c r="Q121" i="3"/>
  <c r="K122" i="3"/>
  <c r="R122" i="3"/>
  <c r="Q122" i="3"/>
  <c r="K123" i="3"/>
  <c r="R123" i="3"/>
  <c r="Q123" i="3"/>
  <c r="K124" i="3"/>
  <c r="R124" i="3"/>
  <c r="Q124" i="3"/>
  <c r="K125" i="3"/>
  <c r="R125" i="3"/>
  <c r="Q125" i="3"/>
  <c r="K126" i="3"/>
  <c r="R126" i="3"/>
  <c r="Q126" i="3"/>
  <c r="K127" i="3"/>
  <c r="R127" i="3"/>
  <c r="Q127" i="3"/>
  <c r="K128" i="3"/>
  <c r="R128" i="3"/>
  <c r="Q128" i="3"/>
  <c r="K129" i="3"/>
  <c r="R129" i="3"/>
  <c r="Q129" i="3"/>
  <c r="K130" i="3"/>
  <c r="R130" i="3"/>
  <c r="Q130" i="3"/>
  <c r="K131" i="3"/>
  <c r="R131" i="3"/>
  <c r="Q131" i="3"/>
  <c r="K132" i="3"/>
  <c r="R132" i="3"/>
  <c r="Q132" i="3"/>
  <c r="K133" i="3"/>
  <c r="R133" i="3"/>
  <c r="Q133" i="3"/>
  <c r="K134" i="3"/>
  <c r="R134" i="3"/>
  <c r="Q134" i="3"/>
  <c r="K135" i="3"/>
  <c r="R135" i="3"/>
  <c r="Q135" i="3"/>
  <c r="K136" i="3"/>
  <c r="R136" i="3"/>
  <c r="Q136" i="3"/>
  <c r="K137" i="3"/>
  <c r="R137" i="3"/>
  <c r="Q137" i="3"/>
  <c r="K138" i="3"/>
  <c r="R138" i="3"/>
  <c r="Q138" i="3"/>
  <c r="K139" i="3"/>
  <c r="R139" i="3"/>
  <c r="Q139" i="3"/>
  <c r="K140" i="3"/>
  <c r="R140" i="3"/>
  <c r="Q140" i="3"/>
  <c r="K141" i="3"/>
  <c r="R141" i="3"/>
  <c r="Q141" i="3"/>
  <c r="K142" i="3"/>
  <c r="R142" i="3"/>
  <c r="Q142" i="3"/>
  <c r="K143" i="3"/>
  <c r="R143" i="3"/>
  <c r="Q143" i="3"/>
  <c r="K144" i="3"/>
  <c r="R144" i="3"/>
  <c r="Q144" i="3"/>
  <c r="K145" i="3"/>
  <c r="R145" i="3"/>
  <c r="Q145" i="3"/>
  <c r="K2" i="6"/>
  <c r="N2" i="6"/>
  <c r="M2" i="6"/>
  <c r="K3" i="6"/>
  <c r="N3" i="6"/>
  <c r="M3" i="6"/>
  <c r="K4" i="6"/>
  <c r="N4" i="6"/>
  <c r="M4" i="6"/>
  <c r="K5" i="6"/>
  <c r="N5" i="6"/>
  <c r="M5" i="6"/>
  <c r="K6" i="6"/>
  <c r="N6" i="6"/>
  <c r="M6" i="6"/>
  <c r="K7" i="6"/>
  <c r="N7" i="6"/>
  <c r="M7" i="6"/>
  <c r="K8" i="6"/>
  <c r="N8" i="6"/>
  <c r="M8" i="6"/>
  <c r="K9" i="6"/>
  <c r="N9" i="6"/>
  <c r="M9" i="6"/>
  <c r="K10" i="6"/>
  <c r="N10" i="6"/>
  <c r="M10" i="6"/>
  <c r="K11" i="6"/>
  <c r="N11" i="6"/>
  <c r="M11" i="6"/>
  <c r="K12" i="6"/>
  <c r="N12" i="6"/>
  <c r="M12" i="6"/>
  <c r="K13" i="6"/>
  <c r="N13" i="6"/>
  <c r="M13" i="6"/>
  <c r="K26" i="6"/>
  <c r="N26" i="6"/>
  <c r="M26" i="6"/>
  <c r="K27" i="6"/>
  <c r="N27" i="6"/>
  <c r="M27" i="6"/>
  <c r="K28" i="6"/>
  <c r="N28" i="6"/>
  <c r="M28" i="6"/>
  <c r="K29" i="6"/>
  <c r="N29" i="6"/>
  <c r="M29" i="6"/>
  <c r="K30" i="6"/>
  <c r="N30" i="6"/>
  <c r="M30" i="6"/>
  <c r="K31" i="6"/>
  <c r="N31" i="6"/>
  <c r="M31" i="6"/>
  <c r="K32" i="6"/>
  <c r="N32" i="6"/>
  <c r="M32" i="6"/>
  <c r="K33" i="6"/>
  <c r="N33" i="6"/>
  <c r="M33" i="6"/>
  <c r="K34" i="6"/>
  <c r="N34" i="6"/>
  <c r="M34" i="6"/>
  <c r="K35" i="6"/>
  <c r="N35" i="6"/>
  <c r="M35" i="6"/>
  <c r="K36" i="6"/>
  <c r="N36" i="6"/>
  <c r="M36" i="6"/>
  <c r="K37" i="6"/>
  <c r="N37" i="6"/>
  <c r="M37" i="6"/>
  <c r="K50" i="6"/>
  <c r="N50" i="6"/>
  <c r="M50" i="6"/>
  <c r="K122" i="6"/>
  <c r="N122" i="6"/>
  <c r="M122" i="6"/>
  <c r="K194" i="6"/>
  <c r="N194" i="6"/>
  <c r="M194" i="6"/>
  <c r="K266" i="6"/>
  <c r="N266" i="6"/>
  <c r="M266" i="6"/>
  <c r="K338" i="6"/>
  <c r="N338" i="6"/>
  <c r="M338" i="6"/>
  <c r="K410" i="6"/>
  <c r="N410" i="6"/>
  <c r="M410" i="6"/>
  <c r="K482" i="6"/>
  <c r="N482" i="6"/>
  <c r="M482" i="6"/>
  <c r="K554" i="6"/>
  <c r="N554" i="6"/>
  <c r="M554" i="6"/>
  <c r="K626" i="6"/>
  <c r="N626" i="6"/>
  <c r="M626" i="6"/>
  <c r="K698" i="6"/>
  <c r="N698" i="6"/>
  <c r="M698" i="6"/>
  <c r="K770" i="6"/>
  <c r="N770" i="6"/>
  <c r="M770" i="6"/>
  <c r="K842" i="6"/>
  <c r="N842" i="6"/>
  <c r="M842" i="6"/>
  <c r="K14" i="6"/>
  <c r="N14" i="6"/>
  <c r="M14" i="6"/>
  <c r="K15" i="6"/>
  <c r="N15" i="6"/>
  <c r="M15" i="6"/>
  <c r="K16" i="6"/>
  <c r="N16" i="6"/>
  <c r="M16" i="6"/>
  <c r="K17" i="6"/>
  <c r="N17" i="6"/>
  <c r="M17" i="6"/>
  <c r="K18" i="6"/>
  <c r="N18" i="6"/>
  <c r="M18" i="6"/>
  <c r="K19" i="6"/>
  <c r="N19" i="6"/>
  <c r="M19" i="6"/>
  <c r="K20" i="6"/>
  <c r="N20" i="6"/>
  <c r="M20" i="6"/>
  <c r="K21" i="6"/>
  <c r="N21" i="6"/>
  <c r="M21" i="6"/>
  <c r="K22" i="6"/>
  <c r="N22" i="6"/>
  <c r="M22" i="6"/>
  <c r="K23" i="6"/>
  <c r="N23" i="6"/>
  <c r="M23" i="6"/>
  <c r="K24" i="6"/>
  <c r="N24" i="6"/>
  <c r="M24" i="6"/>
  <c r="K25" i="6"/>
  <c r="N25" i="6"/>
  <c r="M25" i="6"/>
  <c r="K38" i="6"/>
  <c r="N38" i="6"/>
  <c r="M38" i="6"/>
  <c r="K39" i="6"/>
  <c r="N39" i="6"/>
  <c r="M39" i="6"/>
  <c r="K40" i="6"/>
  <c r="N40" i="6"/>
  <c r="M40" i="6"/>
  <c r="K41" i="6"/>
  <c r="N41" i="6"/>
  <c r="M41" i="6"/>
  <c r="K42" i="6"/>
  <c r="N42" i="6"/>
  <c r="M42" i="6"/>
  <c r="K43" i="6"/>
  <c r="N43" i="6"/>
  <c r="M43" i="6"/>
  <c r="K44" i="6"/>
  <c r="N44" i="6"/>
  <c r="M44" i="6"/>
  <c r="K45" i="6"/>
  <c r="N45" i="6"/>
  <c r="M45" i="6"/>
  <c r="K46" i="6"/>
  <c r="N46" i="6"/>
  <c r="M46" i="6"/>
  <c r="K47" i="6"/>
  <c r="N47" i="6"/>
  <c r="M47" i="6"/>
  <c r="K48" i="6"/>
  <c r="N48" i="6"/>
  <c r="M48" i="6"/>
  <c r="K49" i="6"/>
  <c r="N49" i="6"/>
  <c r="M49" i="6"/>
  <c r="K51" i="6"/>
  <c r="N51" i="6"/>
  <c r="M51" i="6"/>
  <c r="K123" i="6"/>
  <c r="N123" i="6"/>
  <c r="M123" i="6"/>
  <c r="K195" i="6"/>
  <c r="N195" i="6"/>
  <c r="M195" i="6"/>
  <c r="K267" i="6"/>
  <c r="N267" i="6"/>
  <c r="M267" i="6"/>
  <c r="K339" i="6"/>
  <c r="N339" i="6"/>
  <c r="M339" i="6"/>
  <c r="K411" i="6"/>
  <c r="N411" i="6"/>
  <c r="M411" i="6"/>
  <c r="K483" i="6"/>
  <c r="N483" i="6"/>
  <c r="M483" i="6"/>
  <c r="K555" i="6"/>
  <c r="N555" i="6"/>
  <c r="M555" i="6"/>
  <c r="K627" i="6"/>
  <c r="N627" i="6"/>
  <c r="M627" i="6"/>
  <c r="K699" i="6"/>
  <c r="N699" i="6"/>
  <c r="M699" i="6"/>
  <c r="K771" i="6"/>
  <c r="N771" i="6"/>
  <c r="M771" i="6"/>
  <c r="K843" i="6"/>
  <c r="N843" i="6"/>
  <c r="M843" i="6"/>
  <c r="K74" i="6"/>
  <c r="N74" i="6"/>
  <c r="M74" i="6"/>
  <c r="K75" i="6"/>
  <c r="N75" i="6"/>
  <c r="M75" i="6"/>
  <c r="K76" i="6"/>
  <c r="N76" i="6"/>
  <c r="M76" i="6"/>
  <c r="K77" i="6"/>
  <c r="N77" i="6"/>
  <c r="M77" i="6"/>
  <c r="K78" i="6"/>
  <c r="N78" i="6"/>
  <c r="M78" i="6"/>
  <c r="K79" i="6"/>
  <c r="N79" i="6"/>
  <c r="M79" i="6"/>
  <c r="K80" i="6"/>
  <c r="N80" i="6"/>
  <c r="M80" i="6"/>
  <c r="K81" i="6"/>
  <c r="N81" i="6"/>
  <c r="M81" i="6"/>
  <c r="K82" i="6"/>
  <c r="N82" i="6"/>
  <c r="M82" i="6"/>
  <c r="K83" i="6"/>
  <c r="N83" i="6"/>
  <c r="M83" i="6"/>
  <c r="K84" i="6"/>
  <c r="N84" i="6"/>
  <c r="M84" i="6"/>
  <c r="K85" i="6"/>
  <c r="N85" i="6"/>
  <c r="M85" i="6"/>
  <c r="K98" i="6"/>
  <c r="N98" i="6"/>
  <c r="M98" i="6"/>
  <c r="K99" i="6"/>
  <c r="N99" i="6"/>
  <c r="M99" i="6"/>
  <c r="K100" i="6"/>
  <c r="N100" i="6"/>
  <c r="M100" i="6"/>
  <c r="K101" i="6"/>
  <c r="N101" i="6"/>
  <c r="M101" i="6"/>
  <c r="K102" i="6"/>
  <c r="N102" i="6"/>
  <c r="M102" i="6"/>
  <c r="K103" i="6"/>
  <c r="N103" i="6"/>
  <c r="M103" i="6"/>
  <c r="K104" i="6"/>
  <c r="N104" i="6"/>
  <c r="M104" i="6"/>
  <c r="K105" i="6"/>
  <c r="N105" i="6"/>
  <c r="M105" i="6"/>
  <c r="K106" i="6"/>
  <c r="N106" i="6"/>
  <c r="M106" i="6"/>
  <c r="K107" i="6"/>
  <c r="N107" i="6"/>
  <c r="M107" i="6"/>
  <c r="K108" i="6"/>
  <c r="N108" i="6"/>
  <c r="M108" i="6"/>
  <c r="K109" i="6"/>
  <c r="N109" i="6"/>
  <c r="M109" i="6"/>
  <c r="K52" i="6"/>
  <c r="N52" i="6"/>
  <c r="M52" i="6"/>
  <c r="K124" i="6"/>
  <c r="N124" i="6"/>
  <c r="M124" i="6"/>
  <c r="K196" i="6"/>
  <c r="N196" i="6"/>
  <c r="M196" i="6"/>
  <c r="K268" i="6"/>
  <c r="N268" i="6"/>
  <c r="M268" i="6"/>
  <c r="K340" i="6"/>
  <c r="N340" i="6"/>
  <c r="M340" i="6"/>
  <c r="K412" i="6"/>
  <c r="N412" i="6"/>
  <c r="M412" i="6"/>
  <c r="K484" i="6"/>
  <c r="N484" i="6"/>
  <c r="M484" i="6"/>
  <c r="K556" i="6"/>
  <c r="N556" i="6"/>
  <c r="M556" i="6"/>
  <c r="K628" i="6"/>
  <c r="N628" i="6"/>
  <c r="M628" i="6"/>
  <c r="K700" i="6"/>
  <c r="N700" i="6"/>
  <c r="M700" i="6"/>
  <c r="K772" i="6"/>
  <c r="N772" i="6"/>
  <c r="M772" i="6"/>
  <c r="K844" i="6"/>
  <c r="N844" i="6"/>
  <c r="M844" i="6"/>
  <c r="K86" i="6"/>
  <c r="N86" i="6"/>
  <c r="M86" i="6"/>
  <c r="K87" i="6"/>
  <c r="N87" i="6"/>
  <c r="M87" i="6"/>
  <c r="K88" i="6"/>
  <c r="N88" i="6"/>
  <c r="M88" i="6"/>
  <c r="K89" i="6"/>
  <c r="N89" i="6"/>
  <c r="M89" i="6"/>
  <c r="K90" i="6"/>
  <c r="N90" i="6"/>
  <c r="M90" i="6"/>
  <c r="K91" i="6"/>
  <c r="N91" i="6"/>
  <c r="M91" i="6"/>
  <c r="K92" i="6"/>
  <c r="N92" i="6"/>
  <c r="M92" i="6"/>
  <c r="K93" i="6"/>
  <c r="N93" i="6"/>
  <c r="M93" i="6"/>
  <c r="K94" i="6"/>
  <c r="N94" i="6"/>
  <c r="M94" i="6"/>
  <c r="K95" i="6"/>
  <c r="N95" i="6"/>
  <c r="M95" i="6"/>
  <c r="K110" i="6"/>
  <c r="N110" i="6"/>
  <c r="M110" i="6"/>
  <c r="K111" i="6"/>
  <c r="N111" i="6"/>
  <c r="M111" i="6"/>
  <c r="K112" i="6"/>
  <c r="N112" i="6"/>
  <c r="M112" i="6"/>
  <c r="K113" i="6"/>
  <c r="N113" i="6"/>
  <c r="M113" i="6"/>
  <c r="K114" i="6"/>
  <c r="N114" i="6"/>
  <c r="M114" i="6"/>
  <c r="K115" i="6"/>
  <c r="N115" i="6"/>
  <c r="M115" i="6"/>
  <c r="K116" i="6"/>
  <c r="N116" i="6"/>
  <c r="M116" i="6"/>
  <c r="K117" i="6"/>
  <c r="N117" i="6"/>
  <c r="M117" i="6"/>
  <c r="K118" i="6"/>
  <c r="N118" i="6"/>
  <c r="M118" i="6"/>
  <c r="K119" i="6"/>
  <c r="N119" i="6"/>
  <c r="M119" i="6"/>
  <c r="K53" i="6"/>
  <c r="N53" i="6"/>
  <c r="M53" i="6"/>
  <c r="K125" i="6"/>
  <c r="N125" i="6"/>
  <c r="M125" i="6"/>
  <c r="K197" i="6"/>
  <c r="N197" i="6"/>
  <c r="M197" i="6"/>
  <c r="K269" i="6"/>
  <c r="N269" i="6"/>
  <c r="M269" i="6"/>
  <c r="K341" i="6"/>
  <c r="N341" i="6"/>
  <c r="M341" i="6"/>
  <c r="K413" i="6"/>
  <c r="N413" i="6"/>
  <c r="M413" i="6"/>
  <c r="K485" i="6"/>
  <c r="N485" i="6"/>
  <c r="M485" i="6"/>
  <c r="K557" i="6"/>
  <c r="N557" i="6"/>
  <c r="M557" i="6"/>
  <c r="K629" i="6"/>
  <c r="N629" i="6"/>
  <c r="M629" i="6"/>
  <c r="K701" i="6"/>
  <c r="N701" i="6"/>
  <c r="M701" i="6"/>
  <c r="K96" i="6"/>
  <c r="N96" i="6"/>
  <c r="M96" i="6"/>
  <c r="K97" i="6"/>
  <c r="N97" i="6"/>
  <c r="M97" i="6"/>
  <c r="K120" i="6"/>
  <c r="N120" i="6"/>
  <c r="M120" i="6"/>
  <c r="K121" i="6"/>
  <c r="N121" i="6"/>
  <c r="M121" i="6"/>
  <c r="K773" i="6"/>
  <c r="N773" i="6"/>
  <c r="M773" i="6"/>
  <c r="K845" i="6"/>
  <c r="N845" i="6"/>
  <c r="M845" i="6"/>
  <c r="K146" i="6"/>
  <c r="N146" i="6"/>
  <c r="M146" i="6"/>
  <c r="K147" i="6"/>
  <c r="N147" i="6"/>
  <c r="M147" i="6"/>
  <c r="K148" i="6"/>
  <c r="N148" i="6"/>
  <c r="M148" i="6"/>
  <c r="K149" i="6"/>
  <c r="N149" i="6"/>
  <c r="M149" i="6"/>
  <c r="K150" i="6"/>
  <c r="N150" i="6"/>
  <c r="M150" i="6"/>
  <c r="K151" i="6"/>
  <c r="N151" i="6"/>
  <c r="M151" i="6"/>
  <c r="K152" i="6"/>
  <c r="N152" i="6"/>
  <c r="M152" i="6"/>
  <c r="K153" i="6"/>
  <c r="N153" i="6"/>
  <c r="M153" i="6"/>
  <c r="K154" i="6"/>
  <c r="N154" i="6"/>
  <c r="M154" i="6"/>
  <c r="K155" i="6"/>
  <c r="N155" i="6"/>
  <c r="M155" i="6"/>
  <c r="K156" i="6"/>
  <c r="N156" i="6"/>
  <c r="M156" i="6"/>
  <c r="K157" i="6"/>
  <c r="N157" i="6"/>
  <c r="M157" i="6"/>
  <c r="K170" i="6"/>
  <c r="N170" i="6"/>
  <c r="M170" i="6"/>
  <c r="K171" i="6"/>
  <c r="N171" i="6"/>
  <c r="M171" i="6"/>
  <c r="K172" i="6"/>
  <c r="N172" i="6"/>
  <c r="M172" i="6"/>
  <c r="K173" i="6"/>
  <c r="N173" i="6"/>
  <c r="M173" i="6"/>
  <c r="K174" i="6"/>
  <c r="N174" i="6"/>
  <c r="M174" i="6"/>
  <c r="K175" i="6"/>
  <c r="N175" i="6"/>
  <c r="M175" i="6"/>
  <c r="K176" i="6"/>
  <c r="N176" i="6"/>
  <c r="M176" i="6"/>
  <c r="K177" i="6"/>
  <c r="N177" i="6"/>
  <c r="M177" i="6"/>
  <c r="K178" i="6"/>
  <c r="N178" i="6"/>
  <c r="M178" i="6"/>
  <c r="K179" i="6"/>
  <c r="N179" i="6"/>
  <c r="M179" i="6"/>
  <c r="K180" i="6"/>
  <c r="N180" i="6"/>
  <c r="M180" i="6"/>
  <c r="K181" i="6"/>
  <c r="N181" i="6"/>
  <c r="M181" i="6"/>
  <c r="K54" i="6"/>
  <c r="N54" i="6"/>
  <c r="M54" i="6"/>
  <c r="K126" i="6"/>
  <c r="N126" i="6"/>
  <c r="M126" i="6"/>
  <c r="K198" i="6"/>
  <c r="N198" i="6"/>
  <c r="M198" i="6"/>
  <c r="K270" i="6"/>
  <c r="N270" i="6"/>
  <c r="M270" i="6"/>
  <c r="K342" i="6"/>
  <c r="N342" i="6"/>
  <c r="M342" i="6"/>
  <c r="K414" i="6"/>
  <c r="N414" i="6"/>
  <c r="M414" i="6"/>
  <c r="K486" i="6"/>
  <c r="N486" i="6"/>
  <c r="M486" i="6"/>
  <c r="K558" i="6"/>
  <c r="N558" i="6"/>
  <c r="M558" i="6"/>
  <c r="K630" i="6"/>
  <c r="N630" i="6"/>
  <c r="M630" i="6"/>
  <c r="K702" i="6"/>
  <c r="N702" i="6"/>
  <c r="M702" i="6"/>
  <c r="K774" i="6"/>
  <c r="N774" i="6"/>
  <c r="M774" i="6"/>
  <c r="K846" i="6"/>
  <c r="N846" i="6"/>
  <c r="M846" i="6"/>
  <c r="K158" i="6"/>
  <c r="N158" i="6"/>
  <c r="M158" i="6"/>
  <c r="K159" i="6"/>
  <c r="N159" i="6"/>
  <c r="M159" i="6"/>
  <c r="K160" i="6"/>
  <c r="N160" i="6"/>
  <c r="M160" i="6"/>
  <c r="K161" i="6"/>
  <c r="N161" i="6"/>
  <c r="M161" i="6"/>
  <c r="K162" i="6"/>
  <c r="N162" i="6"/>
  <c r="M162" i="6"/>
  <c r="K163" i="6"/>
  <c r="N163" i="6"/>
  <c r="M163" i="6"/>
  <c r="K164" i="6"/>
  <c r="N164" i="6"/>
  <c r="M164" i="6"/>
  <c r="K165" i="6"/>
  <c r="N165" i="6"/>
  <c r="M165" i="6"/>
  <c r="K166" i="6"/>
  <c r="N166" i="6"/>
  <c r="M166" i="6"/>
  <c r="K167" i="6"/>
  <c r="N167" i="6"/>
  <c r="M167" i="6"/>
  <c r="K168" i="6"/>
  <c r="N168" i="6"/>
  <c r="M168" i="6"/>
  <c r="K169" i="6"/>
  <c r="N169" i="6"/>
  <c r="M169" i="6"/>
  <c r="K182" i="6"/>
  <c r="N182" i="6"/>
  <c r="M182" i="6"/>
  <c r="K183" i="6"/>
  <c r="N183" i="6"/>
  <c r="M183" i="6"/>
  <c r="K184" i="6"/>
  <c r="N184" i="6"/>
  <c r="M184" i="6"/>
  <c r="K185" i="6"/>
  <c r="N185" i="6"/>
  <c r="M185" i="6"/>
  <c r="K186" i="6"/>
  <c r="N186" i="6"/>
  <c r="M186" i="6"/>
  <c r="K187" i="6"/>
  <c r="N187" i="6"/>
  <c r="M187" i="6"/>
  <c r="K188" i="6"/>
  <c r="N188" i="6"/>
  <c r="M188" i="6"/>
  <c r="K189" i="6"/>
  <c r="N189" i="6"/>
  <c r="M189" i="6"/>
  <c r="K190" i="6"/>
  <c r="N190" i="6"/>
  <c r="M190" i="6"/>
  <c r="K191" i="6"/>
  <c r="N191" i="6"/>
  <c r="M191" i="6"/>
  <c r="K192" i="6"/>
  <c r="N192" i="6"/>
  <c r="M192" i="6"/>
  <c r="K193" i="6"/>
  <c r="N193" i="6"/>
  <c r="M193" i="6"/>
  <c r="K55" i="6"/>
  <c r="N55" i="6"/>
  <c r="M55" i="6"/>
  <c r="K127" i="6"/>
  <c r="N127" i="6"/>
  <c r="M127" i="6"/>
  <c r="K199" i="6"/>
  <c r="N199" i="6"/>
  <c r="M199" i="6"/>
  <c r="K271" i="6"/>
  <c r="N271" i="6"/>
  <c r="M271" i="6"/>
  <c r="K343" i="6"/>
  <c r="N343" i="6"/>
  <c r="M343" i="6"/>
  <c r="K415" i="6"/>
  <c r="N415" i="6"/>
  <c r="M415" i="6"/>
  <c r="K487" i="6"/>
  <c r="N487" i="6"/>
  <c r="M487" i="6"/>
  <c r="K559" i="6"/>
  <c r="N559" i="6"/>
  <c r="M559" i="6"/>
  <c r="K631" i="6"/>
  <c r="N631" i="6"/>
  <c r="M631" i="6"/>
  <c r="K703" i="6"/>
  <c r="N703" i="6"/>
  <c r="M703" i="6"/>
  <c r="K775" i="6"/>
  <c r="N775" i="6"/>
  <c r="M775" i="6"/>
  <c r="K847" i="6"/>
  <c r="N847" i="6"/>
  <c r="M847" i="6"/>
  <c r="K218" i="6"/>
  <c r="N218" i="6"/>
  <c r="M218" i="6"/>
  <c r="K242" i="6"/>
  <c r="N242" i="6"/>
  <c r="M242" i="6"/>
  <c r="K56" i="6"/>
  <c r="N56" i="6"/>
  <c r="M56" i="6"/>
  <c r="K219" i="6"/>
  <c r="N219" i="6"/>
  <c r="M219" i="6"/>
  <c r="K220" i="6"/>
  <c r="N220" i="6"/>
  <c r="M220" i="6"/>
  <c r="K221" i="6"/>
  <c r="N221" i="6"/>
  <c r="M221" i="6"/>
  <c r="K222" i="6"/>
  <c r="N222" i="6"/>
  <c r="M222" i="6"/>
  <c r="K223" i="6"/>
  <c r="N223" i="6"/>
  <c r="M223" i="6"/>
  <c r="K224" i="6"/>
  <c r="N224" i="6"/>
  <c r="M224" i="6"/>
  <c r="K225" i="6"/>
  <c r="N225" i="6"/>
  <c r="M225" i="6"/>
  <c r="K226" i="6"/>
  <c r="N226" i="6"/>
  <c r="M226" i="6"/>
  <c r="K227" i="6"/>
  <c r="N227" i="6"/>
  <c r="M227" i="6"/>
  <c r="K228" i="6"/>
  <c r="N228" i="6"/>
  <c r="M228" i="6"/>
  <c r="K229" i="6"/>
  <c r="N229" i="6"/>
  <c r="M229" i="6"/>
  <c r="K314" i="6"/>
  <c r="N314" i="6"/>
  <c r="M314" i="6"/>
  <c r="K243" i="6"/>
  <c r="N243" i="6"/>
  <c r="M243" i="6"/>
  <c r="K315" i="6"/>
  <c r="N315" i="6"/>
  <c r="M315" i="6"/>
  <c r="K244" i="6"/>
  <c r="N244" i="6"/>
  <c r="M244" i="6"/>
  <c r="K316" i="6"/>
  <c r="N316" i="6"/>
  <c r="M316" i="6"/>
  <c r="K245" i="6"/>
  <c r="N245" i="6"/>
  <c r="M245" i="6"/>
  <c r="K317" i="6"/>
  <c r="N317" i="6"/>
  <c r="M317" i="6"/>
  <c r="K246" i="6"/>
  <c r="N246" i="6"/>
  <c r="M246" i="6"/>
  <c r="K318" i="6"/>
  <c r="N318" i="6"/>
  <c r="M318" i="6"/>
  <c r="K247" i="6"/>
  <c r="N247" i="6"/>
  <c r="M247" i="6"/>
  <c r="K319" i="6"/>
  <c r="N319" i="6"/>
  <c r="M319" i="6"/>
  <c r="K128" i="6"/>
  <c r="N128" i="6"/>
  <c r="M128" i="6"/>
  <c r="K200" i="6"/>
  <c r="N200" i="6"/>
  <c r="M200" i="6"/>
  <c r="K272" i="6"/>
  <c r="N272" i="6"/>
  <c r="M272" i="6"/>
  <c r="K344" i="6"/>
  <c r="N344" i="6"/>
  <c r="M344" i="6"/>
  <c r="K416" i="6"/>
  <c r="N416" i="6"/>
  <c r="M416" i="6"/>
  <c r="K488" i="6"/>
  <c r="N488" i="6"/>
  <c r="M488" i="6"/>
  <c r="K560" i="6"/>
  <c r="N560" i="6"/>
  <c r="M560" i="6"/>
  <c r="K632" i="6"/>
  <c r="N632" i="6"/>
  <c r="M632" i="6"/>
  <c r="K704" i="6"/>
  <c r="N704" i="6"/>
  <c r="M704" i="6"/>
  <c r="K776" i="6"/>
  <c r="N776" i="6"/>
  <c r="M776" i="6"/>
  <c r="K848" i="6"/>
  <c r="N848" i="6"/>
  <c r="M848" i="6"/>
  <c r="K230" i="6"/>
  <c r="N230" i="6"/>
  <c r="M230" i="6"/>
  <c r="K231" i="6"/>
  <c r="N231" i="6"/>
  <c r="M231" i="6"/>
  <c r="K232" i="6"/>
  <c r="N232" i="6"/>
  <c r="M232" i="6"/>
  <c r="K233" i="6"/>
  <c r="N233" i="6"/>
  <c r="M233" i="6"/>
  <c r="K234" i="6"/>
  <c r="N234" i="6"/>
  <c r="M234" i="6"/>
  <c r="K235" i="6"/>
  <c r="N235" i="6"/>
  <c r="M235" i="6"/>
  <c r="K236" i="6"/>
  <c r="N236" i="6"/>
  <c r="M236" i="6"/>
  <c r="K237" i="6"/>
  <c r="N237" i="6"/>
  <c r="M237" i="6"/>
  <c r="K238" i="6"/>
  <c r="N238" i="6"/>
  <c r="M238" i="6"/>
  <c r="K239" i="6"/>
  <c r="N239" i="6"/>
  <c r="M239" i="6"/>
  <c r="K248" i="6"/>
  <c r="N248" i="6"/>
  <c r="M248" i="6"/>
  <c r="K320" i="6"/>
  <c r="N320" i="6"/>
  <c r="M320" i="6"/>
  <c r="K249" i="6"/>
  <c r="N249" i="6"/>
  <c r="M249" i="6"/>
  <c r="K321" i="6"/>
  <c r="N321" i="6"/>
  <c r="M321" i="6"/>
  <c r="K250" i="6"/>
  <c r="N250" i="6"/>
  <c r="M250" i="6"/>
  <c r="K322" i="6"/>
  <c r="N322" i="6"/>
  <c r="M322" i="6"/>
  <c r="K251" i="6"/>
  <c r="N251" i="6"/>
  <c r="M251" i="6"/>
  <c r="K323" i="6"/>
  <c r="N323" i="6"/>
  <c r="M323" i="6"/>
  <c r="K252" i="6"/>
  <c r="N252" i="6"/>
  <c r="M252" i="6"/>
  <c r="K324" i="6"/>
  <c r="N324" i="6"/>
  <c r="M324" i="6"/>
  <c r="K57" i="6"/>
  <c r="N57" i="6"/>
  <c r="M57" i="6"/>
  <c r="K129" i="6"/>
  <c r="N129" i="6"/>
  <c r="M129" i="6"/>
  <c r="K201" i="6"/>
  <c r="N201" i="6"/>
  <c r="M201" i="6"/>
  <c r="K273" i="6"/>
  <c r="N273" i="6"/>
  <c r="M273" i="6"/>
  <c r="K345" i="6"/>
  <c r="N345" i="6"/>
  <c r="M345" i="6"/>
  <c r="K417" i="6"/>
  <c r="N417" i="6"/>
  <c r="M417" i="6"/>
  <c r="K489" i="6"/>
  <c r="N489" i="6"/>
  <c r="M489" i="6"/>
  <c r="K561" i="6"/>
  <c r="N561" i="6"/>
  <c r="M561" i="6"/>
  <c r="K633" i="6"/>
  <c r="N633" i="6"/>
  <c r="M633" i="6"/>
  <c r="K705" i="6"/>
  <c r="N705" i="6"/>
  <c r="M705" i="6"/>
  <c r="K240" i="6"/>
  <c r="N240" i="6"/>
  <c r="M240" i="6"/>
  <c r="K241" i="6"/>
  <c r="N241" i="6"/>
  <c r="M241" i="6"/>
  <c r="K253" i="6"/>
  <c r="N253" i="6"/>
  <c r="M253" i="6"/>
  <c r="K325" i="6"/>
  <c r="N325" i="6"/>
  <c r="M325" i="6"/>
  <c r="K777" i="6"/>
  <c r="N777" i="6"/>
  <c r="M777" i="6"/>
  <c r="K849" i="6"/>
  <c r="N849" i="6"/>
  <c r="M849" i="6"/>
  <c r="K290" i="6"/>
  <c r="N290" i="6"/>
  <c r="M290" i="6"/>
  <c r="K291" i="6"/>
  <c r="N291" i="6"/>
  <c r="M291" i="6"/>
  <c r="K292" i="6"/>
  <c r="N292" i="6"/>
  <c r="M292" i="6"/>
  <c r="K293" i="6"/>
  <c r="N293" i="6"/>
  <c r="M293" i="6"/>
  <c r="K294" i="6"/>
  <c r="N294" i="6"/>
  <c r="M294" i="6"/>
  <c r="K295" i="6"/>
  <c r="N295" i="6"/>
  <c r="M295" i="6"/>
  <c r="K296" i="6"/>
  <c r="N296" i="6"/>
  <c r="M296" i="6"/>
  <c r="K297" i="6"/>
  <c r="N297" i="6"/>
  <c r="M297" i="6"/>
  <c r="K298" i="6"/>
  <c r="N298" i="6"/>
  <c r="M298" i="6"/>
  <c r="K299" i="6"/>
  <c r="N299" i="6"/>
  <c r="M299" i="6"/>
  <c r="K300" i="6"/>
  <c r="N300" i="6"/>
  <c r="M300" i="6"/>
  <c r="K301" i="6"/>
  <c r="N301" i="6"/>
  <c r="M301" i="6"/>
  <c r="K254" i="6"/>
  <c r="N254" i="6"/>
  <c r="M254" i="6"/>
  <c r="K326" i="6"/>
  <c r="N326" i="6"/>
  <c r="M326" i="6"/>
  <c r="K255" i="6"/>
  <c r="N255" i="6"/>
  <c r="M255" i="6"/>
  <c r="K327" i="6"/>
  <c r="N327" i="6"/>
  <c r="M327" i="6"/>
  <c r="K256" i="6"/>
  <c r="N256" i="6"/>
  <c r="M256" i="6"/>
  <c r="K328" i="6"/>
  <c r="N328" i="6"/>
  <c r="M328" i="6"/>
  <c r="K257" i="6"/>
  <c r="N257" i="6"/>
  <c r="M257" i="6"/>
  <c r="K329" i="6"/>
  <c r="N329" i="6"/>
  <c r="M329" i="6"/>
  <c r="K258" i="6"/>
  <c r="N258" i="6"/>
  <c r="M258" i="6"/>
  <c r="K330" i="6"/>
  <c r="N330" i="6"/>
  <c r="M330" i="6"/>
  <c r="K259" i="6"/>
  <c r="N259" i="6"/>
  <c r="M259" i="6"/>
  <c r="K331" i="6"/>
  <c r="N331" i="6"/>
  <c r="M331" i="6"/>
  <c r="K58" i="6"/>
  <c r="N58" i="6"/>
  <c r="M58" i="6"/>
  <c r="K130" i="6"/>
  <c r="N130" i="6"/>
  <c r="M130" i="6"/>
  <c r="K202" i="6"/>
  <c r="N202" i="6"/>
  <c r="M202" i="6"/>
  <c r="K274" i="6"/>
  <c r="N274" i="6"/>
  <c r="M274" i="6"/>
  <c r="K346" i="6"/>
  <c r="N346" i="6"/>
  <c r="M346" i="6"/>
  <c r="K418" i="6"/>
  <c r="N418" i="6"/>
  <c r="M418" i="6"/>
  <c r="K490" i="6"/>
  <c r="N490" i="6"/>
  <c r="M490" i="6"/>
  <c r="K562" i="6"/>
  <c r="N562" i="6"/>
  <c r="M562" i="6"/>
  <c r="K634" i="6"/>
  <c r="N634" i="6"/>
  <c r="M634" i="6"/>
  <c r="K706" i="6"/>
  <c r="N706" i="6"/>
  <c r="M706" i="6"/>
  <c r="K778" i="6"/>
  <c r="N778" i="6"/>
  <c r="M778" i="6"/>
  <c r="K850" i="6"/>
  <c r="N850" i="6"/>
  <c r="M850" i="6"/>
  <c r="K302" i="6"/>
  <c r="N302" i="6"/>
  <c r="M302" i="6"/>
  <c r="K303" i="6"/>
  <c r="N303" i="6"/>
  <c r="M303" i="6"/>
  <c r="K304" i="6"/>
  <c r="N304" i="6"/>
  <c r="M304" i="6"/>
  <c r="K305" i="6"/>
  <c r="N305" i="6"/>
  <c r="M305" i="6"/>
  <c r="K306" i="6"/>
  <c r="N306" i="6"/>
  <c r="M306" i="6"/>
  <c r="K307" i="6"/>
  <c r="N307" i="6"/>
  <c r="M307" i="6"/>
  <c r="K308" i="6"/>
  <c r="N308" i="6"/>
  <c r="M308" i="6"/>
  <c r="K309" i="6"/>
  <c r="N309" i="6"/>
  <c r="M309" i="6"/>
  <c r="K310" i="6"/>
  <c r="N310" i="6"/>
  <c r="M310" i="6"/>
  <c r="K311" i="6"/>
  <c r="N311" i="6"/>
  <c r="M311" i="6"/>
  <c r="K312" i="6"/>
  <c r="N312" i="6"/>
  <c r="M312" i="6"/>
  <c r="K313" i="6"/>
  <c r="N313" i="6"/>
  <c r="M313" i="6"/>
  <c r="K260" i="6"/>
  <c r="N260" i="6"/>
  <c r="M260" i="6"/>
  <c r="K332" i="6"/>
  <c r="N332" i="6"/>
  <c r="M332" i="6"/>
  <c r="K261" i="6"/>
  <c r="N261" i="6"/>
  <c r="M261" i="6"/>
  <c r="K333" i="6"/>
  <c r="N333" i="6"/>
  <c r="M333" i="6"/>
  <c r="K262" i="6"/>
  <c r="N262" i="6"/>
  <c r="M262" i="6"/>
  <c r="K334" i="6"/>
  <c r="N334" i="6"/>
  <c r="M334" i="6"/>
  <c r="K263" i="6"/>
  <c r="N263" i="6"/>
  <c r="M263" i="6"/>
  <c r="K335" i="6"/>
  <c r="N335" i="6"/>
  <c r="M335" i="6"/>
  <c r="K264" i="6"/>
  <c r="N264" i="6"/>
  <c r="M264" i="6"/>
  <c r="K336" i="6"/>
  <c r="N336" i="6"/>
  <c r="M336" i="6"/>
  <c r="K265" i="6"/>
  <c r="N265" i="6"/>
  <c r="M265" i="6"/>
  <c r="K337" i="6"/>
  <c r="N337" i="6"/>
  <c r="M337" i="6"/>
  <c r="K59" i="6"/>
  <c r="N59" i="6"/>
  <c r="M59" i="6"/>
  <c r="K131" i="6"/>
  <c r="N131" i="6"/>
  <c r="M131" i="6"/>
  <c r="K203" i="6"/>
  <c r="N203" i="6"/>
  <c r="M203" i="6"/>
  <c r="K275" i="6"/>
  <c r="N275" i="6"/>
  <c r="M275" i="6"/>
  <c r="K347" i="6"/>
  <c r="N347" i="6"/>
  <c r="M347" i="6"/>
  <c r="K419" i="6"/>
  <c r="N419" i="6"/>
  <c r="M419" i="6"/>
  <c r="K491" i="6"/>
  <c r="N491" i="6"/>
  <c r="M491" i="6"/>
  <c r="K563" i="6"/>
  <c r="N563" i="6"/>
  <c r="M563" i="6"/>
  <c r="K635" i="6"/>
  <c r="N635" i="6"/>
  <c r="M635" i="6"/>
  <c r="K707" i="6"/>
  <c r="N707" i="6"/>
  <c r="M707" i="6"/>
  <c r="K779" i="6"/>
  <c r="N779" i="6"/>
  <c r="M779" i="6"/>
  <c r="K851" i="6"/>
  <c r="N851" i="6"/>
  <c r="M851" i="6"/>
  <c r="K362" i="6"/>
  <c r="N362" i="6"/>
  <c r="M362" i="6"/>
  <c r="K363" i="6"/>
  <c r="N363" i="6"/>
  <c r="M363" i="6"/>
  <c r="K364" i="6"/>
  <c r="N364" i="6"/>
  <c r="M364" i="6"/>
  <c r="K365" i="6"/>
  <c r="N365" i="6"/>
  <c r="M365" i="6"/>
  <c r="K366" i="6"/>
  <c r="N366" i="6"/>
  <c r="M366" i="6"/>
  <c r="K367" i="6"/>
  <c r="N367" i="6"/>
  <c r="M367" i="6"/>
  <c r="K368" i="6"/>
  <c r="N368" i="6"/>
  <c r="M368" i="6"/>
  <c r="K369" i="6"/>
  <c r="N369" i="6"/>
  <c r="M369" i="6"/>
  <c r="K370" i="6"/>
  <c r="N370" i="6"/>
  <c r="M370" i="6"/>
  <c r="K371" i="6"/>
  <c r="N371" i="6"/>
  <c r="M371" i="6"/>
  <c r="K372" i="6"/>
  <c r="N372" i="6"/>
  <c r="M372" i="6"/>
  <c r="K373" i="6"/>
  <c r="N373" i="6"/>
  <c r="M373" i="6"/>
  <c r="K386" i="6"/>
  <c r="N386" i="6"/>
  <c r="M386" i="6"/>
  <c r="K387" i="6"/>
  <c r="N387" i="6"/>
  <c r="M387" i="6"/>
  <c r="K388" i="6"/>
  <c r="N388" i="6"/>
  <c r="M388" i="6"/>
  <c r="K389" i="6"/>
  <c r="N389" i="6"/>
  <c r="M389" i="6"/>
  <c r="K390" i="6"/>
  <c r="N390" i="6"/>
  <c r="M390" i="6"/>
  <c r="K391" i="6"/>
  <c r="N391" i="6"/>
  <c r="M391" i="6"/>
  <c r="K392" i="6"/>
  <c r="N392" i="6"/>
  <c r="M392" i="6"/>
  <c r="K393" i="6"/>
  <c r="N393" i="6"/>
  <c r="M393" i="6"/>
  <c r="K394" i="6"/>
  <c r="N394" i="6"/>
  <c r="M394" i="6"/>
  <c r="K395" i="6"/>
  <c r="N395" i="6"/>
  <c r="M395" i="6"/>
  <c r="K396" i="6"/>
  <c r="N396" i="6"/>
  <c r="M396" i="6"/>
  <c r="K397" i="6"/>
  <c r="N397" i="6"/>
  <c r="M397" i="6"/>
  <c r="K60" i="6"/>
  <c r="N60" i="6"/>
  <c r="M60" i="6"/>
  <c r="K132" i="6"/>
  <c r="N132" i="6"/>
  <c r="M132" i="6"/>
  <c r="K204" i="6"/>
  <c r="N204" i="6"/>
  <c r="M204" i="6"/>
  <c r="K276" i="6"/>
  <c r="N276" i="6"/>
  <c r="M276" i="6"/>
  <c r="K348" i="6"/>
  <c r="N348" i="6"/>
  <c r="M348" i="6"/>
  <c r="K420" i="6"/>
  <c r="N420" i="6"/>
  <c r="M420" i="6"/>
  <c r="K492" i="6"/>
  <c r="N492" i="6"/>
  <c r="M492" i="6"/>
  <c r="K564" i="6"/>
  <c r="N564" i="6"/>
  <c r="M564" i="6"/>
  <c r="K636" i="6"/>
  <c r="N636" i="6"/>
  <c r="M636" i="6"/>
  <c r="K708" i="6"/>
  <c r="N708" i="6"/>
  <c r="M708" i="6"/>
  <c r="K780" i="6"/>
  <c r="N780" i="6"/>
  <c r="M780" i="6"/>
  <c r="K852" i="6"/>
  <c r="N852" i="6"/>
  <c r="M852" i="6"/>
  <c r="K374" i="6"/>
  <c r="N374" i="6"/>
  <c r="M374" i="6"/>
  <c r="K375" i="6"/>
  <c r="N375" i="6"/>
  <c r="M375" i="6"/>
  <c r="K376" i="6"/>
  <c r="N376" i="6"/>
  <c r="M376" i="6"/>
  <c r="K377" i="6"/>
  <c r="N377" i="6"/>
  <c r="M377" i="6"/>
  <c r="K378" i="6"/>
  <c r="N378" i="6"/>
  <c r="M378" i="6"/>
  <c r="K379" i="6"/>
  <c r="N379" i="6"/>
  <c r="M379" i="6"/>
  <c r="K380" i="6"/>
  <c r="N380" i="6"/>
  <c r="M380" i="6"/>
  <c r="K381" i="6"/>
  <c r="N381" i="6"/>
  <c r="M381" i="6"/>
  <c r="K382" i="6"/>
  <c r="N382" i="6"/>
  <c r="M382" i="6"/>
  <c r="K383" i="6"/>
  <c r="N383" i="6"/>
  <c r="M383" i="6"/>
  <c r="K384" i="6"/>
  <c r="N384" i="6"/>
  <c r="M384" i="6"/>
  <c r="K385" i="6"/>
  <c r="N385" i="6"/>
  <c r="M385" i="6"/>
  <c r="K398" i="6"/>
  <c r="N398" i="6"/>
  <c r="M398" i="6"/>
  <c r="K399" i="6"/>
  <c r="N399" i="6"/>
  <c r="M399" i="6"/>
  <c r="K400" i="6"/>
  <c r="N400" i="6"/>
  <c r="M400" i="6"/>
  <c r="K401" i="6"/>
  <c r="N401" i="6"/>
  <c r="M401" i="6"/>
  <c r="K402" i="6"/>
  <c r="N402" i="6"/>
  <c r="M402" i="6"/>
  <c r="K403" i="6"/>
  <c r="N403" i="6"/>
  <c r="M403" i="6"/>
  <c r="K404" i="6"/>
  <c r="N404" i="6"/>
  <c r="M404" i="6"/>
  <c r="K405" i="6"/>
  <c r="N405" i="6"/>
  <c r="M405" i="6"/>
  <c r="K406" i="6"/>
  <c r="N406" i="6"/>
  <c r="M406" i="6"/>
  <c r="K407" i="6"/>
  <c r="N407" i="6"/>
  <c r="M407" i="6"/>
  <c r="K408" i="6"/>
  <c r="N408" i="6"/>
  <c r="M408" i="6"/>
  <c r="K409" i="6"/>
  <c r="N409" i="6"/>
  <c r="M409" i="6"/>
  <c r="K61" i="6"/>
  <c r="N61" i="6"/>
  <c r="M61" i="6"/>
  <c r="K133" i="6"/>
  <c r="N133" i="6"/>
  <c r="M133" i="6"/>
  <c r="K205" i="6"/>
  <c r="N205" i="6"/>
  <c r="M205" i="6"/>
  <c r="K277" i="6"/>
  <c r="N277" i="6"/>
  <c r="M277" i="6"/>
  <c r="K349" i="6"/>
  <c r="N349" i="6"/>
  <c r="M349" i="6"/>
  <c r="K421" i="6"/>
  <c r="N421" i="6"/>
  <c r="M421" i="6"/>
  <c r="K493" i="6"/>
  <c r="N493" i="6"/>
  <c r="M493" i="6"/>
  <c r="K565" i="6"/>
  <c r="N565" i="6"/>
  <c r="M565" i="6"/>
  <c r="K637" i="6"/>
  <c r="N637" i="6"/>
  <c r="M637" i="6"/>
  <c r="K709" i="6"/>
  <c r="N709" i="6"/>
  <c r="M709" i="6"/>
  <c r="K781" i="6"/>
  <c r="N781" i="6"/>
  <c r="M781" i="6"/>
  <c r="K853" i="6"/>
  <c r="N853" i="6"/>
  <c r="M853" i="6"/>
  <c r="K434" i="6"/>
  <c r="N434" i="6"/>
  <c r="M434" i="6"/>
  <c r="K435" i="6"/>
  <c r="N435" i="6"/>
  <c r="M435" i="6"/>
  <c r="K436" i="6"/>
  <c r="N436" i="6"/>
  <c r="M436" i="6"/>
  <c r="K437" i="6"/>
  <c r="N437" i="6"/>
  <c r="M437" i="6"/>
  <c r="K438" i="6"/>
  <c r="N438" i="6"/>
  <c r="M438" i="6"/>
  <c r="K439" i="6"/>
  <c r="N439" i="6"/>
  <c r="M439" i="6"/>
  <c r="K440" i="6"/>
  <c r="N440" i="6"/>
  <c r="M440" i="6"/>
  <c r="K441" i="6"/>
  <c r="N441" i="6"/>
  <c r="M441" i="6"/>
  <c r="K442" i="6"/>
  <c r="N442" i="6"/>
  <c r="M442" i="6"/>
  <c r="K443" i="6"/>
  <c r="N443" i="6"/>
  <c r="M443" i="6"/>
  <c r="K444" i="6"/>
  <c r="N444" i="6"/>
  <c r="M444" i="6"/>
  <c r="K445" i="6"/>
  <c r="N445" i="6"/>
  <c r="M445" i="6"/>
  <c r="K458" i="6"/>
  <c r="N458" i="6"/>
  <c r="M458" i="6"/>
  <c r="K459" i="6"/>
  <c r="N459" i="6"/>
  <c r="M459" i="6"/>
  <c r="K460" i="6"/>
  <c r="N460" i="6"/>
  <c r="M460" i="6"/>
  <c r="K461" i="6"/>
  <c r="N461" i="6"/>
  <c r="M461" i="6"/>
  <c r="K462" i="6"/>
  <c r="N462" i="6"/>
  <c r="M462" i="6"/>
  <c r="K463" i="6"/>
  <c r="N463" i="6"/>
  <c r="M463" i="6"/>
  <c r="K464" i="6"/>
  <c r="N464" i="6"/>
  <c r="M464" i="6"/>
  <c r="K465" i="6"/>
  <c r="N465" i="6"/>
  <c r="M465" i="6"/>
  <c r="K466" i="6"/>
  <c r="N466" i="6"/>
  <c r="M466" i="6"/>
  <c r="K467" i="6"/>
  <c r="N467" i="6"/>
  <c r="M467" i="6"/>
  <c r="K468" i="6"/>
  <c r="N468" i="6"/>
  <c r="M468" i="6"/>
  <c r="K469" i="6"/>
  <c r="N469" i="6"/>
  <c r="M469" i="6"/>
  <c r="K62" i="6"/>
  <c r="N62" i="6"/>
  <c r="M62" i="6"/>
  <c r="K134" i="6"/>
  <c r="N134" i="6"/>
  <c r="M134" i="6"/>
  <c r="K206" i="6"/>
  <c r="N206" i="6"/>
  <c r="M206" i="6"/>
  <c r="K278" i="6"/>
  <c r="N278" i="6"/>
  <c r="M278" i="6"/>
  <c r="K350" i="6"/>
  <c r="N350" i="6"/>
  <c r="M350" i="6"/>
  <c r="K422" i="6"/>
  <c r="N422" i="6"/>
  <c r="M422" i="6"/>
  <c r="K494" i="6"/>
  <c r="N494" i="6"/>
  <c r="M494" i="6"/>
  <c r="K566" i="6"/>
  <c r="N566" i="6"/>
  <c r="M566" i="6"/>
  <c r="K638" i="6"/>
  <c r="N638" i="6"/>
  <c r="M638" i="6"/>
  <c r="K710" i="6"/>
  <c r="N710" i="6"/>
  <c r="M710" i="6"/>
  <c r="K782" i="6"/>
  <c r="N782" i="6"/>
  <c r="M782" i="6"/>
  <c r="K854" i="6"/>
  <c r="N854" i="6"/>
  <c r="M854" i="6"/>
  <c r="K446" i="6"/>
  <c r="N446" i="6"/>
  <c r="M446" i="6"/>
  <c r="K447" i="6"/>
  <c r="N447" i="6"/>
  <c r="M447" i="6"/>
  <c r="K448" i="6"/>
  <c r="N448" i="6"/>
  <c r="M448" i="6"/>
  <c r="K449" i="6"/>
  <c r="N449" i="6"/>
  <c r="M449" i="6"/>
  <c r="K450" i="6"/>
  <c r="N450" i="6"/>
  <c r="M450" i="6"/>
  <c r="K451" i="6"/>
  <c r="N451" i="6"/>
  <c r="M451" i="6"/>
  <c r="K452" i="6"/>
  <c r="N452" i="6"/>
  <c r="M452" i="6"/>
  <c r="K453" i="6"/>
  <c r="N453" i="6"/>
  <c r="M453" i="6"/>
  <c r="K454" i="6"/>
  <c r="N454" i="6"/>
  <c r="M454" i="6"/>
  <c r="K455" i="6"/>
  <c r="N455" i="6"/>
  <c r="M455" i="6"/>
  <c r="K456" i="6"/>
  <c r="N456" i="6"/>
  <c r="M456" i="6"/>
  <c r="K457" i="6"/>
  <c r="N457" i="6"/>
  <c r="M457" i="6"/>
  <c r="K470" i="6"/>
  <c r="N470" i="6"/>
  <c r="M470" i="6"/>
  <c r="K471" i="6"/>
  <c r="N471" i="6"/>
  <c r="M471" i="6"/>
  <c r="K472" i="6"/>
  <c r="N472" i="6"/>
  <c r="M472" i="6"/>
  <c r="K473" i="6"/>
  <c r="N473" i="6"/>
  <c r="M473" i="6"/>
  <c r="K474" i="6"/>
  <c r="N474" i="6"/>
  <c r="M474" i="6"/>
  <c r="K475" i="6"/>
  <c r="N475" i="6"/>
  <c r="M475" i="6"/>
  <c r="K476" i="6"/>
  <c r="N476" i="6"/>
  <c r="M476" i="6"/>
  <c r="K477" i="6"/>
  <c r="N477" i="6"/>
  <c r="M477" i="6"/>
  <c r="K478" i="6"/>
  <c r="N478" i="6"/>
  <c r="M478" i="6"/>
  <c r="K479" i="6"/>
  <c r="N479" i="6"/>
  <c r="M479" i="6"/>
  <c r="K480" i="6"/>
  <c r="N480" i="6"/>
  <c r="M480" i="6"/>
  <c r="K481" i="6"/>
  <c r="N481" i="6"/>
  <c r="M481" i="6"/>
  <c r="K63" i="6"/>
  <c r="N63" i="6"/>
  <c r="M63" i="6"/>
  <c r="K135" i="6"/>
  <c r="N135" i="6"/>
  <c r="M135" i="6"/>
  <c r="K207" i="6"/>
  <c r="N207" i="6"/>
  <c r="M207" i="6"/>
  <c r="K279" i="6"/>
  <c r="N279" i="6"/>
  <c r="M279" i="6"/>
  <c r="K351" i="6"/>
  <c r="N351" i="6"/>
  <c r="M351" i="6"/>
  <c r="K423" i="6"/>
  <c r="N423" i="6"/>
  <c r="M423" i="6"/>
  <c r="K495" i="6"/>
  <c r="N495" i="6"/>
  <c r="M495" i="6"/>
  <c r="K567" i="6"/>
  <c r="N567" i="6"/>
  <c r="M567" i="6"/>
  <c r="K639" i="6"/>
  <c r="N639" i="6"/>
  <c r="M639" i="6"/>
  <c r="K711" i="6"/>
  <c r="N711" i="6"/>
  <c r="M711" i="6"/>
  <c r="K783" i="6"/>
  <c r="N783" i="6"/>
  <c r="M783" i="6"/>
  <c r="K855" i="6"/>
  <c r="N855" i="6"/>
  <c r="M855" i="6"/>
  <c r="K506" i="6"/>
  <c r="N506" i="6"/>
  <c r="M506" i="6"/>
  <c r="K507" i="6"/>
  <c r="N507" i="6"/>
  <c r="M507" i="6"/>
  <c r="K508" i="6"/>
  <c r="N508" i="6"/>
  <c r="M508" i="6"/>
  <c r="K509" i="6"/>
  <c r="N509" i="6"/>
  <c r="M509" i="6"/>
  <c r="K510" i="6"/>
  <c r="N510" i="6"/>
  <c r="M510" i="6"/>
  <c r="K511" i="6"/>
  <c r="N511" i="6"/>
  <c r="M511" i="6"/>
  <c r="K512" i="6"/>
  <c r="N512" i="6"/>
  <c r="M512" i="6"/>
  <c r="K513" i="6"/>
  <c r="N513" i="6"/>
  <c r="M513" i="6"/>
  <c r="K514" i="6"/>
  <c r="N514" i="6"/>
  <c r="M514" i="6"/>
  <c r="K515" i="6"/>
  <c r="N515" i="6"/>
  <c r="M515" i="6"/>
  <c r="K516" i="6"/>
  <c r="N516" i="6"/>
  <c r="M516" i="6"/>
  <c r="K517" i="6"/>
  <c r="N517" i="6"/>
  <c r="M517" i="6"/>
  <c r="K530" i="6"/>
  <c r="N530" i="6"/>
  <c r="M530" i="6"/>
  <c r="K531" i="6"/>
  <c r="N531" i="6"/>
  <c r="M531" i="6"/>
  <c r="K532" i="6"/>
  <c r="N532" i="6"/>
  <c r="M532" i="6"/>
  <c r="K533" i="6"/>
  <c r="N533" i="6"/>
  <c r="M533" i="6"/>
  <c r="K534" i="6"/>
  <c r="N534" i="6"/>
  <c r="M534" i="6"/>
  <c r="K535" i="6"/>
  <c r="N535" i="6"/>
  <c r="M535" i="6"/>
  <c r="K536" i="6"/>
  <c r="N536" i="6"/>
  <c r="M536" i="6"/>
  <c r="K537" i="6"/>
  <c r="N537" i="6"/>
  <c r="M537" i="6"/>
  <c r="K538" i="6"/>
  <c r="N538" i="6"/>
  <c r="M538" i="6"/>
  <c r="K539" i="6"/>
  <c r="N539" i="6"/>
  <c r="M539" i="6"/>
  <c r="K540" i="6"/>
  <c r="N540" i="6"/>
  <c r="M540" i="6"/>
  <c r="K541" i="6"/>
  <c r="N541" i="6"/>
  <c r="M541" i="6"/>
  <c r="K64" i="6"/>
  <c r="N64" i="6"/>
  <c r="M64" i="6"/>
  <c r="K136" i="6"/>
  <c r="N136" i="6"/>
  <c r="M136" i="6"/>
  <c r="K208" i="6"/>
  <c r="N208" i="6"/>
  <c r="M208" i="6"/>
  <c r="K280" i="6"/>
  <c r="N280" i="6"/>
  <c r="M280" i="6"/>
  <c r="K352" i="6"/>
  <c r="N352" i="6"/>
  <c r="M352" i="6"/>
  <c r="K424" i="6"/>
  <c r="N424" i="6"/>
  <c r="M424" i="6"/>
  <c r="K496" i="6"/>
  <c r="N496" i="6"/>
  <c r="M496" i="6"/>
  <c r="K568" i="6"/>
  <c r="N568" i="6"/>
  <c r="M568" i="6"/>
  <c r="K640" i="6"/>
  <c r="N640" i="6"/>
  <c r="M640" i="6"/>
  <c r="K712" i="6"/>
  <c r="N712" i="6"/>
  <c r="M712" i="6"/>
  <c r="K784" i="6"/>
  <c r="N784" i="6"/>
  <c r="M784" i="6"/>
  <c r="K856" i="6"/>
  <c r="N856" i="6"/>
  <c r="M856" i="6"/>
  <c r="K518" i="6"/>
  <c r="N518" i="6"/>
  <c r="M518" i="6"/>
  <c r="K519" i="6"/>
  <c r="N519" i="6"/>
  <c r="M519" i="6"/>
  <c r="K520" i="6"/>
  <c r="N520" i="6"/>
  <c r="M520" i="6"/>
  <c r="K521" i="6"/>
  <c r="N521" i="6"/>
  <c r="M521" i="6"/>
  <c r="K522" i="6"/>
  <c r="N522" i="6"/>
  <c r="M522" i="6"/>
  <c r="K523" i="6"/>
  <c r="N523" i="6"/>
  <c r="M523" i="6"/>
  <c r="K524" i="6"/>
  <c r="N524" i="6"/>
  <c r="M524" i="6"/>
  <c r="K525" i="6"/>
  <c r="N525" i="6"/>
  <c r="M525" i="6"/>
  <c r="K526" i="6"/>
  <c r="N526" i="6"/>
  <c r="M526" i="6"/>
  <c r="K527" i="6"/>
  <c r="N527" i="6"/>
  <c r="M527" i="6"/>
  <c r="K528" i="6"/>
  <c r="N528" i="6"/>
  <c r="M528" i="6"/>
  <c r="K529" i="6"/>
  <c r="N529" i="6"/>
  <c r="M529" i="6"/>
  <c r="K542" i="6"/>
  <c r="N542" i="6"/>
  <c r="M542" i="6"/>
  <c r="K543" i="6"/>
  <c r="N543" i="6"/>
  <c r="M543" i="6"/>
  <c r="K544" i="6"/>
  <c r="N544" i="6"/>
  <c r="M544" i="6"/>
  <c r="K545" i="6"/>
  <c r="N545" i="6"/>
  <c r="M545" i="6"/>
  <c r="K546" i="6"/>
  <c r="N546" i="6"/>
  <c r="M546" i="6"/>
  <c r="K547" i="6"/>
  <c r="N547" i="6"/>
  <c r="M547" i="6"/>
  <c r="K548" i="6"/>
  <c r="N548" i="6"/>
  <c r="M548" i="6"/>
  <c r="K549" i="6"/>
  <c r="N549" i="6"/>
  <c r="M549" i="6"/>
  <c r="K550" i="6"/>
  <c r="N550" i="6"/>
  <c r="M550" i="6"/>
  <c r="K551" i="6"/>
  <c r="N551" i="6"/>
  <c r="M551" i="6"/>
  <c r="K552" i="6"/>
  <c r="N552" i="6"/>
  <c r="M552" i="6"/>
  <c r="K553" i="6"/>
  <c r="N553" i="6"/>
  <c r="M553" i="6"/>
  <c r="K65" i="6"/>
  <c r="N65" i="6"/>
  <c r="M65" i="6"/>
  <c r="K137" i="6"/>
  <c r="N137" i="6"/>
  <c r="M137" i="6"/>
  <c r="K209" i="6"/>
  <c r="N209" i="6"/>
  <c r="M209" i="6"/>
  <c r="K281" i="6"/>
  <c r="N281" i="6"/>
  <c r="M281" i="6"/>
  <c r="K353" i="6"/>
  <c r="N353" i="6"/>
  <c r="M353" i="6"/>
  <c r="K425" i="6"/>
  <c r="N425" i="6"/>
  <c r="M425" i="6"/>
  <c r="K497" i="6"/>
  <c r="N497" i="6"/>
  <c r="M497" i="6"/>
  <c r="K569" i="6"/>
  <c r="N569" i="6"/>
  <c r="M569" i="6"/>
  <c r="K641" i="6"/>
  <c r="N641" i="6"/>
  <c r="M641" i="6"/>
  <c r="K713" i="6"/>
  <c r="N713" i="6"/>
  <c r="M713" i="6"/>
  <c r="K785" i="6"/>
  <c r="N785" i="6"/>
  <c r="M785" i="6"/>
  <c r="K857" i="6"/>
  <c r="N857" i="6"/>
  <c r="M857" i="6"/>
  <c r="K578" i="6"/>
  <c r="N578" i="6"/>
  <c r="M578" i="6"/>
  <c r="K579" i="6"/>
  <c r="N579" i="6"/>
  <c r="M579" i="6"/>
  <c r="K580" i="6"/>
  <c r="N580" i="6"/>
  <c r="M580" i="6"/>
  <c r="K581" i="6"/>
  <c r="N581" i="6"/>
  <c r="M581" i="6"/>
  <c r="K582" i="6"/>
  <c r="N582" i="6"/>
  <c r="M582" i="6"/>
  <c r="K583" i="6"/>
  <c r="N583" i="6"/>
  <c r="M583" i="6"/>
  <c r="K584" i="6"/>
  <c r="N584" i="6"/>
  <c r="M584" i="6"/>
  <c r="K585" i="6"/>
  <c r="N585" i="6"/>
  <c r="M585" i="6"/>
  <c r="K586" i="6"/>
  <c r="N586" i="6"/>
  <c r="M586" i="6"/>
  <c r="K587" i="6"/>
  <c r="N587" i="6"/>
  <c r="M587" i="6"/>
  <c r="K588" i="6"/>
  <c r="N588" i="6"/>
  <c r="M588" i="6"/>
  <c r="K589" i="6"/>
  <c r="N589" i="6"/>
  <c r="M589" i="6"/>
  <c r="K602" i="6"/>
  <c r="N602" i="6"/>
  <c r="M602" i="6"/>
  <c r="K603" i="6"/>
  <c r="N603" i="6"/>
  <c r="M603" i="6"/>
  <c r="K604" i="6"/>
  <c r="N604" i="6"/>
  <c r="M604" i="6"/>
  <c r="K605" i="6"/>
  <c r="N605" i="6"/>
  <c r="M605" i="6"/>
  <c r="K606" i="6"/>
  <c r="N606" i="6"/>
  <c r="M606" i="6"/>
  <c r="K607" i="6"/>
  <c r="N607" i="6"/>
  <c r="M607" i="6"/>
  <c r="K608" i="6"/>
  <c r="N608" i="6"/>
  <c r="M608" i="6"/>
  <c r="K609" i="6"/>
  <c r="N609" i="6"/>
  <c r="M609" i="6"/>
  <c r="K610" i="6"/>
  <c r="N610" i="6"/>
  <c r="M610" i="6"/>
  <c r="K611" i="6"/>
  <c r="N611" i="6"/>
  <c r="M611" i="6"/>
  <c r="K612" i="6"/>
  <c r="N612" i="6"/>
  <c r="M612" i="6"/>
  <c r="K613" i="6"/>
  <c r="N613" i="6"/>
  <c r="M613" i="6"/>
  <c r="K66" i="6"/>
  <c r="N66" i="6"/>
  <c r="M66" i="6"/>
  <c r="K138" i="6"/>
  <c r="N138" i="6"/>
  <c r="M138" i="6"/>
  <c r="K210" i="6"/>
  <c r="N210" i="6"/>
  <c r="M210" i="6"/>
  <c r="K282" i="6"/>
  <c r="N282" i="6"/>
  <c r="M282" i="6"/>
  <c r="K354" i="6"/>
  <c r="N354" i="6"/>
  <c r="M354" i="6"/>
  <c r="K426" i="6"/>
  <c r="N426" i="6"/>
  <c r="M426" i="6"/>
  <c r="K498" i="6"/>
  <c r="N498" i="6"/>
  <c r="M498" i="6"/>
  <c r="K570" i="6"/>
  <c r="N570" i="6"/>
  <c r="M570" i="6"/>
  <c r="K642" i="6"/>
  <c r="N642" i="6"/>
  <c r="M642" i="6"/>
  <c r="K714" i="6"/>
  <c r="N714" i="6"/>
  <c r="M714" i="6"/>
  <c r="K786" i="6"/>
  <c r="N786" i="6"/>
  <c r="M786" i="6"/>
  <c r="K858" i="6"/>
  <c r="N858" i="6"/>
  <c r="M858" i="6"/>
  <c r="K590" i="6"/>
  <c r="N590" i="6"/>
  <c r="M590" i="6"/>
  <c r="K591" i="6"/>
  <c r="N591" i="6"/>
  <c r="M591" i="6"/>
  <c r="K592" i="6"/>
  <c r="N592" i="6"/>
  <c r="M592" i="6"/>
  <c r="K593" i="6"/>
  <c r="N593" i="6"/>
  <c r="M593" i="6"/>
  <c r="K594" i="6"/>
  <c r="N594" i="6"/>
  <c r="M594" i="6"/>
  <c r="K595" i="6"/>
  <c r="N595" i="6"/>
  <c r="M595" i="6"/>
  <c r="K596" i="6"/>
  <c r="N596" i="6"/>
  <c r="M596" i="6"/>
  <c r="K597" i="6"/>
  <c r="N597" i="6"/>
  <c r="M597" i="6"/>
  <c r="K598" i="6"/>
  <c r="N598" i="6"/>
  <c r="M598" i="6"/>
  <c r="K599" i="6"/>
  <c r="N599" i="6"/>
  <c r="M599" i="6"/>
  <c r="K600" i="6"/>
  <c r="N600" i="6"/>
  <c r="M600" i="6"/>
  <c r="K601" i="6"/>
  <c r="N601" i="6"/>
  <c r="M601" i="6"/>
  <c r="K614" i="6"/>
  <c r="N614" i="6"/>
  <c r="M614" i="6"/>
  <c r="K615" i="6"/>
  <c r="N615" i="6"/>
  <c r="M615" i="6"/>
  <c r="K616" i="6"/>
  <c r="N616" i="6"/>
  <c r="M616" i="6"/>
  <c r="K617" i="6"/>
  <c r="N617" i="6"/>
  <c r="M617" i="6"/>
  <c r="K618" i="6"/>
  <c r="N618" i="6"/>
  <c r="M618" i="6"/>
  <c r="K619" i="6"/>
  <c r="N619" i="6"/>
  <c r="M619" i="6"/>
  <c r="K620" i="6"/>
  <c r="N620" i="6"/>
  <c r="M620" i="6"/>
  <c r="K621" i="6"/>
  <c r="N621" i="6"/>
  <c r="M621" i="6"/>
  <c r="K622" i="6"/>
  <c r="N622" i="6"/>
  <c r="M622" i="6"/>
  <c r="K623" i="6"/>
  <c r="N623" i="6"/>
  <c r="M623" i="6"/>
  <c r="K624" i="6"/>
  <c r="N624" i="6"/>
  <c r="M624" i="6"/>
  <c r="K625" i="6"/>
  <c r="N625" i="6"/>
  <c r="M625" i="6"/>
  <c r="K67" i="6"/>
  <c r="N67" i="6"/>
  <c r="M67" i="6"/>
  <c r="K139" i="6"/>
  <c r="N139" i="6"/>
  <c r="M139" i="6"/>
  <c r="K211" i="6"/>
  <c r="N211" i="6"/>
  <c r="M211" i="6"/>
  <c r="K283" i="6"/>
  <c r="N283" i="6"/>
  <c r="M283" i="6"/>
  <c r="K355" i="6"/>
  <c r="N355" i="6"/>
  <c r="M355" i="6"/>
  <c r="K427" i="6"/>
  <c r="N427" i="6"/>
  <c r="M427" i="6"/>
  <c r="K499" i="6"/>
  <c r="N499" i="6"/>
  <c r="M499" i="6"/>
  <c r="K571" i="6"/>
  <c r="N571" i="6"/>
  <c r="M571" i="6"/>
  <c r="K643" i="6"/>
  <c r="N643" i="6"/>
  <c r="M643" i="6"/>
  <c r="K715" i="6"/>
  <c r="N715" i="6"/>
  <c r="M715" i="6"/>
  <c r="K787" i="6"/>
  <c r="N787" i="6"/>
  <c r="M787" i="6"/>
  <c r="K859" i="6"/>
  <c r="N859" i="6"/>
  <c r="M859" i="6"/>
  <c r="K650" i="6"/>
  <c r="N650" i="6"/>
  <c r="M650" i="6"/>
  <c r="K651" i="6"/>
  <c r="N651" i="6"/>
  <c r="M651" i="6"/>
  <c r="K652" i="6"/>
  <c r="N652" i="6"/>
  <c r="M652" i="6"/>
  <c r="K653" i="6"/>
  <c r="N653" i="6"/>
  <c r="M653" i="6"/>
  <c r="K654" i="6"/>
  <c r="N654" i="6"/>
  <c r="M654" i="6"/>
  <c r="K655" i="6"/>
  <c r="N655" i="6"/>
  <c r="M655" i="6"/>
  <c r="K656" i="6"/>
  <c r="N656" i="6"/>
  <c r="M656" i="6"/>
  <c r="K657" i="6"/>
  <c r="N657" i="6"/>
  <c r="M657" i="6"/>
  <c r="K658" i="6"/>
  <c r="N658" i="6"/>
  <c r="M658" i="6"/>
  <c r="K659" i="6"/>
  <c r="N659" i="6"/>
  <c r="M659" i="6"/>
  <c r="K660" i="6"/>
  <c r="N660" i="6"/>
  <c r="M660" i="6"/>
  <c r="K661" i="6"/>
  <c r="N661" i="6"/>
  <c r="M661" i="6"/>
  <c r="K674" i="6"/>
  <c r="N674" i="6"/>
  <c r="M674" i="6"/>
  <c r="K675" i="6"/>
  <c r="N675" i="6"/>
  <c r="M675" i="6"/>
  <c r="K676" i="6"/>
  <c r="N676" i="6"/>
  <c r="M676" i="6"/>
  <c r="K677" i="6"/>
  <c r="N677" i="6"/>
  <c r="M677" i="6"/>
  <c r="K678" i="6"/>
  <c r="N678" i="6"/>
  <c r="M678" i="6"/>
  <c r="K679" i="6"/>
  <c r="N679" i="6"/>
  <c r="M679" i="6"/>
  <c r="K680" i="6"/>
  <c r="N680" i="6"/>
  <c r="M680" i="6"/>
  <c r="K681" i="6"/>
  <c r="N681" i="6"/>
  <c r="M681" i="6"/>
  <c r="K682" i="6"/>
  <c r="N682" i="6"/>
  <c r="M682" i="6"/>
  <c r="K683" i="6"/>
  <c r="N683" i="6"/>
  <c r="M683" i="6"/>
  <c r="K684" i="6"/>
  <c r="N684" i="6"/>
  <c r="M684" i="6"/>
  <c r="K685" i="6"/>
  <c r="N685" i="6"/>
  <c r="M685" i="6"/>
  <c r="K68" i="6"/>
  <c r="N68" i="6"/>
  <c r="M68" i="6"/>
  <c r="K140" i="6"/>
  <c r="N140" i="6"/>
  <c r="M140" i="6"/>
  <c r="K212" i="6"/>
  <c r="N212" i="6"/>
  <c r="M212" i="6"/>
  <c r="K284" i="6"/>
  <c r="N284" i="6"/>
  <c r="M284" i="6"/>
  <c r="K356" i="6"/>
  <c r="N356" i="6"/>
  <c r="M356" i="6"/>
  <c r="K428" i="6"/>
  <c r="N428" i="6"/>
  <c r="M428" i="6"/>
  <c r="K500" i="6"/>
  <c r="N500" i="6"/>
  <c r="M500" i="6"/>
  <c r="K572" i="6"/>
  <c r="N572" i="6"/>
  <c r="M572" i="6"/>
  <c r="K644" i="6"/>
  <c r="N644" i="6"/>
  <c r="M644" i="6"/>
  <c r="K716" i="6"/>
  <c r="N716" i="6"/>
  <c r="M716" i="6"/>
  <c r="K788" i="6"/>
  <c r="N788" i="6"/>
  <c r="M788" i="6"/>
  <c r="K860" i="6"/>
  <c r="N860" i="6"/>
  <c r="M860" i="6"/>
  <c r="K662" i="6"/>
  <c r="N662" i="6"/>
  <c r="M662" i="6"/>
  <c r="K663" i="6"/>
  <c r="N663" i="6"/>
  <c r="M663" i="6"/>
  <c r="K664" i="6"/>
  <c r="N664" i="6"/>
  <c r="M664" i="6"/>
  <c r="K665" i="6"/>
  <c r="N665" i="6"/>
  <c r="M665" i="6"/>
  <c r="K666" i="6"/>
  <c r="N666" i="6"/>
  <c r="M666" i="6"/>
  <c r="K667" i="6"/>
  <c r="N667" i="6"/>
  <c r="M667" i="6"/>
  <c r="K668" i="6"/>
  <c r="N668" i="6"/>
  <c r="M668" i="6"/>
  <c r="K669" i="6"/>
  <c r="N669" i="6"/>
  <c r="M669" i="6"/>
  <c r="K670" i="6"/>
  <c r="N670" i="6"/>
  <c r="M670" i="6"/>
  <c r="K671" i="6"/>
  <c r="N671" i="6"/>
  <c r="M671" i="6"/>
  <c r="K672" i="6"/>
  <c r="N672" i="6"/>
  <c r="M672" i="6"/>
  <c r="K673" i="6"/>
  <c r="N673" i="6"/>
  <c r="M673" i="6"/>
  <c r="K686" i="6"/>
  <c r="N686" i="6"/>
  <c r="M686" i="6"/>
  <c r="K687" i="6"/>
  <c r="N687" i="6"/>
  <c r="M687" i="6"/>
  <c r="K688" i="6"/>
  <c r="N688" i="6"/>
  <c r="M688" i="6"/>
  <c r="K689" i="6"/>
  <c r="N689" i="6"/>
  <c r="M689" i="6"/>
  <c r="K690" i="6"/>
  <c r="N690" i="6"/>
  <c r="M690" i="6"/>
  <c r="K691" i="6"/>
  <c r="N691" i="6"/>
  <c r="M691" i="6"/>
  <c r="K692" i="6"/>
  <c r="N692" i="6"/>
  <c r="M692" i="6"/>
  <c r="K693" i="6"/>
  <c r="N693" i="6"/>
  <c r="M693" i="6"/>
  <c r="K694" i="6"/>
  <c r="N694" i="6"/>
  <c r="M694" i="6"/>
  <c r="K695" i="6"/>
  <c r="N695" i="6"/>
  <c r="M695" i="6"/>
  <c r="K696" i="6"/>
  <c r="N696" i="6"/>
  <c r="M696" i="6"/>
  <c r="K697" i="6"/>
  <c r="N697" i="6"/>
  <c r="M697" i="6"/>
  <c r="K69" i="6"/>
  <c r="N69" i="6"/>
  <c r="M69" i="6"/>
  <c r="K141" i="6"/>
  <c r="N141" i="6"/>
  <c r="M141" i="6"/>
  <c r="K213" i="6"/>
  <c r="N213" i="6"/>
  <c r="M213" i="6"/>
  <c r="K285" i="6"/>
  <c r="N285" i="6"/>
  <c r="M285" i="6"/>
  <c r="K357" i="6"/>
  <c r="N357" i="6"/>
  <c r="M357" i="6"/>
  <c r="K429" i="6"/>
  <c r="N429" i="6"/>
  <c r="M429" i="6"/>
  <c r="K501" i="6"/>
  <c r="N501" i="6"/>
  <c r="M501" i="6"/>
  <c r="K573" i="6"/>
  <c r="N573" i="6"/>
  <c r="M573" i="6"/>
  <c r="K645" i="6"/>
  <c r="N645" i="6"/>
  <c r="M645" i="6"/>
  <c r="K717" i="6"/>
  <c r="N717" i="6"/>
  <c r="M717" i="6"/>
  <c r="K789" i="6"/>
  <c r="N789" i="6"/>
  <c r="M789" i="6"/>
  <c r="K861" i="6"/>
  <c r="N861" i="6"/>
  <c r="M861" i="6"/>
  <c r="K722" i="6"/>
  <c r="N722" i="6"/>
  <c r="M722" i="6"/>
  <c r="K723" i="6"/>
  <c r="N723" i="6"/>
  <c r="M723" i="6"/>
  <c r="K724" i="6"/>
  <c r="N724" i="6"/>
  <c r="M724" i="6"/>
  <c r="K725" i="6"/>
  <c r="N725" i="6"/>
  <c r="M725" i="6"/>
  <c r="K726" i="6"/>
  <c r="N726" i="6"/>
  <c r="M726" i="6"/>
  <c r="K727" i="6"/>
  <c r="N727" i="6"/>
  <c r="M727" i="6"/>
  <c r="K728" i="6"/>
  <c r="N728" i="6"/>
  <c r="M728" i="6"/>
  <c r="K729" i="6"/>
  <c r="N729" i="6"/>
  <c r="M729" i="6"/>
  <c r="K730" i="6"/>
  <c r="N730" i="6"/>
  <c r="M730" i="6"/>
  <c r="K731" i="6"/>
  <c r="N731" i="6"/>
  <c r="M731" i="6"/>
  <c r="K732" i="6"/>
  <c r="N732" i="6"/>
  <c r="M732" i="6"/>
  <c r="K733" i="6"/>
  <c r="N733" i="6"/>
  <c r="M733" i="6"/>
  <c r="K746" i="6"/>
  <c r="N746" i="6"/>
  <c r="M746" i="6"/>
  <c r="K747" i="6"/>
  <c r="N747" i="6"/>
  <c r="M747" i="6"/>
  <c r="K748" i="6"/>
  <c r="N748" i="6"/>
  <c r="M748" i="6"/>
  <c r="K749" i="6"/>
  <c r="N749" i="6"/>
  <c r="M749" i="6"/>
  <c r="K750" i="6"/>
  <c r="N750" i="6"/>
  <c r="M750" i="6"/>
  <c r="K751" i="6"/>
  <c r="N751" i="6"/>
  <c r="M751" i="6"/>
  <c r="K752" i="6"/>
  <c r="N752" i="6"/>
  <c r="M752" i="6"/>
  <c r="K753" i="6"/>
  <c r="N753" i="6"/>
  <c r="M753" i="6"/>
  <c r="K754" i="6"/>
  <c r="N754" i="6"/>
  <c r="M754" i="6"/>
  <c r="K755" i="6"/>
  <c r="N755" i="6"/>
  <c r="M755" i="6"/>
  <c r="K756" i="6"/>
  <c r="N756" i="6"/>
  <c r="M756" i="6"/>
  <c r="K757" i="6"/>
  <c r="N757" i="6"/>
  <c r="M757" i="6"/>
  <c r="K70" i="6"/>
  <c r="N70" i="6"/>
  <c r="M70" i="6"/>
  <c r="K142" i="6"/>
  <c r="N142" i="6"/>
  <c r="M142" i="6"/>
  <c r="K214" i="6"/>
  <c r="N214" i="6"/>
  <c r="M214" i="6"/>
  <c r="K286" i="6"/>
  <c r="N286" i="6"/>
  <c r="M286" i="6"/>
  <c r="K358" i="6"/>
  <c r="N358" i="6"/>
  <c r="M358" i="6"/>
  <c r="K430" i="6"/>
  <c r="N430" i="6"/>
  <c r="M430" i="6"/>
  <c r="K502" i="6"/>
  <c r="N502" i="6"/>
  <c r="M502" i="6"/>
  <c r="K574" i="6"/>
  <c r="N574" i="6"/>
  <c r="M574" i="6"/>
  <c r="K646" i="6"/>
  <c r="N646" i="6"/>
  <c r="M646" i="6"/>
  <c r="K718" i="6"/>
  <c r="N718" i="6"/>
  <c r="M718" i="6"/>
  <c r="K790" i="6"/>
  <c r="N790" i="6"/>
  <c r="M790" i="6"/>
  <c r="K862" i="6"/>
  <c r="N862" i="6"/>
  <c r="M862" i="6"/>
  <c r="K734" i="6"/>
  <c r="N734" i="6"/>
  <c r="M734" i="6"/>
  <c r="K735" i="6"/>
  <c r="N735" i="6"/>
  <c r="M735" i="6"/>
  <c r="K736" i="6"/>
  <c r="N736" i="6"/>
  <c r="M736" i="6"/>
  <c r="K737" i="6"/>
  <c r="N737" i="6"/>
  <c r="M737" i="6"/>
  <c r="K738" i="6"/>
  <c r="N738" i="6"/>
  <c r="M738" i="6"/>
  <c r="K739" i="6"/>
  <c r="N739" i="6"/>
  <c r="M739" i="6"/>
  <c r="K740" i="6"/>
  <c r="N740" i="6"/>
  <c r="M740" i="6"/>
  <c r="K741" i="6"/>
  <c r="N741" i="6"/>
  <c r="M741" i="6"/>
  <c r="K742" i="6"/>
  <c r="N742" i="6"/>
  <c r="M742" i="6"/>
  <c r="K743" i="6"/>
  <c r="N743" i="6"/>
  <c r="M743" i="6"/>
  <c r="K744" i="6"/>
  <c r="N744" i="6"/>
  <c r="M744" i="6"/>
  <c r="K745" i="6"/>
  <c r="N745" i="6"/>
  <c r="M745" i="6"/>
  <c r="K758" i="6"/>
  <c r="N758" i="6"/>
  <c r="M758" i="6"/>
  <c r="K759" i="6"/>
  <c r="N759" i="6"/>
  <c r="M759" i="6"/>
  <c r="K760" i="6"/>
  <c r="N760" i="6"/>
  <c r="M760" i="6"/>
  <c r="K761" i="6"/>
  <c r="N761" i="6"/>
  <c r="M761" i="6"/>
  <c r="K762" i="6"/>
  <c r="N762" i="6"/>
  <c r="M762" i="6"/>
  <c r="K763" i="6"/>
  <c r="N763" i="6"/>
  <c r="M763" i="6"/>
  <c r="K764" i="6"/>
  <c r="N764" i="6"/>
  <c r="M764" i="6"/>
  <c r="K765" i="6"/>
  <c r="N765" i="6"/>
  <c r="M765" i="6"/>
  <c r="K766" i="6"/>
  <c r="N766" i="6"/>
  <c r="M766" i="6"/>
  <c r="K767" i="6"/>
  <c r="N767" i="6"/>
  <c r="M767" i="6"/>
  <c r="K768" i="6"/>
  <c r="N768" i="6"/>
  <c r="M768" i="6"/>
  <c r="K769" i="6"/>
  <c r="N769" i="6"/>
  <c r="M769" i="6"/>
  <c r="K71" i="6"/>
  <c r="N71" i="6"/>
  <c r="M71" i="6"/>
  <c r="K143" i="6"/>
  <c r="N143" i="6"/>
  <c r="M143" i="6"/>
  <c r="K215" i="6"/>
  <c r="N215" i="6"/>
  <c r="M215" i="6"/>
  <c r="K287" i="6"/>
  <c r="N287" i="6"/>
  <c r="M287" i="6"/>
  <c r="K359" i="6"/>
  <c r="N359" i="6"/>
  <c r="M359" i="6"/>
  <c r="K431" i="6"/>
  <c r="N431" i="6"/>
  <c r="M431" i="6"/>
  <c r="K503" i="6"/>
  <c r="N503" i="6"/>
  <c r="M503" i="6"/>
  <c r="K575" i="6"/>
  <c r="N575" i="6"/>
  <c r="M575" i="6"/>
  <c r="K647" i="6"/>
  <c r="N647" i="6"/>
  <c r="M647" i="6"/>
  <c r="K719" i="6"/>
  <c r="N719" i="6"/>
  <c r="M719" i="6"/>
  <c r="K791" i="6"/>
  <c r="N791" i="6"/>
  <c r="M791" i="6"/>
  <c r="K863" i="6"/>
  <c r="N863" i="6"/>
  <c r="M863" i="6"/>
  <c r="K794" i="6"/>
  <c r="N794" i="6"/>
  <c r="M794" i="6"/>
  <c r="K795" i="6"/>
  <c r="N795" i="6"/>
  <c r="M795" i="6"/>
  <c r="K796" i="6"/>
  <c r="N796" i="6"/>
  <c r="M796" i="6"/>
  <c r="K797" i="6"/>
  <c r="N797" i="6"/>
  <c r="M797" i="6"/>
  <c r="K798" i="6"/>
  <c r="N798" i="6"/>
  <c r="M798" i="6"/>
  <c r="K799" i="6"/>
  <c r="N799" i="6"/>
  <c r="M799" i="6"/>
  <c r="K800" i="6"/>
  <c r="N800" i="6"/>
  <c r="M800" i="6"/>
  <c r="K801" i="6"/>
  <c r="N801" i="6"/>
  <c r="M801" i="6"/>
  <c r="K802" i="6"/>
  <c r="N802" i="6"/>
  <c r="M802" i="6"/>
  <c r="K803" i="6"/>
  <c r="N803" i="6"/>
  <c r="M803" i="6"/>
  <c r="K804" i="6"/>
  <c r="N804" i="6"/>
  <c r="M804" i="6"/>
  <c r="K805" i="6"/>
  <c r="N805" i="6"/>
  <c r="M805" i="6"/>
  <c r="K818" i="6"/>
  <c r="N818" i="6"/>
  <c r="M818" i="6"/>
  <c r="K819" i="6"/>
  <c r="N819" i="6"/>
  <c r="M819" i="6"/>
  <c r="K820" i="6"/>
  <c r="N820" i="6"/>
  <c r="M820" i="6"/>
  <c r="K821" i="6"/>
  <c r="N821" i="6"/>
  <c r="M821" i="6"/>
  <c r="K822" i="6"/>
  <c r="N822" i="6"/>
  <c r="M822" i="6"/>
  <c r="K823" i="6"/>
  <c r="N823" i="6"/>
  <c r="M823" i="6"/>
  <c r="K824" i="6"/>
  <c r="N824" i="6"/>
  <c r="M824" i="6"/>
  <c r="K825" i="6"/>
  <c r="N825" i="6"/>
  <c r="M825" i="6"/>
  <c r="K826" i="6"/>
  <c r="N826" i="6"/>
  <c r="M826" i="6"/>
  <c r="K827" i="6"/>
  <c r="N827" i="6"/>
  <c r="M827" i="6"/>
  <c r="K828" i="6"/>
  <c r="N828" i="6"/>
  <c r="M828" i="6"/>
  <c r="K829" i="6"/>
  <c r="N829" i="6"/>
  <c r="M829" i="6"/>
  <c r="K72" i="6"/>
  <c r="N72" i="6"/>
  <c r="M72" i="6"/>
  <c r="K144" i="6"/>
  <c r="N144" i="6"/>
  <c r="M144" i="6"/>
  <c r="K216" i="6"/>
  <c r="N216" i="6"/>
  <c r="M216" i="6"/>
  <c r="K288" i="6"/>
  <c r="N288" i="6"/>
  <c r="M288" i="6"/>
  <c r="K360" i="6"/>
  <c r="N360" i="6"/>
  <c r="M360" i="6"/>
  <c r="K432" i="6"/>
  <c r="N432" i="6"/>
  <c r="M432" i="6"/>
  <c r="K504" i="6"/>
  <c r="N504" i="6"/>
  <c r="M504" i="6"/>
  <c r="K576" i="6"/>
  <c r="N576" i="6"/>
  <c r="M576" i="6"/>
  <c r="K648" i="6"/>
  <c r="N648" i="6"/>
  <c r="M648" i="6"/>
  <c r="K720" i="6"/>
  <c r="N720" i="6"/>
  <c r="M720" i="6"/>
  <c r="K792" i="6"/>
  <c r="N792" i="6"/>
  <c r="M792" i="6"/>
  <c r="K864" i="6"/>
  <c r="N864" i="6"/>
  <c r="M864" i="6"/>
  <c r="K806" i="6"/>
  <c r="N806" i="6"/>
  <c r="M806" i="6"/>
  <c r="K807" i="6"/>
  <c r="N807" i="6"/>
  <c r="M807" i="6"/>
  <c r="K808" i="6"/>
  <c r="N808" i="6"/>
  <c r="M808" i="6"/>
  <c r="K809" i="6"/>
  <c r="N809" i="6"/>
  <c r="M809" i="6"/>
  <c r="K810" i="6"/>
  <c r="N810" i="6"/>
  <c r="M810" i="6"/>
  <c r="K811" i="6"/>
  <c r="N811" i="6"/>
  <c r="M811" i="6"/>
  <c r="K812" i="6"/>
  <c r="N812" i="6"/>
  <c r="M812" i="6"/>
  <c r="K813" i="6"/>
  <c r="N813" i="6"/>
  <c r="M813" i="6"/>
  <c r="K814" i="6"/>
  <c r="N814" i="6"/>
  <c r="M814" i="6"/>
  <c r="K815" i="6"/>
  <c r="N815" i="6"/>
  <c r="M815" i="6"/>
  <c r="K816" i="6"/>
  <c r="N816" i="6"/>
  <c r="M816" i="6"/>
  <c r="K817" i="6"/>
  <c r="N817" i="6"/>
  <c r="M817" i="6"/>
  <c r="K830" i="6"/>
  <c r="N830" i="6"/>
  <c r="M830" i="6"/>
  <c r="K831" i="6"/>
  <c r="N831" i="6"/>
  <c r="M831" i="6"/>
  <c r="K832" i="6"/>
  <c r="N832" i="6"/>
  <c r="M832" i="6"/>
  <c r="K833" i="6"/>
  <c r="N833" i="6"/>
  <c r="M833" i="6"/>
  <c r="K834" i="6"/>
  <c r="N834" i="6"/>
  <c r="M834" i="6"/>
  <c r="K835" i="6"/>
  <c r="N835" i="6"/>
  <c r="M835" i="6"/>
  <c r="K836" i="6"/>
  <c r="N836" i="6"/>
  <c r="M836" i="6"/>
  <c r="K837" i="6"/>
  <c r="N837" i="6"/>
  <c r="M837" i="6"/>
  <c r="K838" i="6"/>
  <c r="N838" i="6"/>
  <c r="M838" i="6"/>
  <c r="K839" i="6"/>
  <c r="N839" i="6"/>
  <c r="M839" i="6"/>
  <c r="K840" i="6"/>
  <c r="N840" i="6"/>
  <c r="M840" i="6"/>
  <c r="K841" i="6"/>
  <c r="N841" i="6"/>
  <c r="M841" i="6"/>
  <c r="K73" i="6"/>
  <c r="N73" i="6"/>
  <c r="M73" i="6"/>
  <c r="K145" i="6"/>
  <c r="N145" i="6"/>
  <c r="M145" i="6"/>
  <c r="K217" i="6"/>
  <c r="N217" i="6"/>
  <c r="M217" i="6"/>
  <c r="K289" i="6"/>
  <c r="N289" i="6"/>
  <c r="M289" i="6"/>
  <c r="K361" i="6"/>
  <c r="N361" i="6"/>
  <c r="M361" i="6"/>
  <c r="K433" i="6"/>
  <c r="N433" i="6"/>
  <c r="M433" i="6"/>
  <c r="K505" i="6"/>
  <c r="N505" i="6"/>
  <c r="M505" i="6"/>
  <c r="K577" i="6"/>
  <c r="N577" i="6"/>
  <c r="M577" i="6"/>
  <c r="K649" i="6"/>
  <c r="N649" i="6"/>
  <c r="M649" i="6"/>
  <c r="K721" i="6"/>
  <c r="N721" i="6"/>
  <c r="M721" i="6"/>
  <c r="K793" i="6"/>
  <c r="N793" i="6"/>
  <c r="M793" i="6"/>
  <c r="K865" i="6"/>
  <c r="N865" i="6"/>
  <c r="M865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50" i="6"/>
  <c r="G50" i="6"/>
  <c r="F122" i="6"/>
  <c r="G122" i="6"/>
  <c r="F194" i="6"/>
  <c r="G194" i="6"/>
  <c r="F266" i="6"/>
  <c r="G266" i="6"/>
  <c r="F338" i="6"/>
  <c r="G338" i="6"/>
  <c r="F410" i="6"/>
  <c r="G410" i="6"/>
  <c r="F482" i="6"/>
  <c r="G482" i="6"/>
  <c r="F554" i="6"/>
  <c r="G554" i="6"/>
  <c r="F626" i="6"/>
  <c r="G626" i="6"/>
  <c r="F698" i="6"/>
  <c r="G698" i="6"/>
  <c r="F770" i="6"/>
  <c r="G770" i="6"/>
  <c r="F842" i="6"/>
  <c r="G842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1" i="6"/>
  <c r="G51" i="6"/>
  <c r="F123" i="6"/>
  <c r="G123" i="6"/>
  <c r="F195" i="6"/>
  <c r="G195" i="6"/>
  <c r="F267" i="6"/>
  <c r="G267" i="6"/>
  <c r="F339" i="6"/>
  <c r="G339" i="6"/>
  <c r="F411" i="6"/>
  <c r="G411" i="6"/>
  <c r="F483" i="6"/>
  <c r="G483" i="6"/>
  <c r="F555" i="6"/>
  <c r="G555" i="6"/>
  <c r="F627" i="6"/>
  <c r="G627" i="6"/>
  <c r="F699" i="6"/>
  <c r="G699" i="6"/>
  <c r="F771" i="6"/>
  <c r="G771" i="6"/>
  <c r="F843" i="6"/>
  <c r="G84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52" i="6"/>
  <c r="G52" i="6"/>
  <c r="F124" i="6"/>
  <c r="G124" i="6"/>
  <c r="F196" i="6"/>
  <c r="G196" i="6"/>
  <c r="F268" i="6"/>
  <c r="G268" i="6"/>
  <c r="F340" i="6"/>
  <c r="G340" i="6"/>
  <c r="F412" i="6"/>
  <c r="G412" i="6"/>
  <c r="F484" i="6"/>
  <c r="G484" i="6"/>
  <c r="F556" i="6"/>
  <c r="G556" i="6"/>
  <c r="F628" i="6"/>
  <c r="G628" i="6"/>
  <c r="F700" i="6"/>
  <c r="G700" i="6"/>
  <c r="F772" i="6"/>
  <c r="G772" i="6"/>
  <c r="F844" i="6"/>
  <c r="G844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53" i="6"/>
  <c r="G53" i="6"/>
  <c r="F125" i="6"/>
  <c r="G125" i="6"/>
  <c r="F197" i="6"/>
  <c r="G197" i="6"/>
  <c r="F269" i="6"/>
  <c r="G269" i="6"/>
  <c r="F341" i="6"/>
  <c r="G341" i="6"/>
  <c r="F413" i="6"/>
  <c r="G413" i="6"/>
  <c r="F485" i="6"/>
  <c r="G485" i="6"/>
  <c r="F701" i="6"/>
  <c r="G701" i="6"/>
  <c r="F773" i="6"/>
  <c r="G773" i="6"/>
  <c r="F845" i="6"/>
  <c r="G845" i="6"/>
  <c r="F96" i="6"/>
  <c r="G96" i="6"/>
  <c r="F97" i="6"/>
  <c r="G97" i="6"/>
  <c r="F120" i="6"/>
  <c r="G120" i="6"/>
  <c r="F121" i="6"/>
  <c r="G121" i="6"/>
  <c r="F557" i="6"/>
  <c r="G557" i="6"/>
  <c r="F629" i="6"/>
  <c r="G629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54" i="6"/>
  <c r="G54" i="6"/>
  <c r="F126" i="6"/>
  <c r="G126" i="6"/>
  <c r="F198" i="6"/>
  <c r="G198" i="6"/>
  <c r="F270" i="6"/>
  <c r="G270" i="6"/>
  <c r="F342" i="6"/>
  <c r="G342" i="6"/>
  <c r="F414" i="6"/>
  <c r="G414" i="6"/>
  <c r="F486" i="6"/>
  <c r="G486" i="6"/>
  <c r="F558" i="6"/>
  <c r="G558" i="6"/>
  <c r="F630" i="6"/>
  <c r="G630" i="6"/>
  <c r="F702" i="6"/>
  <c r="G702" i="6"/>
  <c r="F774" i="6"/>
  <c r="G774" i="6"/>
  <c r="F846" i="6"/>
  <c r="G846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55" i="6"/>
  <c r="G55" i="6"/>
  <c r="F127" i="6"/>
  <c r="G127" i="6"/>
  <c r="F199" i="6"/>
  <c r="G199" i="6"/>
  <c r="F271" i="6"/>
  <c r="G271" i="6"/>
  <c r="F343" i="6"/>
  <c r="G343" i="6"/>
  <c r="F415" i="6"/>
  <c r="G415" i="6"/>
  <c r="F487" i="6"/>
  <c r="G487" i="6"/>
  <c r="F559" i="6"/>
  <c r="G559" i="6"/>
  <c r="F631" i="6"/>
  <c r="G631" i="6"/>
  <c r="F703" i="6"/>
  <c r="G703" i="6"/>
  <c r="F775" i="6"/>
  <c r="G775" i="6"/>
  <c r="F847" i="6"/>
  <c r="G847" i="6"/>
  <c r="F218" i="6"/>
  <c r="G218" i="6"/>
  <c r="F242" i="6"/>
  <c r="G242" i="6"/>
  <c r="F560" i="6"/>
  <c r="G560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314" i="6"/>
  <c r="G314" i="6"/>
  <c r="F243" i="6"/>
  <c r="G243" i="6"/>
  <c r="F315" i="6"/>
  <c r="G315" i="6"/>
  <c r="F244" i="6"/>
  <c r="G244" i="6"/>
  <c r="F316" i="6"/>
  <c r="G316" i="6"/>
  <c r="F245" i="6"/>
  <c r="G245" i="6"/>
  <c r="F317" i="6"/>
  <c r="G317" i="6"/>
  <c r="F246" i="6"/>
  <c r="G246" i="6"/>
  <c r="F318" i="6"/>
  <c r="G318" i="6"/>
  <c r="F247" i="6"/>
  <c r="G247" i="6"/>
  <c r="F319" i="6"/>
  <c r="G319" i="6"/>
  <c r="F56" i="6"/>
  <c r="G56" i="6"/>
  <c r="F128" i="6"/>
  <c r="G128" i="6"/>
  <c r="F200" i="6"/>
  <c r="G200" i="6"/>
  <c r="F272" i="6"/>
  <c r="G272" i="6"/>
  <c r="F344" i="6"/>
  <c r="G344" i="6"/>
  <c r="F416" i="6"/>
  <c r="G416" i="6"/>
  <c r="F488" i="6"/>
  <c r="G488" i="6"/>
  <c r="F632" i="6"/>
  <c r="G632" i="6"/>
  <c r="F704" i="6"/>
  <c r="G704" i="6"/>
  <c r="F776" i="6"/>
  <c r="G776" i="6"/>
  <c r="F848" i="6"/>
  <c r="G848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8" i="6"/>
  <c r="G248" i="6"/>
  <c r="F320" i="6"/>
  <c r="G320" i="6"/>
  <c r="F249" i="6"/>
  <c r="G249" i="6"/>
  <c r="F321" i="6"/>
  <c r="G321" i="6"/>
  <c r="F250" i="6"/>
  <c r="G250" i="6"/>
  <c r="F322" i="6"/>
  <c r="G322" i="6"/>
  <c r="F251" i="6"/>
  <c r="G251" i="6"/>
  <c r="F323" i="6"/>
  <c r="G323" i="6"/>
  <c r="F252" i="6"/>
  <c r="G252" i="6"/>
  <c r="F324" i="6"/>
  <c r="G324" i="6"/>
  <c r="F57" i="6"/>
  <c r="G57" i="6"/>
  <c r="F129" i="6"/>
  <c r="G129" i="6"/>
  <c r="F201" i="6"/>
  <c r="G201" i="6"/>
  <c r="F273" i="6"/>
  <c r="G273" i="6"/>
  <c r="F345" i="6"/>
  <c r="G345" i="6"/>
  <c r="F417" i="6"/>
  <c r="G417" i="6"/>
  <c r="F489" i="6"/>
  <c r="G489" i="6"/>
  <c r="F705" i="6"/>
  <c r="G705" i="6"/>
  <c r="F777" i="6"/>
  <c r="G777" i="6"/>
  <c r="F849" i="6"/>
  <c r="G849" i="6"/>
  <c r="F240" i="6"/>
  <c r="G240" i="6"/>
  <c r="F241" i="6"/>
  <c r="G241" i="6"/>
  <c r="F253" i="6"/>
  <c r="G253" i="6"/>
  <c r="F325" i="6"/>
  <c r="G325" i="6"/>
  <c r="F561" i="6"/>
  <c r="G561" i="6"/>
  <c r="F633" i="6"/>
  <c r="G633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254" i="6"/>
  <c r="G254" i="6"/>
  <c r="F326" i="6"/>
  <c r="G326" i="6"/>
  <c r="F255" i="6"/>
  <c r="G255" i="6"/>
  <c r="F327" i="6"/>
  <c r="G327" i="6"/>
  <c r="F256" i="6"/>
  <c r="G256" i="6"/>
  <c r="F328" i="6"/>
  <c r="G328" i="6"/>
  <c r="F257" i="6"/>
  <c r="G257" i="6"/>
  <c r="F329" i="6"/>
  <c r="G329" i="6"/>
  <c r="F258" i="6"/>
  <c r="G258" i="6"/>
  <c r="F330" i="6"/>
  <c r="G330" i="6"/>
  <c r="F259" i="6"/>
  <c r="G259" i="6"/>
  <c r="F331" i="6"/>
  <c r="G331" i="6"/>
  <c r="F58" i="6"/>
  <c r="G58" i="6"/>
  <c r="F130" i="6"/>
  <c r="G130" i="6"/>
  <c r="F202" i="6"/>
  <c r="G202" i="6"/>
  <c r="F274" i="6"/>
  <c r="G274" i="6"/>
  <c r="F346" i="6"/>
  <c r="G346" i="6"/>
  <c r="F418" i="6"/>
  <c r="G418" i="6"/>
  <c r="F490" i="6"/>
  <c r="G490" i="6"/>
  <c r="F562" i="6"/>
  <c r="G562" i="6"/>
  <c r="F634" i="6"/>
  <c r="G634" i="6"/>
  <c r="F706" i="6"/>
  <c r="G706" i="6"/>
  <c r="F778" i="6"/>
  <c r="G778" i="6"/>
  <c r="F850" i="6"/>
  <c r="G850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260" i="6"/>
  <c r="G260" i="6"/>
  <c r="F332" i="6"/>
  <c r="G332" i="6"/>
  <c r="F261" i="6"/>
  <c r="G261" i="6"/>
  <c r="F333" i="6"/>
  <c r="G333" i="6"/>
  <c r="F262" i="6"/>
  <c r="G262" i="6"/>
  <c r="F334" i="6"/>
  <c r="G334" i="6"/>
  <c r="F263" i="6"/>
  <c r="G263" i="6"/>
  <c r="F335" i="6"/>
  <c r="G335" i="6"/>
  <c r="F264" i="6"/>
  <c r="G264" i="6"/>
  <c r="F336" i="6"/>
  <c r="G336" i="6"/>
  <c r="F265" i="6"/>
  <c r="G265" i="6"/>
  <c r="F337" i="6"/>
  <c r="G337" i="6"/>
  <c r="F59" i="6"/>
  <c r="G59" i="6"/>
  <c r="F131" i="6"/>
  <c r="G131" i="6"/>
  <c r="F203" i="6"/>
  <c r="G203" i="6"/>
  <c r="F275" i="6"/>
  <c r="G275" i="6"/>
  <c r="F347" i="6"/>
  <c r="G347" i="6"/>
  <c r="F419" i="6"/>
  <c r="G419" i="6"/>
  <c r="F491" i="6"/>
  <c r="G491" i="6"/>
  <c r="F563" i="6"/>
  <c r="G563" i="6"/>
  <c r="F635" i="6"/>
  <c r="G635" i="6"/>
  <c r="F707" i="6"/>
  <c r="G707" i="6"/>
  <c r="F779" i="6"/>
  <c r="G779" i="6"/>
  <c r="F851" i="6"/>
  <c r="G85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60" i="6"/>
  <c r="G60" i="6"/>
  <c r="F132" i="6"/>
  <c r="G132" i="6"/>
  <c r="F204" i="6"/>
  <c r="G204" i="6"/>
  <c r="F276" i="6"/>
  <c r="G276" i="6"/>
  <c r="F348" i="6"/>
  <c r="G348" i="6"/>
  <c r="F420" i="6"/>
  <c r="G420" i="6"/>
  <c r="F492" i="6"/>
  <c r="G492" i="6"/>
  <c r="F564" i="6"/>
  <c r="G564" i="6"/>
  <c r="F636" i="6"/>
  <c r="G636" i="6"/>
  <c r="F708" i="6"/>
  <c r="G708" i="6"/>
  <c r="F780" i="6"/>
  <c r="G780" i="6"/>
  <c r="F852" i="6"/>
  <c r="G852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61" i="6"/>
  <c r="G61" i="6"/>
  <c r="F133" i="6"/>
  <c r="G133" i="6"/>
  <c r="F205" i="6"/>
  <c r="G205" i="6"/>
  <c r="F277" i="6"/>
  <c r="G277" i="6"/>
  <c r="F349" i="6"/>
  <c r="G349" i="6"/>
  <c r="F421" i="6"/>
  <c r="G421" i="6"/>
  <c r="F493" i="6"/>
  <c r="G493" i="6"/>
  <c r="F565" i="6"/>
  <c r="G565" i="6"/>
  <c r="F637" i="6"/>
  <c r="G637" i="6"/>
  <c r="F709" i="6"/>
  <c r="G709" i="6"/>
  <c r="F781" i="6"/>
  <c r="G781" i="6"/>
  <c r="F853" i="6"/>
  <c r="G85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62" i="6"/>
  <c r="G62" i="6"/>
  <c r="F134" i="6"/>
  <c r="G134" i="6"/>
  <c r="F206" i="6"/>
  <c r="G206" i="6"/>
  <c r="F278" i="6"/>
  <c r="G278" i="6"/>
  <c r="F350" i="6"/>
  <c r="G350" i="6"/>
  <c r="F422" i="6"/>
  <c r="G422" i="6"/>
  <c r="F494" i="6"/>
  <c r="G494" i="6"/>
  <c r="F566" i="6"/>
  <c r="G566" i="6"/>
  <c r="F638" i="6"/>
  <c r="G638" i="6"/>
  <c r="F710" i="6"/>
  <c r="G710" i="6"/>
  <c r="F782" i="6"/>
  <c r="G782" i="6"/>
  <c r="F854" i="6"/>
  <c r="G854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63" i="6"/>
  <c r="G63" i="6"/>
  <c r="F135" i="6"/>
  <c r="G135" i="6"/>
  <c r="F207" i="6"/>
  <c r="G207" i="6"/>
  <c r="F279" i="6"/>
  <c r="G279" i="6"/>
  <c r="F351" i="6"/>
  <c r="G351" i="6"/>
  <c r="F423" i="6"/>
  <c r="G423" i="6"/>
  <c r="F495" i="6"/>
  <c r="G495" i="6"/>
  <c r="F567" i="6"/>
  <c r="G567" i="6"/>
  <c r="F639" i="6"/>
  <c r="G639" i="6"/>
  <c r="F711" i="6"/>
  <c r="G711" i="6"/>
  <c r="F783" i="6"/>
  <c r="G783" i="6"/>
  <c r="F855" i="6"/>
  <c r="G85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64" i="6"/>
  <c r="G64" i="6"/>
  <c r="F136" i="6"/>
  <c r="G136" i="6"/>
  <c r="F208" i="6"/>
  <c r="G208" i="6"/>
  <c r="F280" i="6"/>
  <c r="G280" i="6"/>
  <c r="F352" i="6"/>
  <c r="G352" i="6"/>
  <c r="F424" i="6"/>
  <c r="G424" i="6"/>
  <c r="F496" i="6"/>
  <c r="G496" i="6"/>
  <c r="F568" i="6"/>
  <c r="G568" i="6"/>
  <c r="F640" i="6"/>
  <c r="G640" i="6"/>
  <c r="F712" i="6"/>
  <c r="G712" i="6"/>
  <c r="F784" i="6"/>
  <c r="G784" i="6"/>
  <c r="F856" i="6"/>
  <c r="G856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65" i="6"/>
  <c r="G65" i="6"/>
  <c r="F137" i="6"/>
  <c r="G137" i="6"/>
  <c r="F209" i="6"/>
  <c r="G209" i="6"/>
  <c r="F281" i="6"/>
  <c r="G281" i="6"/>
  <c r="F353" i="6"/>
  <c r="G353" i="6"/>
  <c r="F425" i="6"/>
  <c r="G425" i="6"/>
  <c r="F497" i="6"/>
  <c r="G497" i="6"/>
  <c r="F569" i="6"/>
  <c r="G569" i="6"/>
  <c r="F641" i="6"/>
  <c r="G641" i="6"/>
  <c r="F713" i="6"/>
  <c r="G713" i="6"/>
  <c r="F785" i="6"/>
  <c r="G785" i="6"/>
  <c r="F857" i="6"/>
  <c r="G85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6" i="6"/>
  <c r="G66" i="6"/>
  <c r="F138" i="6"/>
  <c r="G138" i="6"/>
  <c r="F210" i="6"/>
  <c r="G210" i="6"/>
  <c r="F282" i="6"/>
  <c r="G282" i="6"/>
  <c r="F354" i="6"/>
  <c r="G354" i="6"/>
  <c r="F426" i="6"/>
  <c r="G426" i="6"/>
  <c r="F498" i="6"/>
  <c r="G498" i="6"/>
  <c r="F570" i="6"/>
  <c r="G570" i="6"/>
  <c r="F642" i="6"/>
  <c r="G642" i="6"/>
  <c r="F714" i="6"/>
  <c r="G714" i="6"/>
  <c r="F786" i="6"/>
  <c r="G786" i="6"/>
  <c r="F858" i="6"/>
  <c r="G858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7" i="6"/>
  <c r="G67" i="6"/>
  <c r="F139" i="6"/>
  <c r="G139" i="6"/>
  <c r="F211" i="6"/>
  <c r="G211" i="6"/>
  <c r="F283" i="6"/>
  <c r="G283" i="6"/>
  <c r="F355" i="6"/>
  <c r="G355" i="6"/>
  <c r="F427" i="6"/>
  <c r="G427" i="6"/>
  <c r="F499" i="6"/>
  <c r="G499" i="6"/>
  <c r="F571" i="6"/>
  <c r="G571" i="6"/>
  <c r="F643" i="6"/>
  <c r="G643" i="6"/>
  <c r="F715" i="6"/>
  <c r="G715" i="6"/>
  <c r="F787" i="6"/>
  <c r="G787" i="6"/>
  <c r="F859" i="6"/>
  <c r="G85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" i="6"/>
  <c r="G68" i="6"/>
  <c r="F140" i="6"/>
  <c r="G140" i="6"/>
  <c r="F212" i="6"/>
  <c r="G212" i="6"/>
  <c r="F284" i="6"/>
  <c r="G284" i="6"/>
  <c r="F356" i="6"/>
  <c r="G356" i="6"/>
  <c r="F428" i="6"/>
  <c r="G428" i="6"/>
  <c r="F500" i="6"/>
  <c r="G500" i="6"/>
  <c r="F572" i="6"/>
  <c r="G572" i="6"/>
  <c r="F644" i="6"/>
  <c r="G644" i="6"/>
  <c r="F716" i="6"/>
  <c r="G716" i="6"/>
  <c r="F788" i="6"/>
  <c r="G788" i="6"/>
  <c r="F860" i="6"/>
  <c r="G860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" i="6"/>
  <c r="G69" i="6"/>
  <c r="F141" i="6"/>
  <c r="G141" i="6"/>
  <c r="F213" i="6"/>
  <c r="G213" i="6"/>
  <c r="F285" i="6"/>
  <c r="G285" i="6"/>
  <c r="F357" i="6"/>
  <c r="G357" i="6"/>
  <c r="F429" i="6"/>
  <c r="G429" i="6"/>
  <c r="F501" i="6"/>
  <c r="G501" i="6"/>
  <c r="F573" i="6"/>
  <c r="G573" i="6"/>
  <c r="F645" i="6"/>
  <c r="G645" i="6"/>
  <c r="F717" i="6"/>
  <c r="G717" i="6"/>
  <c r="F789" i="6"/>
  <c r="G789" i="6"/>
  <c r="F861" i="6"/>
  <c r="G86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0" i="6"/>
  <c r="G70" i="6"/>
  <c r="F142" i="6"/>
  <c r="G142" i="6"/>
  <c r="F214" i="6"/>
  <c r="G214" i="6"/>
  <c r="F286" i="6"/>
  <c r="G286" i="6"/>
  <c r="F358" i="6"/>
  <c r="G358" i="6"/>
  <c r="F430" i="6"/>
  <c r="G430" i="6"/>
  <c r="F502" i="6"/>
  <c r="G502" i="6"/>
  <c r="F574" i="6"/>
  <c r="G574" i="6"/>
  <c r="F646" i="6"/>
  <c r="G646" i="6"/>
  <c r="F718" i="6"/>
  <c r="G718" i="6"/>
  <c r="F790" i="6"/>
  <c r="G790" i="6"/>
  <c r="F862" i="6"/>
  <c r="G862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1" i="6"/>
  <c r="G71" i="6"/>
  <c r="F143" i="6"/>
  <c r="G143" i="6"/>
  <c r="F215" i="6"/>
  <c r="G215" i="6"/>
  <c r="F287" i="6"/>
  <c r="G287" i="6"/>
  <c r="F359" i="6"/>
  <c r="G359" i="6"/>
  <c r="F431" i="6"/>
  <c r="G431" i="6"/>
  <c r="F503" i="6"/>
  <c r="G503" i="6"/>
  <c r="F575" i="6"/>
  <c r="G575" i="6"/>
  <c r="F647" i="6"/>
  <c r="G647" i="6"/>
  <c r="F719" i="6"/>
  <c r="G719" i="6"/>
  <c r="F791" i="6"/>
  <c r="G791" i="6"/>
  <c r="F863" i="6"/>
  <c r="G86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72" i="6"/>
  <c r="G72" i="6"/>
  <c r="F144" i="6"/>
  <c r="G144" i="6"/>
  <c r="F216" i="6"/>
  <c r="G216" i="6"/>
  <c r="F288" i="6"/>
  <c r="G288" i="6"/>
  <c r="F360" i="6"/>
  <c r="G360" i="6"/>
  <c r="F432" i="6"/>
  <c r="G432" i="6"/>
  <c r="F504" i="6"/>
  <c r="G504" i="6"/>
  <c r="F576" i="6"/>
  <c r="G576" i="6"/>
  <c r="F648" i="6"/>
  <c r="G648" i="6"/>
  <c r="F720" i="6"/>
  <c r="G720" i="6"/>
  <c r="F792" i="6"/>
  <c r="G792" i="6"/>
  <c r="F864" i="6"/>
  <c r="G864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73" i="6"/>
  <c r="G73" i="6"/>
  <c r="F145" i="6"/>
  <c r="G145" i="6"/>
  <c r="F217" i="6"/>
  <c r="G217" i="6"/>
  <c r="F289" i="6"/>
  <c r="G289" i="6"/>
  <c r="F361" i="6"/>
  <c r="G361" i="6"/>
  <c r="F433" i="6"/>
  <c r="G433" i="6"/>
  <c r="F505" i="6"/>
  <c r="G505" i="6"/>
  <c r="F577" i="6"/>
  <c r="G577" i="6"/>
  <c r="F649" i="6"/>
  <c r="G649" i="6"/>
  <c r="F721" i="6"/>
  <c r="G721" i="6"/>
  <c r="F793" i="6"/>
  <c r="G793" i="6"/>
  <c r="F865" i="6"/>
  <c r="G865" i="6"/>
  <c r="C134" i="6"/>
  <c r="C146" i="6"/>
  <c r="C122" i="6"/>
  <c r="C158" i="6"/>
  <c r="C110" i="6"/>
  <c r="C170" i="6"/>
  <c r="C98" i="6"/>
  <c r="C182" i="6"/>
  <c r="C86" i="6"/>
  <c r="C194" i="6"/>
  <c r="C75" i="6"/>
  <c r="C206" i="6"/>
  <c r="C62" i="6"/>
  <c r="C218" i="6"/>
  <c r="C50" i="6"/>
  <c r="C230" i="6"/>
  <c r="C38" i="6"/>
  <c r="C242" i="6"/>
  <c r="C26" i="6"/>
  <c r="C254" i="6"/>
  <c r="C14" i="6"/>
  <c r="C266" i="6"/>
  <c r="C2" i="6"/>
  <c r="C278" i="6"/>
  <c r="C422" i="6"/>
  <c r="C434" i="6"/>
  <c r="C410" i="6"/>
  <c r="C446" i="6"/>
  <c r="C398" i="6"/>
  <c r="C458" i="6"/>
  <c r="C386" i="6"/>
  <c r="C470" i="6"/>
  <c r="C374" i="6"/>
  <c r="C482" i="6"/>
  <c r="C363" i="6"/>
  <c r="C494" i="6"/>
  <c r="C350" i="6"/>
  <c r="C506" i="6"/>
  <c r="C338" i="6"/>
  <c r="C518" i="6"/>
  <c r="C326" i="6"/>
  <c r="C530" i="6"/>
  <c r="C314" i="6"/>
  <c r="C542" i="6"/>
  <c r="C302" i="6"/>
  <c r="C554" i="6"/>
  <c r="C290" i="6"/>
  <c r="C566" i="6"/>
  <c r="C710" i="6"/>
  <c r="C722" i="6"/>
  <c r="C698" i="6"/>
  <c r="C734" i="6"/>
  <c r="C686" i="6"/>
  <c r="C746" i="6"/>
  <c r="C674" i="6"/>
  <c r="C758" i="6"/>
  <c r="C662" i="6"/>
  <c r="C770" i="6"/>
  <c r="C651" i="6"/>
  <c r="C782" i="6"/>
  <c r="C638" i="6"/>
  <c r="C794" i="6"/>
  <c r="C626" i="6"/>
  <c r="C806" i="6"/>
  <c r="C614" i="6"/>
  <c r="C818" i="6"/>
  <c r="C602" i="6"/>
  <c r="C830" i="6"/>
  <c r="C590" i="6"/>
  <c r="C842" i="6"/>
  <c r="C578" i="6"/>
  <c r="C854" i="6"/>
  <c r="C135" i="6"/>
  <c r="C147" i="6"/>
  <c r="C123" i="6"/>
  <c r="C159" i="6"/>
  <c r="C111" i="6"/>
  <c r="C171" i="6"/>
  <c r="C99" i="6"/>
  <c r="C183" i="6"/>
  <c r="C87" i="6"/>
  <c r="C195" i="6"/>
  <c r="C76" i="6"/>
  <c r="C207" i="6"/>
  <c r="C63" i="6"/>
  <c r="C219" i="6"/>
  <c r="C51" i="6"/>
  <c r="C231" i="6"/>
  <c r="C39" i="6"/>
  <c r="C243" i="6"/>
  <c r="C27" i="6"/>
  <c r="C255" i="6"/>
  <c r="C15" i="6"/>
  <c r="C267" i="6"/>
  <c r="C3" i="6"/>
  <c r="C279" i="6"/>
  <c r="C423" i="6"/>
  <c r="C435" i="6"/>
  <c r="C411" i="6"/>
  <c r="C447" i="6"/>
  <c r="C399" i="6"/>
  <c r="C459" i="6"/>
  <c r="C387" i="6"/>
  <c r="C471" i="6"/>
  <c r="C375" i="6"/>
  <c r="C483" i="6"/>
  <c r="C364" i="6"/>
  <c r="C495" i="6"/>
  <c r="C351" i="6"/>
  <c r="C507" i="6"/>
  <c r="C339" i="6"/>
  <c r="C519" i="6"/>
  <c r="C327" i="6"/>
  <c r="C531" i="6"/>
  <c r="C315" i="6"/>
  <c r="C543" i="6"/>
  <c r="C303" i="6"/>
  <c r="C555" i="6"/>
  <c r="C291" i="6"/>
  <c r="C567" i="6"/>
  <c r="C711" i="6"/>
  <c r="C723" i="6"/>
  <c r="C699" i="6"/>
  <c r="C735" i="6"/>
  <c r="C687" i="6"/>
  <c r="C747" i="6"/>
  <c r="C675" i="6"/>
  <c r="C759" i="6"/>
  <c r="C663" i="6"/>
  <c r="C771" i="6"/>
  <c r="C652" i="6"/>
  <c r="C783" i="6"/>
  <c r="C639" i="6"/>
  <c r="C795" i="6"/>
  <c r="C627" i="6"/>
  <c r="C807" i="6"/>
  <c r="C615" i="6"/>
  <c r="C819" i="6"/>
  <c r="C603" i="6"/>
  <c r="C831" i="6"/>
  <c r="C591" i="6"/>
  <c r="C843" i="6"/>
  <c r="C579" i="6"/>
  <c r="C855" i="6"/>
  <c r="C136" i="6"/>
  <c r="C148" i="6"/>
  <c r="C124" i="6"/>
  <c r="C160" i="6"/>
  <c r="C112" i="6"/>
  <c r="C172" i="6"/>
  <c r="C100" i="6"/>
  <c r="C184" i="6"/>
  <c r="C88" i="6"/>
  <c r="C196" i="6"/>
  <c r="C77" i="6"/>
  <c r="C208" i="6"/>
  <c r="C64" i="6"/>
  <c r="C220" i="6"/>
  <c r="C52" i="6"/>
  <c r="C232" i="6"/>
  <c r="C40" i="6"/>
  <c r="C244" i="6"/>
  <c r="C28" i="6"/>
  <c r="C256" i="6"/>
  <c r="C16" i="6"/>
  <c r="C268" i="6"/>
  <c r="C4" i="6"/>
  <c r="C280" i="6"/>
  <c r="C424" i="6"/>
  <c r="C436" i="6"/>
  <c r="C412" i="6"/>
  <c r="C448" i="6"/>
  <c r="C400" i="6"/>
  <c r="C460" i="6"/>
  <c r="C388" i="6"/>
  <c r="C472" i="6"/>
  <c r="C376" i="6"/>
  <c r="C484" i="6"/>
  <c r="C365" i="6"/>
  <c r="C496" i="6"/>
  <c r="C352" i="6"/>
  <c r="C508" i="6"/>
  <c r="C340" i="6"/>
  <c r="C520" i="6"/>
  <c r="C328" i="6"/>
  <c r="C532" i="6"/>
  <c r="C316" i="6"/>
  <c r="C544" i="6"/>
  <c r="C304" i="6"/>
  <c r="C556" i="6"/>
  <c r="C292" i="6"/>
  <c r="C568" i="6"/>
  <c r="C712" i="6"/>
  <c r="C724" i="6"/>
  <c r="C700" i="6"/>
  <c r="C736" i="6"/>
  <c r="C688" i="6"/>
  <c r="C748" i="6"/>
  <c r="C676" i="6"/>
  <c r="C760" i="6"/>
  <c r="C664" i="6"/>
  <c r="C772" i="6"/>
  <c r="C653" i="6"/>
  <c r="C784" i="6"/>
  <c r="C640" i="6"/>
  <c r="C796" i="6"/>
  <c r="C628" i="6"/>
  <c r="C808" i="6"/>
  <c r="C616" i="6"/>
  <c r="C820" i="6"/>
  <c r="C604" i="6"/>
  <c r="C832" i="6"/>
  <c r="C592" i="6"/>
  <c r="C844" i="6"/>
  <c r="C580" i="6"/>
  <c r="C856" i="6"/>
  <c r="C137" i="6"/>
  <c r="C149" i="6"/>
  <c r="C125" i="6"/>
  <c r="C161" i="6"/>
  <c r="C113" i="6"/>
  <c r="C173" i="6"/>
  <c r="C101" i="6"/>
  <c r="C185" i="6"/>
  <c r="C89" i="6"/>
  <c r="C197" i="6"/>
  <c r="C78" i="6"/>
  <c r="C209" i="6"/>
  <c r="C65" i="6"/>
  <c r="C221" i="6"/>
  <c r="C53" i="6"/>
  <c r="C233" i="6"/>
  <c r="C41" i="6"/>
  <c r="C245" i="6"/>
  <c r="C29" i="6"/>
  <c r="C257" i="6"/>
  <c r="C17" i="6"/>
  <c r="C269" i="6"/>
  <c r="C5" i="6"/>
  <c r="C281" i="6"/>
  <c r="C425" i="6"/>
  <c r="C437" i="6"/>
  <c r="C413" i="6"/>
  <c r="C449" i="6"/>
  <c r="C401" i="6"/>
  <c r="C461" i="6"/>
  <c r="C389" i="6"/>
  <c r="C473" i="6"/>
  <c r="C377" i="6"/>
  <c r="C485" i="6"/>
  <c r="C366" i="6"/>
  <c r="C497" i="6"/>
  <c r="C353" i="6"/>
  <c r="C509" i="6"/>
  <c r="C341" i="6"/>
  <c r="C521" i="6"/>
  <c r="C329" i="6"/>
  <c r="C533" i="6"/>
  <c r="C317" i="6"/>
  <c r="C545" i="6"/>
  <c r="C305" i="6"/>
  <c r="C557" i="6"/>
  <c r="C293" i="6"/>
  <c r="C569" i="6"/>
  <c r="C713" i="6"/>
  <c r="C725" i="6"/>
  <c r="C701" i="6"/>
  <c r="C737" i="6"/>
  <c r="C689" i="6"/>
  <c r="C749" i="6"/>
  <c r="C677" i="6"/>
  <c r="C761" i="6"/>
  <c r="C665" i="6"/>
  <c r="C773" i="6"/>
  <c r="C654" i="6"/>
  <c r="C785" i="6"/>
  <c r="C641" i="6"/>
  <c r="C797" i="6"/>
  <c r="C629" i="6"/>
  <c r="C809" i="6"/>
  <c r="C617" i="6"/>
  <c r="C821" i="6"/>
  <c r="C605" i="6"/>
  <c r="C833" i="6"/>
  <c r="C593" i="6"/>
  <c r="C845" i="6"/>
  <c r="C581" i="6"/>
  <c r="C857" i="6"/>
  <c r="C138" i="6"/>
  <c r="C150" i="6"/>
  <c r="C126" i="6"/>
  <c r="C162" i="6"/>
  <c r="C114" i="6"/>
  <c r="C174" i="6"/>
  <c r="C102" i="6"/>
  <c r="C186" i="6"/>
  <c r="C90" i="6"/>
  <c r="C198" i="6"/>
  <c r="C79" i="6"/>
  <c r="C210" i="6"/>
  <c r="C66" i="6"/>
  <c r="C222" i="6"/>
  <c r="C54" i="6"/>
  <c r="C234" i="6"/>
  <c r="C42" i="6"/>
  <c r="C246" i="6"/>
  <c r="C30" i="6"/>
  <c r="C258" i="6"/>
  <c r="C18" i="6"/>
  <c r="C270" i="6"/>
  <c r="C6" i="6"/>
  <c r="C282" i="6"/>
  <c r="C426" i="6"/>
  <c r="C438" i="6"/>
  <c r="C414" i="6"/>
  <c r="C450" i="6"/>
  <c r="C402" i="6"/>
  <c r="C462" i="6"/>
  <c r="C390" i="6"/>
  <c r="C474" i="6"/>
  <c r="C378" i="6"/>
  <c r="C486" i="6"/>
  <c r="C367" i="6"/>
  <c r="C498" i="6"/>
  <c r="C354" i="6"/>
  <c r="C510" i="6"/>
  <c r="C342" i="6"/>
  <c r="C522" i="6"/>
  <c r="C330" i="6"/>
  <c r="C534" i="6"/>
  <c r="C318" i="6"/>
  <c r="C546" i="6"/>
  <c r="C306" i="6"/>
  <c r="C558" i="6"/>
  <c r="C294" i="6"/>
  <c r="C570" i="6"/>
  <c r="C714" i="6"/>
  <c r="C726" i="6"/>
  <c r="C702" i="6"/>
  <c r="C738" i="6"/>
  <c r="C690" i="6"/>
  <c r="C750" i="6"/>
  <c r="C678" i="6"/>
  <c r="C762" i="6"/>
  <c r="C666" i="6"/>
  <c r="C774" i="6"/>
  <c r="C655" i="6"/>
  <c r="C786" i="6"/>
  <c r="C642" i="6"/>
  <c r="C798" i="6"/>
  <c r="C630" i="6"/>
  <c r="C810" i="6"/>
  <c r="C618" i="6"/>
  <c r="C822" i="6"/>
  <c r="C606" i="6"/>
  <c r="C834" i="6"/>
  <c r="C594" i="6"/>
  <c r="C846" i="6"/>
  <c r="C582" i="6"/>
  <c r="C858" i="6"/>
  <c r="C139" i="6"/>
  <c r="C151" i="6"/>
  <c r="C127" i="6"/>
  <c r="C163" i="6"/>
  <c r="C115" i="6"/>
  <c r="C175" i="6"/>
  <c r="C103" i="6"/>
  <c r="C187" i="6"/>
  <c r="C91" i="6"/>
  <c r="C199" i="6"/>
  <c r="C80" i="6"/>
  <c r="C211" i="6"/>
  <c r="C67" i="6"/>
  <c r="C223" i="6"/>
  <c r="C55" i="6"/>
  <c r="C235" i="6"/>
  <c r="C43" i="6"/>
  <c r="C247" i="6"/>
  <c r="C31" i="6"/>
  <c r="C259" i="6"/>
  <c r="C19" i="6"/>
  <c r="C271" i="6"/>
  <c r="C7" i="6"/>
  <c r="C283" i="6"/>
  <c r="C427" i="6"/>
  <c r="C439" i="6"/>
  <c r="C415" i="6"/>
  <c r="C451" i="6"/>
  <c r="C403" i="6"/>
  <c r="C463" i="6"/>
  <c r="C391" i="6"/>
  <c r="C475" i="6"/>
  <c r="C379" i="6"/>
  <c r="C487" i="6"/>
  <c r="C368" i="6"/>
  <c r="C499" i="6"/>
  <c r="C355" i="6"/>
  <c r="C511" i="6"/>
  <c r="C343" i="6"/>
  <c r="C523" i="6"/>
  <c r="C331" i="6"/>
  <c r="C535" i="6"/>
  <c r="C319" i="6"/>
  <c r="C547" i="6"/>
  <c r="C307" i="6"/>
  <c r="C559" i="6"/>
  <c r="C295" i="6"/>
  <c r="C571" i="6"/>
  <c r="C715" i="6"/>
  <c r="C727" i="6"/>
  <c r="C703" i="6"/>
  <c r="C739" i="6"/>
  <c r="C691" i="6"/>
  <c r="C751" i="6"/>
  <c r="C679" i="6"/>
  <c r="C763" i="6"/>
  <c r="C667" i="6"/>
  <c r="C775" i="6"/>
  <c r="C656" i="6"/>
  <c r="C787" i="6"/>
  <c r="C643" i="6"/>
  <c r="C799" i="6"/>
  <c r="C631" i="6"/>
  <c r="C811" i="6"/>
  <c r="C619" i="6"/>
  <c r="C823" i="6"/>
  <c r="C607" i="6"/>
  <c r="C835" i="6"/>
  <c r="C595" i="6"/>
  <c r="C847" i="6"/>
  <c r="C583" i="6"/>
  <c r="C859" i="6"/>
  <c r="C140" i="6"/>
  <c r="C152" i="6"/>
  <c r="C128" i="6"/>
  <c r="C164" i="6"/>
  <c r="C116" i="6"/>
  <c r="C176" i="6"/>
  <c r="C104" i="6"/>
  <c r="C188" i="6"/>
  <c r="C92" i="6"/>
  <c r="C200" i="6"/>
  <c r="C81" i="6"/>
  <c r="C212" i="6"/>
  <c r="C68" i="6"/>
  <c r="C224" i="6"/>
  <c r="C56" i="6"/>
  <c r="C236" i="6"/>
  <c r="C44" i="6"/>
  <c r="C248" i="6"/>
  <c r="C32" i="6"/>
  <c r="C260" i="6"/>
  <c r="C20" i="6"/>
  <c r="C272" i="6"/>
  <c r="C8" i="6"/>
  <c r="C284" i="6"/>
  <c r="C428" i="6"/>
  <c r="C440" i="6"/>
  <c r="C416" i="6"/>
  <c r="C452" i="6"/>
  <c r="C404" i="6"/>
  <c r="C464" i="6"/>
  <c r="C392" i="6"/>
  <c r="C476" i="6"/>
  <c r="C380" i="6"/>
  <c r="C488" i="6"/>
  <c r="C369" i="6"/>
  <c r="C500" i="6"/>
  <c r="C356" i="6"/>
  <c r="C512" i="6"/>
  <c r="C344" i="6"/>
  <c r="C524" i="6"/>
  <c r="C332" i="6"/>
  <c r="C536" i="6"/>
  <c r="C320" i="6"/>
  <c r="C548" i="6"/>
  <c r="C308" i="6"/>
  <c r="C560" i="6"/>
  <c r="C296" i="6"/>
  <c r="C572" i="6"/>
  <c r="C716" i="6"/>
  <c r="C728" i="6"/>
  <c r="C704" i="6"/>
  <c r="C740" i="6"/>
  <c r="C692" i="6"/>
  <c r="C752" i="6"/>
  <c r="C680" i="6"/>
  <c r="C764" i="6"/>
  <c r="C668" i="6"/>
  <c r="C776" i="6"/>
  <c r="C657" i="6"/>
  <c r="C788" i="6"/>
  <c r="C644" i="6"/>
  <c r="C800" i="6"/>
  <c r="C632" i="6"/>
  <c r="C812" i="6"/>
  <c r="C620" i="6"/>
  <c r="C824" i="6"/>
  <c r="C608" i="6"/>
  <c r="C836" i="6"/>
  <c r="C596" i="6"/>
  <c r="C848" i="6"/>
  <c r="C584" i="6"/>
  <c r="C860" i="6"/>
  <c r="C141" i="6"/>
  <c r="C153" i="6"/>
  <c r="C129" i="6"/>
  <c r="C165" i="6"/>
  <c r="C117" i="6"/>
  <c r="C177" i="6"/>
  <c r="C105" i="6"/>
  <c r="C189" i="6"/>
  <c r="C96" i="6"/>
  <c r="C201" i="6"/>
  <c r="C74" i="6"/>
  <c r="C213" i="6"/>
  <c r="C69" i="6"/>
  <c r="C225" i="6"/>
  <c r="C57" i="6"/>
  <c r="C237" i="6"/>
  <c r="C48" i="6"/>
  <c r="C249" i="6"/>
  <c r="C33" i="6"/>
  <c r="C261" i="6"/>
  <c r="C21" i="6"/>
  <c r="C273" i="6"/>
  <c r="C9" i="6"/>
  <c r="C285" i="6"/>
  <c r="C429" i="6"/>
  <c r="C441" i="6"/>
  <c r="C417" i="6"/>
  <c r="C453" i="6"/>
  <c r="C405" i="6"/>
  <c r="C465" i="6"/>
  <c r="C393" i="6"/>
  <c r="C477" i="6"/>
  <c r="C384" i="6"/>
  <c r="C489" i="6"/>
  <c r="C362" i="6"/>
  <c r="C501" i="6"/>
  <c r="C357" i="6"/>
  <c r="C513" i="6"/>
  <c r="C345" i="6"/>
  <c r="C525" i="6"/>
  <c r="C336" i="6"/>
  <c r="C537" i="6"/>
  <c r="C321" i="6"/>
  <c r="C549" i="6"/>
  <c r="C309" i="6"/>
  <c r="C561" i="6"/>
  <c r="C297" i="6"/>
  <c r="C573" i="6"/>
  <c r="C717" i="6"/>
  <c r="C729" i="6"/>
  <c r="C705" i="6"/>
  <c r="C741" i="6"/>
  <c r="C693" i="6"/>
  <c r="C753" i="6"/>
  <c r="C681" i="6"/>
  <c r="C765" i="6"/>
  <c r="C672" i="6"/>
  <c r="C777" i="6"/>
  <c r="C650" i="6"/>
  <c r="C789" i="6"/>
  <c r="C645" i="6"/>
  <c r="C801" i="6"/>
  <c r="C633" i="6"/>
  <c r="C813" i="6"/>
  <c r="C624" i="6"/>
  <c r="C825" i="6"/>
  <c r="C609" i="6"/>
  <c r="C837" i="6"/>
  <c r="C597" i="6"/>
  <c r="C849" i="6"/>
  <c r="C585" i="6"/>
  <c r="C861" i="6"/>
  <c r="C142" i="6"/>
  <c r="C154" i="6"/>
  <c r="C130" i="6"/>
  <c r="C166" i="6"/>
  <c r="C118" i="6"/>
  <c r="C178" i="6"/>
  <c r="C106" i="6"/>
  <c r="C190" i="6"/>
  <c r="C97" i="6"/>
  <c r="C202" i="6"/>
  <c r="C82" i="6"/>
  <c r="C214" i="6"/>
  <c r="C70" i="6"/>
  <c r="C226" i="6"/>
  <c r="C58" i="6"/>
  <c r="C238" i="6"/>
  <c r="C49" i="6"/>
  <c r="C250" i="6"/>
  <c r="C34" i="6"/>
  <c r="C262" i="6"/>
  <c r="C22" i="6"/>
  <c r="C274" i="6"/>
  <c r="C10" i="6"/>
  <c r="C286" i="6"/>
  <c r="C430" i="6"/>
  <c r="C442" i="6"/>
  <c r="C418" i="6"/>
  <c r="C454" i="6"/>
  <c r="C406" i="6"/>
  <c r="C466" i="6"/>
  <c r="C394" i="6"/>
  <c r="C478" i="6"/>
  <c r="C385" i="6"/>
  <c r="C490" i="6"/>
  <c r="C370" i="6"/>
  <c r="C502" i="6"/>
  <c r="C358" i="6"/>
  <c r="C514" i="6"/>
  <c r="C346" i="6"/>
  <c r="C526" i="6"/>
  <c r="C337" i="6"/>
  <c r="C538" i="6"/>
  <c r="C322" i="6"/>
  <c r="C550" i="6"/>
  <c r="C310" i="6"/>
  <c r="C562" i="6"/>
  <c r="C298" i="6"/>
  <c r="C574" i="6"/>
  <c r="C718" i="6"/>
  <c r="C730" i="6"/>
  <c r="C706" i="6"/>
  <c r="C742" i="6"/>
  <c r="C694" i="6"/>
  <c r="C754" i="6"/>
  <c r="C682" i="6"/>
  <c r="C766" i="6"/>
  <c r="C673" i="6"/>
  <c r="C778" i="6"/>
  <c r="C658" i="6"/>
  <c r="C790" i="6"/>
  <c r="C646" i="6"/>
  <c r="C802" i="6"/>
  <c r="C634" i="6"/>
  <c r="C814" i="6"/>
  <c r="C625" i="6"/>
  <c r="C826" i="6"/>
  <c r="C610" i="6"/>
  <c r="C838" i="6"/>
  <c r="C598" i="6"/>
  <c r="C850" i="6"/>
  <c r="C586" i="6"/>
  <c r="C862" i="6"/>
  <c r="C143" i="6"/>
  <c r="C155" i="6"/>
  <c r="C131" i="6"/>
  <c r="C167" i="6"/>
  <c r="C119" i="6"/>
  <c r="C179" i="6"/>
  <c r="C107" i="6"/>
  <c r="C191" i="6"/>
  <c r="C93" i="6"/>
  <c r="C203" i="6"/>
  <c r="C83" i="6"/>
  <c r="C215" i="6"/>
  <c r="C71" i="6"/>
  <c r="C227" i="6"/>
  <c r="C59" i="6"/>
  <c r="C239" i="6"/>
  <c r="C45" i="6"/>
  <c r="C251" i="6"/>
  <c r="C35" i="6"/>
  <c r="C263" i="6"/>
  <c r="C23" i="6"/>
  <c r="C275" i="6"/>
  <c r="C11" i="6"/>
  <c r="C287" i="6"/>
  <c r="C431" i="6"/>
  <c r="C443" i="6"/>
  <c r="C419" i="6"/>
  <c r="C455" i="6"/>
  <c r="C407" i="6"/>
  <c r="C467" i="6"/>
  <c r="C395" i="6"/>
  <c r="C479" i="6"/>
  <c r="C381" i="6"/>
  <c r="C491" i="6"/>
  <c r="C371" i="6"/>
  <c r="C503" i="6"/>
  <c r="C359" i="6"/>
  <c r="C515" i="6"/>
  <c r="C347" i="6"/>
  <c r="C527" i="6"/>
  <c r="C333" i="6"/>
  <c r="C539" i="6"/>
  <c r="C323" i="6"/>
  <c r="C551" i="6"/>
  <c r="C311" i="6"/>
  <c r="C563" i="6"/>
  <c r="C299" i="6"/>
  <c r="C575" i="6"/>
  <c r="C719" i="6"/>
  <c r="C731" i="6"/>
  <c r="C707" i="6"/>
  <c r="C743" i="6"/>
  <c r="C695" i="6"/>
  <c r="C755" i="6"/>
  <c r="C683" i="6"/>
  <c r="C767" i="6"/>
  <c r="C669" i="6"/>
  <c r="C779" i="6"/>
  <c r="C659" i="6"/>
  <c r="C791" i="6"/>
  <c r="C647" i="6"/>
  <c r="C803" i="6"/>
  <c r="C635" i="6"/>
  <c r="C815" i="6"/>
  <c r="C621" i="6"/>
  <c r="C827" i="6"/>
  <c r="C611" i="6"/>
  <c r="C839" i="6"/>
  <c r="C599" i="6"/>
  <c r="C851" i="6"/>
  <c r="C587" i="6"/>
  <c r="C863" i="6"/>
  <c r="C144" i="6"/>
  <c r="C156" i="6"/>
  <c r="C132" i="6"/>
  <c r="C168" i="6"/>
  <c r="C120" i="6"/>
  <c r="C180" i="6"/>
  <c r="C108" i="6"/>
  <c r="C192" i="6"/>
  <c r="C94" i="6"/>
  <c r="C204" i="6"/>
  <c r="C84" i="6"/>
  <c r="C216" i="6"/>
  <c r="C72" i="6"/>
  <c r="C228" i="6"/>
  <c r="C60" i="6"/>
  <c r="C240" i="6"/>
  <c r="C46" i="6"/>
  <c r="C252" i="6"/>
  <c r="C36" i="6"/>
  <c r="C264" i="6"/>
  <c r="C24" i="6"/>
  <c r="C276" i="6"/>
  <c r="C12" i="6"/>
  <c r="C288" i="6"/>
  <c r="C432" i="6"/>
  <c r="C444" i="6"/>
  <c r="C420" i="6"/>
  <c r="C456" i="6"/>
  <c r="C408" i="6"/>
  <c r="C468" i="6"/>
  <c r="C396" i="6"/>
  <c r="C480" i="6"/>
  <c r="C382" i="6"/>
  <c r="C492" i="6"/>
  <c r="C372" i="6"/>
  <c r="C504" i="6"/>
  <c r="C360" i="6"/>
  <c r="C516" i="6"/>
  <c r="C348" i="6"/>
  <c r="C528" i="6"/>
  <c r="C334" i="6"/>
  <c r="C540" i="6"/>
  <c r="C324" i="6"/>
  <c r="C552" i="6"/>
  <c r="C312" i="6"/>
  <c r="C564" i="6"/>
  <c r="C300" i="6"/>
  <c r="C576" i="6"/>
  <c r="C720" i="6"/>
  <c r="C732" i="6"/>
  <c r="C708" i="6"/>
  <c r="C744" i="6"/>
  <c r="C696" i="6"/>
  <c r="C756" i="6"/>
  <c r="C684" i="6"/>
  <c r="C768" i="6"/>
  <c r="C670" i="6"/>
  <c r="C780" i="6"/>
  <c r="C660" i="6"/>
  <c r="C792" i="6"/>
  <c r="C648" i="6"/>
  <c r="C804" i="6"/>
  <c r="C636" i="6"/>
  <c r="C816" i="6"/>
  <c r="C622" i="6"/>
  <c r="C828" i="6"/>
  <c r="C612" i="6"/>
  <c r="C840" i="6"/>
  <c r="C600" i="6"/>
  <c r="C852" i="6"/>
  <c r="C588" i="6"/>
  <c r="C864" i="6"/>
  <c r="C145" i="6"/>
  <c r="C157" i="6"/>
  <c r="C133" i="6"/>
  <c r="C169" i="6"/>
  <c r="C121" i="6"/>
  <c r="C181" i="6"/>
  <c r="C109" i="6"/>
  <c r="C193" i="6"/>
  <c r="C95" i="6"/>
  <c r="C205" i="6"/>
  <c r="C85" i="6"/>
  <c r="C217" i="6"/>
  <c r="C73" i="6"/>
  <c r="C229" i="6"/>
  <c r="C61" i="6"/>
  <c r="C241" i="6"/>
  <c r="C47" i="6"/>
  <c r="C253" i="6"/>
  <c r="C37" i="6"/>
  <c r="C265" i="6"/>
  <c r="C25" i="6"/>
  <c r="C277" i="6"/>
  <c r="C13" i="6"/>
  <c r="C289" i="6"/>
  <c r="C433" i="6"/>
  <c r="C445" i="6"/>
  <c r="C421" i="6"/>
  <c r="C457" i="6"/>
  <c r="C409" i="6"/>
  <c r="C469" i="6"/>
  <c r="C397" i="6"/>
  <c r="C481" i="6"/>
  <c r="C383" i="6"/>
  <c r="C493" i="6"/>
  <c r="C373" i="6"/>
  <c r="C505" i="6"/>
  <c r="C361" i="6"/>
  <c r="C517" i="6"/>
  <c r="C349" i="6"/>
  <c r="C529" i="6"/>
  <c r="C335" i="6"/>
  <c r="C541" i="6"/>
  <c r="C325" i="6"/>
  <c r="C553" i="6"/>
  <c r="C313" i="6"/>
  <c r="C565" i="6"/>
  <c r="C301" i="6"/>
  <c r="C577" i="6"/>
  <c r="C721" i="6"/>
  <c r="C733" i="6"/>
  <c r="C709" i="6"/>
  <c r="C745" i="6"/>
  <c r="C697" i="6"/>
  <c r="C757" i="6"/>
  <c r="C685" i="6"/>
  <c r="C769" i="6"/>
  <c r="C671" i="6"/>
  <c r="C781" i="6"/>
  <c r="C661" i="6"/>
  <c r="C793" i="6"/>
  <c r="C649" i="6"/>
  <c r="C805" i="6"/>
  <c r="C637" i="6"/>
  <c r="C817" i="6"/>
  <c r="C623" i="6"/>
  <c r="C829" i="6"/>
  <c r="C613" i="6"/>
  <c r="C841" i="6"/>
  <c r="C601" i="6"/>
  <c r="C853" i="6"/>
  <c r="C589" i="6"/>
  <c r="C865" i="6"/>
  <c r="D4" i="3"/>
  <c r="D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O23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O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O63" i="3"/>
  <c r="O64" i="3"/>
  <c r="O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O87" i="3"/>
  <c r="O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O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O127" i="3"/>
  <c r="O128" i="3"/>
  <c r="O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I2" i="3"/>
  <c r="H2" i="3"/>
  <c r="I3" i="3"/>
  <c r="H3" i="3"/>
  <c r="I4" i="3"/>
  <c r="H4" i="3"/>
  <c r="I5" i="3"/>
  <c r="H5" i="3"/>
  <c r="I6" i="3"/>
  <c r="H6" i="3"/>
  <c r="I7" i="3"/>
  <c r="H7" i="3"/>
  <c r="I8" i="3"/>
  <c r="H8" i="3"/>
  <c r="I9" i="3"/>
  <c r="H9" i="3"/>
  <c r="I10" i="3"/>
  <c r="H10" i="3"/>
  <c r="I11" i="3"/>
  <c r="H11" i="3"/>
  <c r="I12" i="3"/>
  <c r="H12" i="3"/>
  <c r="I13" i="3"/>
  <c r="H13" i="3"/>
  <c r="I14" i="3"/>
  <c r="H14" i="3"/>
  <c r="I15" i="3"/>
  <c r="H15" i="3"/>
  <c r="I16" i="3"/>
  <c r="H16" i="3"/>
  <c r="I17" i="3"/>
  <c r="H17" i="3"/>
  <c r="I18" i="3"/>
  <c r="H18" i="3"/>
  <c r="I19" i="3"/>
  <c r="H19" i="3"/>
  <c r="I20" i="3"/>
  <c r="H20" i="3"/>
  <c r="I21" i="3"/>
  <c r="H21" i="3"/>
  <c r="I22" i="3"/>
  <c r="H22" i="3"/>
  <c r="I23" i="3"/>
  <c r="H23" i="3"/>
  <c r="I24" i="3"/>
  <c r="H24" i="3"/>
  <c r="I25" i="3"/>
  <c r="H25" i="3"/>
  <c r="I26" i="3"/>
  <c r="H26" i="3"/>
  <c r="I27" i="3"/>
  <c r="H27" i="3"/>
  <c r="I28" i="3"/>
  <c r="H28" i="3"/>
  <c r="I29" i="3"/>
  <c r="H29" i="3"/>
  <c r="I30" i="3"/>
  <c r="H30" i="3"/>
  <c r="I31" i="3"/>
  <c r="H31" i="3"/>
  <c r="I32" i="3"/>
  <c r="H32" i="3"/>
  <c r="I33" i="3"/>
  <c r="H33" i="3"/>
  <c r="I34" i="3"/>
  <c r="H34" i="3"/>
  <c r="I35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I56" i="3"/>
  <c r="H56" i="3"/>
  <c r="I57" i="3"/>
  <c r="H57" i="3"/>
  <c r="I58" i="3"/>
  <c r="H58" i="3"/>
  <c r="I59" i="3"/>
  <c r="H59" i="3"/>
  <c r="I60" i="3"/>
  <c r="H60" i="3"/>
  <c r="I61" i="3"/>
  <c r="H61" i="3"/>
  <c r="I62" i="3"/>
  <c r="H62" i="3"/>
  <c r="I63" i="3"/>
  <c r="H63" i="3"/>
  <c r="I64" i="3"/>
  <c r="H64" i="3"/>
  <c r="I65" i="3"/>
  <c r="H65" i="3"/>
  <c r="I66" i="3"/>
  <c r="H66" i="3"/>
  <c r="I67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I110" i="3"/>
  <c r="H110" i="3"/>
  <c r="I111" i="3"/>
  <c r="H111" i="3"/>
  <c r="I112" i="3"/>
  <c r="H112" i="3"/>
  <c r="I113" i="3"/>
  <c r="H113" i="3"/>
  <c r="I114" i="3"/>
  <c r="H114" i="3"/>
  <c r="I115" i="3"/>
  <c r="H115" i="3"/>
  <c r="I116" i="3"/>
  <c r="H116" i="3"/>
  <c r="I117" i="3"/>
  <c r="H117" i="3"/>
  <c r="I118" i="3"/>
  <c r="H118" i="3"/>
  <c r="I119" i="3"/>
  <c r="H119" i="3"/>
  <c r="I120" i="3"/>
  <c r="H120" i="3"/>
  <c r="I121" i="3"/>
  <c r="H121" i="3"/>
  <c r="I122" i="3"/>
  <c r="H122" i="3"/>
  <c r="I123" i="3"/>
  <c r="H123" i="3"/>
  <c r="I124" i="3"/>
  <c r="H124" i="3"/>
  <c r="I125" i="3"/>
  <c r="H125" i="3"/>
  <c r="I126" i="3"/>
  <c r="H126" i="3"/>
  <c r="I127" i="3"/>
  <c r="H127" i="3"/>
  <c r="I128" i="3"/>
  <c r="H128" i="3"/>
  <c r="I129" i="3"/>
  <c r="H129" i="3"/>
  <c r="I130" i="3"/>
  <c r="H130" i="3"/>
  <c r="I131" i="3"/>
  <c r="H131" i="3"/>
  <c r="I132" i="3"/>
  <c r="H132" i="3"/>
  <c r="I133" i="3"/>
  <c r="H133" i="3"/>
  <c r="I134" i="3"/>
  <c r="H134" i="3"/>
  <c r="I135" i="3"/>
  <c r="H135" i="3"/>
  <c r="I136" i="3"/>
  <c r="H136" i="3"/>
  <c r="I137" i="3"/>
  <c r="H137" i="3"/>
  <c r="I138" i="3"/>
  <c r="H138" i="3"/>
  <c r="I139" i="3"/>
  <c r="H139" i="3"/>
  <c r="I140" i="3"/>
  <c r="H140" i="3"/>
  <c r="I141" i="3"/>
  <c r="H141" i="3"/>
  <c r="I142" i="3"/>
  <c r="H142" i="3"/>
  <c r="I143" i="3"/>
  <c r="H143" i="3"/>
  <c r="I144" i="3"/>
  <c r="H144" i="3"/>
  <c r="I145" i="3"/>
  <c r="H145" i="3"/>
  <c r="N129" i="3"/>
  <c r="N111" i="3"/>
  <c r="N88" i="3"/>
  <c r="N65" i="3"/>
  <c r="N47" i="3"/>
  <c r="N24" i="3"/>
  <c r="O145" i="3"/>
  <c r="O137" i="3"/>
  <c r="O121" i="3"/>
  <c r="O113" i="3"/>
  <c r="O105" i="3"/>
  <c r="O97" i="3"/>
  <c r="O89" i="3"/>
  <c r="O81" i="3"/>
  <c r="O73" i="3"/>
  <c r="O57" i="3"/>
  <c r="O49" i="3"/>
  <c r="O41" i="3"/>
  <c r="O33" i="3"/>
  <c r="O25" i="3"/>
  <c r="O17" i="3"/>
  <c r="O9" i="3"/>
  <c r="N128" i="3"/>
  <c r="N87" i="3"/>
  <c r="N64" i="3"/>
  <c r="N23" i="3"/>
  <c r="O144" i="3"/>
  <c r="O136" i="3"/>
  <c r="O120" i="3"/>
  <c r="O112" i="3"/>
  <c r="O104" i="3"/>
  <c r="O96" i="3"/>
  <c r="O80" i="3"/>
  <c r="O72" i="3"/>
  <c r="O56" i="3"/>
  <c r="O48" i="3"/>
  <c r="O40" i="3"/>
  <c r="O32" i="3"/>
  <c r="O16" i="3"/>
  <c r="O8" i="3"/>
  <c r="N127" i="3"/>
  <c r="N63" i="3"/>
  <c r="O143" i="3"/>
  <c r="O135" i="3"/>
  <c r="O119" i="3"/>
  <c r="O103" i="3"/>
  <c r="O95" i="3"/>
  <c r="O79" i="3"/>
  <c r="O71" i="3"/>
  <c r="O55" i="3"/>
  <c r="O39" i="3"/>
  <c r="O31" i="3"/>
  <c r="O15" i="3"/>
  <c r="O7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O2" i="3"/>
</calcChain>
</file>

<file path=xl/sharedStrings.xml><?xml version="1.0" encoding="utf-8"?>
<sst xmlns="http://schemas.openxmlformats.org/spreadsheetml/2006/main" count="3120" uniqueCount="48">
  <si>
    <t>Photon energy (eV)</t>
  </si>
  <si>
    <t>Polar ang (deg)</t>
  </si>
  <si>
    <t>Polar ang (rad)</t>
  </si>
  <si>
    <t>Phase shift diff (rad)</t>
  </si>
  <si>
    <t>Phase shift diff (deg)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</si>
  <si>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</si>
  <si>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</si>
  <si>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</si>
  <si>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</si>
  <si>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</si>
  <si>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</si>
  <si>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</si>
  <si>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Phase shift diff err (rad)</t>
  </si>
  <si>
    <t>Phase shift diff err (deg)</t>
  </si>
  <si>
    <t>Key</t>
  </si>
  <si>
    <t>Value</t>
  </si>
  <si>
    <t>Threshold (eV)</t>
  </si>
  <si>
    <t>Phase shift diff fr (deg)</t>
  </si>
  <si>
    <t>Phase shift diff to (deg)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</si>
  <si>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</si>
  <si>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</si>
  <si>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</si>
  <si>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</si>
  <si>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</si>
  <si>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</si>
  <si>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</si>
  <si>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</si>
  <si>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</si>
  <si>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</si>
  <si>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</si>
  <si>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</si>
  <si>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</si>
  <si>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</si>
  <si>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</si>
  <si>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</si>
  <si>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</si>
  <si>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</si>
  <si>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</si>
  <si>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Phase mod</t>
  </si>
  <si>
    <t>Unwrapped (deg)</t>
  </si>
  <si>
    <t>Rounded (deg)</t>
  </si>
  <si>
    <t>Unwrapped (rad)</t>
  </si>
  <si>
    <t>Rel amp</t>
  </si>
  <si>
    <t>Unwrapepd (deg)</t>
  </si>
  <si>
    <t>Dataset / KE (eV)</t>
  </si>
  <si>
    <t>7.2</t>
  </si>
  <si>
    <t>4.0</t>
  </si>
  <si>
    <t>7.2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</si>
</sst>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6">
    <dxf>
      <numFmt numFmtId="1" formatCode="0"/>
    </dxf>
    <dxf>
      <numFmt numFmtId="166" formatCode="0.000000"/>
    </dxf>
    <dxf>
      <numFmt numFmtId="165" formatCode="0.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R145" totalsRowShown="0">
  <tableColumns count="18"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5"/>
    <tableColumn id="12" xr3:uid="{7916EDA8-D3D6-D743-9672-D0FC5E779673}" name="KE (eV)" dataDxfId="34">
      <calculatedColumnFormula>2*Table4[[#This Row],[Photon energy (eV)]]-Threshold</calculatedColumnFormula>
    </tableColumn>
    <tableColumn id="11" xr3:uid="{B1E61641-0248-574E-A0B7-6815787ED768}" name="Config" dataDxfId="33"/>
    <tableColumn id="3" xr3:uid="{839BBA63-60F1-5246-9FF6-2334F356BD13}" name="Polar ang fr (deg)" dataDxfId="32"/>
    <tableColumn id="4" xr3:uid="{735F93EE-DBFC-ED4E-BE53-66B43FD36073}" name="Polar ang to (deg)" dataDxfId="31"/>
    <tableColumn id="8" xr3:uid="{0ED16946-2498-A74E-8F0F-6385D270F427}" name="Polar ang (rad)" dataDxfId="30">
      <calculatedColumnFormula>Table4[[#This Row],[Polar ang (deg)]]/180*PI()</calculatedColumnFormula>
    </tableColumn>
    <tableColumn id="7" xr3:uid="{E5297B33-3308-674A-B546-ADB980BB493A}" name="Polar ang (deg)" dataDxfId="29">
      <calculatedColumnFormula>(Table4[[#This Row],[Polar ang fr (deg)]]+Table4[[#This Row],[Polar ang to (deg)]])/2</calculatedColumnFormula>
    </tableColumn>
    <tableColumn id="5" xr3:uid="{0C33DA2D-3206-894C-8C34-5141F4B1EDE9}" name="Phase shift diff (rad)" dataDxfId="28"/>
    <tableColumn id="9" xr3:uid="{53C478A4-3D3E-9B42-8F45-203966722E5B}" name="Phase shift diff (deg)" dataDxfId="27">
      <calculatedColumnFormula>Table4[[#This Row],[Phase shift diff (rad)]]/PI()*180</calculatedColumnFormula>
    </tableColumn>
    <tableColumn id="6" xr3:uid="{BD1A2289-BD58-6243-839D-9D2A110DEDD3}" name="Phase shift diff err (rad)" dataDxfId="26"/>
    <tableColumn id="10" xr3:uid="{7F8C4B9B-CAAE-8A4A-B4F3-C464D920D889}" name="Phase shift diff err (deg)" dataDxfId="25">
      <calculatedColumnFormula>Table4[[#This Row],[Phase shift diff err (rad)]]/PI()*180</calculatedColumnFormula>
    </tableColumn>
    <tableColumn id="14" xr3:uid="{6CDF3681-1542-5746-882D-890FDDF3DDB4}" name="Phase shift diff fr (deg)" dataDxfId="24">
      <calculatedColumnFormula>Table4[[#This Row],[Phase shift diff (deg)]]-Table4[[#This Row],[Phase shift diff err (deg)]]</calculatedColumnFormula>
    </tableColumn>
    <tableColumn id="15" xr3:uid="{B9E12A50-1EAD-0E42-8FFF-593BBAD49E50}" name="Phase shift diff to (deg)" dataDxfId="23">
      <calculatedColumnFormula>Table4[[#This Row],[Phase shift diff (deg)]]+Table4[[#This Row],[Phase shift diff err (deg)]]</calculatedColumnFormula>
    </tableColumn>
    <tableColumn id="16" xr3:uid="{2E421204-9E3C-4843-BE94-B6D3D256A9E3}" name="Phase mod" dataDxfId="22"/>
    <tableColumn id="17" xr3:uid="{E2389771-0B4A-3B43-A7CE-FE553E486645}" name="Unwrapped (rad)" dataDxfId="21">
      <calculatedColumnFormula>Table4[[#This Row],[Unwrapepd (deg)]]/180*PI()</calculatedColumnFormula>
    </tableColumn>
    <tableColumn id="13" xr3:uid="{931BB2AD-703E-8245-A057-02D7303089B6}" name="Unwrapepd (deg)" dataDxfId="20">
      <calculatedColumnFormula>Table4[[#This Row],[Phase shift diff (deg)]]+Table4[[#This Row],[Phase mod]]*360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949" totalsRowShown="0">
  <tableColumns count="7">
    <tableColumn id="1" xr3:uid="{BDDB97C2-8DA8-BB4D-BCBD-4575F2BD2598}" name="Photon energy (eV)" dataDxfId="19"/>
    <tableColumn id="8" xr3:uid="{75ABA961-AA2F-484B-AD35-D92C0D77C046}" name="KE (eV)" dataDxfId="18">
      <calculatedColumnFormula>2*Table1[[#This Row],[Photon energy (eV)]]-Threshold</calculatedColumnFormula>
    </tableColumn>
    <tableColumn id="4" xr3:uid="{6265A2AC-7BF9-9547-9157-0833786B9859}" name="Config" dataDxfId="17"/>
    <tableColumn id="5" xr3:uid="{69F58A44-4608-A044-962F-BFE674EDF5D9}" name="Polar ang (rad)" dataDxfId="16">
      <calculatedColumnFormula>Table1[[#This Row],[Polar ang (deg)]]/180*PI()</calculatedColumnFormula>
    </tableColumn>
    <tableColumn id="2" xr3:uid="{47DBB582-25FE-C743-88D4-0622882A7F1B}" name="Polar ang (deg)" dataDxfId="15"/>
    <tableColumn id="6" xr3:uid="{83918E97-9C14-E54D-A880-8688D13D1DED}" name="Phase shift diff (rad)" dataDxfId="3">
      <calculatedColumnFormula>IF(Table1[[#This Row],[Phase shift diff (deg)]]="","",Table1[[#This Row],[Phase shift diff (deg)]]/180*PI())</calculatedColumnFormula>
    </tableColumn>
    <tableColumn id="7" xr3:uid="{FF0A57F6-4E7D-D14D-AC25-A4FE3A90D9E7}" name="Phase shift diff (deg)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N868" totalsRowShown="0">
  <sortState xmlns:xlrd2="http://schemas.microsoft.com/office/spreadsheetml/2017/richdata2" ref="A2:N865">
    <sortCondition ref="A2:A865"/>
    <sortCondition ref="D2:D865"/>
    <sortCondition ref="G2:G865"/>
  </sortState>
  <tableColumns count="14">
    <tableColumn id="1" xr3:uid="{424ECF4C-FDCA-DE44-A583-EE5CDC37E5EA}" name="Group"/>
    <tableColumn id="2" xr3:uid="{1F1CB4B0-0BF6-8F44-AAB3-0349493C8D93}" name="Photon energy (eV)" dataDxfId="13"/>
    <tableColumn id="7" xr3:uid="{4CC590CB-7FD7-7E42-8384-E987F9B23BBD}" name="KE (eV)" dataDxfId="12">
      <calculatedColumnFormula>2*Table3[[#This Row],[Photon energy (eV)]]-Threshold</calculatedColumnFormula>
    </tableColumn>
    <tableColumn id="3" xr3:uid="{627519D1-F630-5549-AEE3-E180271AA838}" name="Config" dataDxfId="11"/>
    <tableColumn id="4" xr3:uid="{F1A3510C-9551-594B-8E81-0334E3D55764}" name="Polar ang (rad)" dataDxfId="10"/>
    <tableColumn id="8" xr3:uid="{D620E67C-9775-F742-BB5E-55A535886FBF}" name="Polar ang (deg)" dataDxfId="2">
      <calculatedColumnFormula>Table3[[#This Row],[Polar ang (rad)]]/PI()*180</calculatedColumnFormula>
    </tableColumn>
    <tableColumn id="12" xr3:uid="{96EA66FF-FB8B-D045-959D-C9180D4288DE}" name="Rounded (deg)" dataDxfId="0">
      <calculatedColumnFormula>ROUND(Table3[[#This Row],[Polar ang (deg)]], 0)</calculatedColumnFormula>
    </tableColumn>
    <tableColumn id="5" xr3:uid="{842B70BC-4D60-6B4D-9671-5DD3E06CF9F2}" name="Amp" dataDxfId="1"/>
    <tableColumn id="14" xr3:uid="{F1B3A97E-E902-F14A-A323-2A9427168024}" name="Rel amp" dataDxfId="9"/>
    <tableColumn id="6" xr3:uid="{1690372F-6E31-954B-B3A4-2CF2689F5BF2}" name="Phase shift diff (rad)" dataDxfId="8"/>
    <tableColumn id="9" xr3:uid="{E3CF834F-BE5A-0949-8193-BEC6C30B1DC9}" name="Phase shift diff (deg)" dataDxfId="7">
      <calculatedColumnFormula>IF(Table3[[#This Row],[Phase shift diff (rad)]]="","",Table3[[#This Row],[Phase shift diff (rad)]]/PI()*180)</calculatedColumnFormula>
    </tableColumn>
    <tableColumn id="10" xr3:uid="{BA6A5B0D-EA3A-4C40-8F19-7036E583FE1D}" name="Phase mod"/>
    <tableColumn id="13" xr3:uid="{0491F189-537D-D340-BFDD-C9864AE9FD42}" name="Unwrapped (rad)" dataDxfId="6">
      <calculatedColumnFormula>IF(Table3[[#This Row],[Unwrapped (deg)]]="","",Table3[[#This Row],[Unwrapped (deg)]]/180*PI())</calculatedColumnFormula>
    </tableColumn>
    <tableColumn id="11" xr3:uid="{FD3CF23F-0BC6-F548-A607-BEE18BACB580}" name="Unwrapped (deg)" dataDxfId="5">
      <calculatedColumnFormula>IF(Table3[[#This Row],[Phase shift diff (deg)]]="","",Table3[[#This Row],[Phase shift diff (deg)]]+360*Table3[[#This Row],[Phase mod]])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workbookViewId="0">
      <selection activeCell="D105" sqref="D105"/>
    </sheetView>
  </sheetViews>
  <sheetFormatPr baseColWidth="10" defaultRowHeight="16" x14ac:dyDescent="0.2"/>
  <cols>
    <col min="1" max="3" width="10.83203125" customWidth="1"/>
    <col min="4" max="5" width="10.83203125" style="2" customWidth="1"/>
    <col min="6" max="6" width="20.83203125" style="2" customWidth="1"/>
    <col min="7" max="8" width="20.83203125" style="4" customWidth="1"/>
    <col min="9" max="9" width="20.83203125" style="1" customWidth="1"/>
    <col min="10" max="10" width="20.83203125" style="2" customWidth="1"/>
    <col min="11" max="11" width="20.83203125" style="3" customWidth="1"/>
    <col min="12" max="12" width="20.83203125" style="4" customWidth="1"/>
    <col min="13" max="13" width="20.83203125" style="3" customWidth="1"/>
    <col min="14" max="14" width="20.83203125" style="4" customWidth="1"/>
    <col min="15" max="16" width="2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9</v>
      </c>
      <c r="B1" t="s">
        <v>44</v>
      </c>
      <c r="C1" s="2" t="s">
        <v>0</v>
      </c>
      <c r="D1" s="2" t="s">
        <v>37</v>
      </c>
      <c r="E1" t="s">
        <v>20</v>
      </c>
      <c r="F1" s="4" t="s">
        <v>10</v>
      </c>
      <c r="G1" s="4" t="s">
        <v>11</v>
      </c>
      <c r="H1" s="1" t="s">
        <v>2</v>
      </c>
      <c r="I1" s="2" t="s">
        <v>1</v>
      </c>
      <c r="J1" s="3" t="s">
        <v>3</v>
      </c>
      <c r="K1" s="4" t="s">
        <v>4</v>
      </c>
      <c r="L1" s="3" t="s">
        <v>12</v>
      </c>
      <c r="M1" s="4" t="s">
        <v>13</v>
      </c>
      <c r="N1" t="s">
        <v>17</v>
      </c>
      <c r="O1" t="s">
        <v>18</v>
      </c>
      <c r="P1" t="s">
        <v>38</v>
      </c>
      <c r="Q1" s="2" t="s">
        <v>41</v>
      </c>
      <c r="R1" s="4" t="s">
        <v>43</v>
      </c>
    </row>
    <row r="2" spans="1:18" x14ac:dyDescent="0.2">
      <c r="A2" t="s">
        <v>5</v>
      </c>
      <c r="B2" s="6" t="s">
        <v>45</v>
      </c>
      <c r="C2" s="2">
        <v>15.9</v>
      </c>
      <c r="D2" s="2">
        <f>2*Table4[[#This Row],[Photon energy (eV)]]-Threshold</f>
        <v>7.2126112000000013</v>
      </c>
      <c r="E2" t="s">
        <v>25</v>
      </c>
      <c r="F2" s="4">
        <v>0</v>
      </c>
      <c r="G2" s="4">
        <v>5</v>
      </c>
      <c r="H2" s="1">
        <f>Table4[[#This Row],[Polar ang (deg)]]/180*PI()</f>
        <v>4.3633231299858237E-2</v>
      </c>
      <c r="I2" s="2">
        <f>(Table4[[#This Row],[Polar ang fr (deg)]]+Table4[[#This Row],[Polar ang to (deg)]])/2</f>
        <v>2.5</v>
      </c>
      <c r="J2" s="3">
        <v>0.97082482707495599</v>
      </c>
      <c r="K2" s="4">
        <f>Table4[[#This Row],[Phase shift diff (rad)]]/PI()*180</f>
        <v>55.624165237912948</v>
      </c>
      <c r="L2" s="3">
        <v>8.9057319842916094E-2</v>
      </c>
      <c r="M2" s="4">
        <f>Table4[[#This Row],[Phase shift diff err (rad)]]/PI()*180</f>
        <v>5.1026085617457717</v>
      </c>
      <c r="N2" s="4">
        <f>Table4[[#This Row],[Phase shift diff (deg)]]-Table4[[#This Row],[Phase shift diff err (deg)]]</f>
        <v>50.521556676167179</v>
      </c>
      <c r="O2" s="4">
        <f>Table4[[#This Row],[Phase shift diff (deg)]]+Table4[[#This Row],[Phase shift diff err (deg)]]</f>
        <v>60.726773799658716</v>
      </c>
      <c r="P2" s="4">
        <v>0</v>
      </c>
      <c r="Q2" s="2">
        <f>Table4[[#This Row],[Unwrapepd (deg)]]/180*PI()</f>
        <v>0.97082482707495588</v>
      </c>
      <c r="R2" s="4">
        <f>Table4[[#This Row],[Phase shift diff (deg)]]+Table4[[#This Row],[Phase mod]]*360</f>
        <v>55.624165237912948</v>
      </c>
    </row>
    <row r="3" spans="1:18" x14ac:dyDescent="0.2">
      <c r="A3" t="s">
        <v>5</v>
      </c>
      <c r="B3" s="6" t="s">
        <v>45</v>
      </c>
      <c r="C3" s="2">
        <v>15.9</v>
      </c>
      <c r="D3" s="2">
        <f>2*Table4[[#This Row],[Photon energy (eV)]]-Threshold</f>
        <v>7.2126112000000013</v>
      </c>
      <c r="E3" t="s">
        <v>25</v>
      </c>
      <c r="F3" s="4">
        <v>5</v>
      </c>
      <c r="G3" s="4">
        <v>10</v>
      </c>
      <c r="H3" s="1">
        <f>Table4[[#This Row],[Polar ang (deg)]]/180*PI()</f>
        <v>0.1308996938995747</v>
      </c>
      <c r="I3" s="2">
        <f>(Table4[[#This Row],[Polar ang fr (deg)]]+Table4[[#This Row],[Polar ang to (deg)]])/2</f>
        <v>7.5</v>
      </c>
      <c r="J3" s="3">
        <v>1.2102339510223199</v>
      </c>
      <c r="K3" s="4">
        <f>Table4[[#This Row],[Phase shift diff (rad)]]/PI()*180</f>
        <v>69.341297617021311</v>
      </c>
      <c r="L3" s="3">
        <v>9.6733315518503005E-2</v>
      </c>
      <c r="M3" s="4">
        <f>Table4[[#This Row],[Phase shift diff err (rad)]]/PI()*180</f>
        <v>5.5424107175175727</v>
      </c>
      <c r="N3" s="4">
        <f>Table4[[#This Row],[Phase shift diff (deg)]]-Table4[[#This Row],[Phase shift diff err (deg)]]</f>
        <v>63.798886899503742</v>
      </c>
      <c r="O3" s="4">
        <f>Table4[[#This Row],[Phase shift diff (deg)]]+Table4[[#This Row],[Phase shift diff err (deg)]]</f>
        <v>74.883708334538881</v>
      </c>
      <c r="P3" s="4">
        <v>0</v>
      </c>
      <c r="Q3" s="2">
        <f>Table4[[#This Row],[Unwrapepd (deg)]]/180*PI()</f>
        <v>1.2102339510223199</v>
      </c>
      <c r="R3" s="4">
        <f>Table4[[#This Row],[Phase shift diff (deg)]]+Table4[[#This Row],[Phase mod]]*360</f>
        <v>69.341297617021311</v>
      </c>
    </row>
    <row r="4" spans="1:18" x14ac:dyDescent="0.2">
      <c r="A4" t="s">
        <v>5</v>
      </c>
      <c r="B4" s="6" t="s">
        <v>45</v>
      </c>
      <c r="C4" s="2">
        <v>15.9</v>
      </c>
      <c r="D4" s="2">
        <f>2*Table4[[#This Row],[Photon energy (eV)]]-Threshold</f>
        <v>7.2126112000000013</v>
      </c>
      <c r="E4" t="s">
        <v>25</v>
      </c>
      <c r="F4" s="4">
        <v>10</v>
      </c>
      <c r="G4" s="4">
        <v>15</v>
      </c>
      <c r="H4" s="1">
        <f>Table4[[#This Row],[Polar ang (deg)]]/180*PI()</f>
        <v>0.21816615649929119</v>
      </c>
      <c r="I4" s="2">
        <f>(Table4[[#This Row],[Polar ang fr (deg)]]+Table4[[#This Row],[Polar ang to (deg)]])/2</f>
        <v>12.5</v>
      </c>
      <c r="J4" s="3">
        <v>1.00331646952761</v>
      </c>
      <c r="K4" s="4">
        <f>Table4[[#This Row],[Phase shift diff (rad)]]/PI()*180</f>
        <v>57.485799219898119</v>
      </c>
      <c r="L4" s="3">
        <v>7.2731029123797794E-2</v>
      </c>
      <c r="M4" s="4">
        <f>Table4[[#This Row],[Phase shift diff err (rad)]]/PI()*180</f>
        <v>4.1671810084366872</v>
      </c>
      <c r="N4" s="4">
        <f>Table4[[#This Row],[Phase shift diff (deg)]]-Table4[[#This Row],[Phase shift diff err (deg)]]</f>
        <v>53.318618211461434</v>
      </c>
      <c r="O4" s="4">
        <f>Table4[[#This Row],[Phase shift diff (deg)]]+Table4[[#This Row],[Phase shift diff err (deg)]]</f>
        <v>61.652980228334805</v>
      </c>
      <c r="P4" s="4">
        <v>0</v>
      </c>
      <c r="Q4" s="2">
        <f>Table4[[#This Row],[Unwrapepd (deg)]]/180*PI()</f>
        <v>1.00331646952761</v>
      </c>
      <c r="R4" s="4">
        <f>Table4[[#This Row],[Phase shift diff (deg)]]+Table4[[#This Row],[Phase mod]]*360</f>
        <v>57.485799219898119</v>
      </c>
    </row>
    <row r="5" spans="1:18" x14ac:dyDescent="0.2">
      <c r="A5" t="s">
        <v>5</v>
      </c>
      <c r="B5" s="6" t="s">
        <v>45</v>
      </c>
      <c r="C5" s="2">
        <v>15.9</v>
      </c>
      <c r="D5" s="2">
        <f>2*Table4[[#This Row],[Photon energy (eV)]]-Threshold</f>
        <v>7.2126112000000013</v>
      </c>
      <c r="E5" t="s">
        <v>25</v>
      </c>
      <c r="F5" s="4">
        <v>15</v>
      </c>
      <c r="G5" s="4">
        <v>20</v>
      </c>
      <c r="H5" s="1">
        <f>Table4[[#This Row],[Polar ang (deg)]]/180*PI()</f>
        <v>0.30543261909900765</v>
      </c>
      <c r="I5" s="2">
        <f>(Table4[[#This Row],[Polar ang fr (deg)]]+Table4[[#This Row],[Polar ang to (deg)]])/2</f>
        <v>17.5</v>
      </c>
      <c r="J5" s="3">
        <v>1.2192223859234801</v>
      </c>
      <c r="K5" s="4">
        <f>Table4[[#This Row],[Phase shift diff (rad)]]/PI()*180</f>
        <v>69.856297001285881</v>
      </c>
      <c r="L5" s="3">
        <v>6.1948361330178503E-2</v>
      </c>
      <c r="M5" s="4">
        <f>Table4[[#This Row],[Phase shift diff err (rad)]]/PI()*180</f>
        <v>3.5493796519706624</v>
      </c>
      <c r="N5" s="4">
        <f>Table4[[#This Row],[Phase shift diff (deg)]]-Table4[[#This Row],[Phase shift diff err (deg)]]</f>
        <v>66.306917349315214</v>
      </c>
      <c r="O5" s="4">
        <f>Table4[[#This Row],[Phase shift diff (deg)]]+Table4[[#This Row],[Phase shift diff err (deg)]]</f>
        <v>73.405676653256549</v>
      </c>
      <c r="P5" s="4">
        <v>0</v>
      </c>
      <c r="Q5" s="2">
        <f>Table4[[#This Row],[Unwrapepd (deg)]]/180*PI()</f>
        <v>1.2192223859234801</v>
      </c>
      <c r="R5" s="4">
        <f>Table4[[#This Row],[Phase shift diff (deg)]]+Table4[[#This Row],[Phase mod]]*360</f>
        <v>69.856297001285881</v>
      </c>
    </row>
    <row r="6" spans="1:18" x14ac:dyDescent="0.2">
      <c r="A6" t="s">
        <v>5</v>
      </c>
      <c r="B6" s="6" t="s">
        <v>45</v>
      </c>
      <c r="C6" s="2">
        <v>15.9</v>
      </c>
      <c r="D6" s="2">
        <f>2*Table4[[#This Row],[Photon energy (eV)]]-Threshold</f>
        <v>7.2126112000000013</v>
      </c>
      <c r="E6" t="s">
        <v>25</v>
      </c>
      <c r="F6" s="4">
        <v>20</v>
      </c>
      <c r="G6" s="4">
        <v>25</v>
      </c>
      <c r="H6" s="1">
        <f>Table4[[#This Row],[Polar ang (deg)]]/180*PI()</f>
        <v>0.39269908169872414</v>
      </c>
      <c r="I6" s="2">
        <f>(Table4[[#This Row],[Polar ang fr (deg)]]+Table4[[#This Row],[Polar ang to (deg)]])/2</f>
        <v>22.5</v>
      </c>
      <c r="J6" s="3">
        <v>1.1135909395818799</v>
      </c>
      <c r="K6" s="4">
        <f>Table4[[#This Row],[Phase shift diff (rad)]]/PI()*180</f>
        <v>63.804060942049574</v>
      </c>
      <c r="L6" s="3">
        <v>0.116181483610148</v>
      </c>
      <c r="M6" s="4">
        <f>Table4[[#This Row],[Phase shift diff err (rad)]]/PI()*180</f>
        <v>6.656708668429828</v>
      </c>
      <c r="N6" s="4">
        <f>Table4[[#This Row],[Phase shift diff (deg)]]-Table4[[#This Row],[Phase shift diff err (deg)]]</f>
        <v>57.147352273619745</v>
      </c>
      <c r="O6" s="4">
        <f>Table4[[#This Row],[Phase shift diff (deg)]]+Table4[[#This Row],[Phase shift diff err (deg)]]</f>
        <v>70.460769610479403</v>
      </c>
      <c r="P6" s="4">
        <v>0</v>
      </c>
      <c r="Q6" s="2">
        <f>Table4[[#This Row],[Unwrapepd (deg)]]/180*PI()</f>
        <v>1.1135909395818799</v>
      </c>
      <c r="R6" s="4">
        <f>Table4[[#This Row],[Phase shift diff (deg)]]+Table4[[#This Row],[Phase mod]]*360</f>
        <v>63.804060942049574</v>
      </c>
    </row>
    <row r="7" spans="1:18" x14ac:dyDescent="0.2">
      <c r="A7" t="s">
        <v>5</v>
      </c>
      <c r="B7" s="6" t="s">
        <v>45</v>
      </c>
      <c r="C7" s="2">
        <v>15.9</v>
      </c>
      <c r="D7" s="2">
        <f>2*Table4[[#This Row],[Photon energy (eV)]]-Threshold</f>
        <v>7.2126112000000013</v>
      </c>
      <c r="E7" t="s">
        <v>25</v>
      </c>
      <c r="F7" s="4">
        <v>25</v>
      </c>
      <c r="G7" s="4">
        <v>30</v>
      </c>
      <c r="H7" s="1">
        <f>Table4[[#This Row],[Polar ang (deg)]]/180*PI()</f>
        <v>0.47996554429844063</v>
      </c>
      <c r="I7" s="2">
        <f>(Table4[[#This Row],[Polar ang fr (deg)]]+Table4[[#This Row],[Polar ang to (deg)]])/2</f>
        <v>27.5</v>
      </c>
      <c r="J7" s="3">
        <v>1.1181674693691299</v>
      </c>
      <c r="K7" s="4">
        <f>Table4[[#This Row],[Phase shift diff (rad)]]/PI()*180</f>
        <v>64.066276783674908</v>
      </c>
      <c r="L7" s="3">
        <v>0.102203190045683</v>
      </c>
      <c r="M7" s="4">
        <f>Table4[[#This Row],[Phase shift diff err (rad)]]/PI()*180</f>
        <v>5.8558114423911025</v>
      </c>
      <c r="N7" s="4">
        <f>Table4[[#This Row],[Phase shift diff (deg)]]-Table4[[#This Row],[Phase shift diff err (deg)]]</f>
        <v>58.210465341283808</v>
      </c>
      <c r="O7" s="4">
        <f>Table4[[#This Row],[Phase shift diff (deg)]]+Table4[[#This Row],[Phase shift diff err (deg)]]</f>
        <v>69.922088226066009</v>
      </c>
      <c r="P7" s="4">
        <v>0</v>
      </c>
      <c r="Q7" s="2">
        <f>Table4[[#This Row],[Unwrapepd (deg)]]/180*PI()</f>
        <v>1.1181674693691299</v>
      </c>
      <c r="R7" s="4">
        <f>Table4[[#This Row],[Phase shift diff (deg)]]+Table4[[#This Row],[Phase mod]]*360</f>
        <v>64.066276783674908</v>
      </c>
    </row>
    <row r="8" spans="1:18" x14ac:dyDescent="0.2">
      <c r="A8" t="s">
        <v>5</v>
      </c>
      <c r="B8" s="6" t="s">
        <v>45</v>
      </c>
      <c r="C8" s="2">
        <v>15.9</v>
      </c>
      <c r="D8" s="2">
        <f>2*Table4[[#This Row],[Photon energy (eV)]]-Threshold</f>
        <v>7.2126112000000013</v>
      </c>
      <c r="E8" t="s">
        <v>25</v>
      </c>
      <c r="F8" s="4">
        <v>30</v>
      </c>
      <c r="G8" s="4">
        <v>35</v>
      </c>
      <c r="H8" s="1">
        <f>Table4[[#This Row],[Polar ang (deg)]]/180*PI()</f>
        <v>0.56723200689815712</v>
      </c>
      <c r="I8" s="2">
        <f>(Table4[[#This Row],[Polar ang fr (deg)]]+Table4[[#This Row],[Polar ang to (deg)]])/2</f>
        <v>32.5</v>
      </c>
      <c r="J8" s="3">
        <v>1.3589867411599299</v>
      </c>
      <c r="K8" s="4">
        <f>Table4[[#This Row],[Phase shift diff (rad)]]/PI()*180</f>
        <v>77.864204682701626</v>
      </c>
      <c r="L8" s="3">
        <v>0.10901614042603699</v>
      </c>
      <c r="M8" s="4">
        <f>Table4[[#This Row],[Phase shift diff err (rad)]]/PI()*180</f>
        <v>6.2461647452174356</v>
      </c>
      <c r="N8" s="4">
        <f>Table4[[#This Row],[Phase shift diff (deg)]]-Table4[[#This Row],[Phase shift diff err (deg)]]</f>
        <v>71.618039937484184</v>
      </c>
      <c r="O8" s="4">
        <f>Table4[[#This Row],[Phase shift diff (deg)]]+Table4[[#This Row],[Phase shift diff err (deg)]]</f>
        <v>84.110369427919068</v>
      </c>
      <c r="P8" s="4">
        <v>0</v>
      </c>
      <c r="Q8" s="2">
        <f>Table4[[#This Row],[Unwrapepd (deg)]]/180*PI()</f>
        <v>1.3589867411599301</v>
      </c>
      <c r="R8" s="4">
        <f>Table4[[#This Row],[Phase shift diff (deg)]]+Table4[[#This Row],[Phase mod]]*360</f>
        <v>77.864204682701626</v>
      </c>
    </row>
    <row r="9" spans="1:18" x14ac:dyDescent="0.2">
      <c r="A9" t="s">
        <v>5</v>
      </c>
      <c r="B9" s="6" t="s">
        <v>45</v>
      </c>
      <c r="C9" s="2">
        <v>15.9</v>
      </c>
      <c r="D9" s="2">
        <f>2*Table4[[#This Row],[Photon energy (eV)]]-Threshold</f>
        <v>7.2126112000000013</v>
      </c>
      <c r="E9" t="s">
        <v>25</v>
      </c>
      <c r="F9" s="4">
        <v>35</v>
      </c>
      <c r="G9" s="4">
        <v>40</v>
      </c>
      <c r="H9" s="1">
        <f>Table4[[#This Row],[Polar ang (deg)]]/180*PI()</f>
        <v>0.6544984694978736</v>
      </c>
      <c r="I9" s="2">
        <f>(Table4[[#This Row],[Polar ang fr (deg)]]+Table4[[#This Row],[Polar ang to (deg)]])/2</f>
        <v>37.5</v>
      </c>
      <c r="J9" s="3">
        <v>1.43203373378698</v>
      </c>
      <c r="K9" s="4">
        <f>Table4[[#This Row],[Phase shift diff (rad)]]/PI()*180</f>
        <v>82.049489066354838</v>
      </c>
      <c r="L9" s="3">
        <v>0.114907716743242</v>
      </c>
      <c r="M9" s="4">
        <f>Table4[[#This Row],[Phase shift diff err (rad)]]/PI()*180</f>
        <v>6.5837272028725113</v>
      </c>
      <c r="N9" s="4">
        <f>Table4[[#This Row],[Phase shift diff (deg)]]-Table4[[#This Row],[Phase shift diff err (deg)]]</f>
        <v>75.465761863482328</v>
      </c>
      <c r="O9" s="4">
        <f>Table4[[#This Row],[Phase shift diff (deg)]]+Table4[[#This Row],[Phase shift diff err (deg)]]</f>
        <v>88.633216269227347</v>
      </c>
      <c r="P9" s="4">
        <v>0</v>
      </c>
      <c r="Q9" s="2">
        <f>Table4[[#This Row],[Unwrapepd (deg)]]/180*PI()</f>
        <v>1.43203373378698</v>
      </c>
      <c r="R9" s="4">
        <f>Table4[[#This Row],[Phase shift diff (deg)]]+Table4[[#This Row],[Phase mod]]*360</f>
        <v>82.049489066354838</v>
      </c>
    </row>
    <row r="10" spans="1:18" x14ac:dyDescent="0.2">
      <c r="A10" t="s">
        <v>5</v>
      </c>
      <c r="B10" s="6" t="s">
        <v>45</v>
      </c>
      <c r="C10" s="2">
        <v>15.9</v>
      </c>
      <c r="D10" s="2">
        <f>2*Table4[[#This Row],[Photon energy (eV)]]-Threshold</f>
        <v>7.2126112000000013</v>
      </c>
      <c r="E10" t="s">
        <v>25</v>
      </c>
      <c r="F10" s="4">
        <v>40</v>
      </c>
      <c r="G10" s="4">
        <v>45</v>
      </c>
      <c r="H10" s="1">
        <f>Table4[[#This Row],[Polar ang (deg)]]/180*PI()</f>
        <v>0.74176493209758998</v>
      </c>
      <c r="I10" s="2">
        <f>(Table4[[#This Row],[Polar ang fr (deg)]]+Table4[[#This Row],[Polar ang to (deg)]])/2</f>
        <v>42.5</v>
      </c>
      <c r="J10" s="3">
        <v>1.76419040444153</v>
      </c>
      <c r="K10" s="4">
        <f>Table4[[#This Row],[Phase shift diff (rad)]]/PI()*180</f>
        <v>101.08066443197743</v>
      </c>
      <c r="L10" s="3">
        <v>0.15210544030260201</v>
      </c>
      <c r="M10" s="4">
        <f>Table4[[#This Row],[Phase shift diff err (rad)]]/PI()*180</f>
        <v>8.7149997703181903</v>
      </c>
      <c r="N10" s="4">
        <f>Table4[[#This Row],[Phase shift diff (deg)]]-Table4[[#This Row],[Phase shift diff err (deg)]]</f>
        <v>92.365664661659238</v>
      </c>
      <c r="O10" s="4">
        <f>Table4[[#This Row],[Phase shift diff (deg)]]+Table4[[#This Row],[Phase shift diff err (deg)]]</f>
        <v>109.79566420229561</v>
      </c>
      <c r="P10" s="4">
        <v>0</v>
      </c>
      <c r="Q10" s="2">
        <f>Table4[[#This Row],[Unwrapepd (deg)]]/180*PI()</f>
        <v>1.7641904044415297</v>
      </c>
      <c r="R10" s="4">
        <f>Table4[[#This Row],[Phase shift diff (deg)]]+Table4[[#This Row],[Phase mod]]*360</f>
        <v>101.08066443197743</v>
      </c>
    </row>
    <row r="11" spans="1:18" x14ac:dyDescent="0.2">
      <c r="A11" t="s">
        <v>5</v>
      </c>
      <c r="B11" s="6" t="s">
        <v>45</v>
      </c>
      <c r="C11" s="2">
        <v>15.9</v>
      </c>
      <c r="D11" s="2">
        <f>2*Table4[[#This Row],[Photon energy (eV)]]-Threshold</f>
        <v>7.2126112000000013</v>
      </c>
      <c r="E11" t="s">
        <v>25</v>
      </c>
      <c r="F11" s="4">
        <v>45</v>
      </c>
      <c r="G11" s="4">
        <v>50</v>
      </c>
      <c r="H11" s="1">
        <f>Table4[[#This Row],[Polar ang (deg)]]/180*PI()</f>
        <v>0.82903139469730658</v>
      </c>
      <c r="I11" s="2">
        <f>(Table4[[#This Row],[Polar ang fr (deg)]]+Table4[[#This Row],[Polar ang to (deg)]])/2</f>
        <v>47.5</v>
      </c>
      <c r="J11" s="3">
        <v>2.03756612798907</v>
      </c>
      <c r="K11" s="4">
        <f>Table4[[#This Row],[Phase shift diff (rad)]]/PI()*180</f>
        <v>116.74393961258663</v>
      </c>
      <c r="L11" s="3">
        <v>0.22224085154259701</v>
      </c>
      <c r="M11" s="4">
        <f>Table4[[#This Row],[Phase shift diff err (rad)]]/PI()*180</f>
        <v>12.733462828784301</v>
      </c>
      <c r="N11" s="4">
        <f>Table4[[#This Row],[Phase shift diff (deg)]]-Table4[[#This Row],[Phase shift diff err (deg)]]</f>
        <v>104.01047678380233</v>
      </c>
      <c r="O11" s="4">
        <f>Table4[[#This Row],[Phase shift diff (deg)]]+Table4[[#This Row],[Phase shift diff err (deg)]]</f>
        <v>129.47740244137094</v>
      </c>
      <c r="P11" s="4">
        <v>0</v>
      </c>
      <c r="Q11" s="2">
        <f>Table4[[#This Row],[Unwrapepd (deg)]]/180*PI()</f>
        <v>2.03756612798907</v>
      </c>
      <c r="R11" s="4">
        <f>Table4[[#This Row],[Phase shift diff (deg)]]+Table4[[#This Row],[Phase mod]]*360</f>
        <v>116.74393961258663</v>
      </c>
    </row>
    <row r="12" spans="1:18" x14ac:dyDescent="0.2">
      <c r="A12" t="s">
        <v>5</v>
      </c>
      <c r="B12" s="6" t="s">
        <v>45</v>
      </c>
      <c r="C12" s="2">
        <v>15.9</v>
      </c>
      <c r="D12" s="2">
        <f>2*Table4[[#This Row],[Photon energy (eV)]]-Threshold</f>
        <v>7.2126112000000013</v>
      </c>
      <c r="E12" t="s">
        <v>25</v>
      </c>
      <c r="F12" s="4">
        <v>50</v>
      </c>
      <c r="G12" s="4">
        <v>55</v>
      </c>
      <c r="H12" s="1">
        <f>Table4[[#This Row],[Polar ang (deg)]]/180*PI()</f>
        <v>0.91629785729702307</v>
      </c>
      <c r="I12" s="2">
        <f>(Table4[[#This Row],[Polar ang fr (deg)]]+Table4[[#This Row],[Polar ang to (deg)]])/2</f>
        <v>52.5</v>
      </c>
      <c r="J12" s="3">
        <v>2.4796718974775298</v>
      </c>
      <c r="K12" s="4">
        <f>Table4[[#This Row],[Phase shift diff (rad)]]/PI()*180</f>
        <v>142.07473430265901</v>
      </c>
      <c r="L12" s="3">
        <v>0.190426711996112</v>
      </c>
      <c r="M12" s="4">
        <f>Table4[[#This Row],[Phase shift diff err (rad)]]/PI()*180</f>
        <v>10.910646903930461</v>
      </c>
      <c r="N12" s="4">
        <f>Table4[[#This Row],[Phase shift diff (deg)]]-Table4[[#This Row],[Phase shift diff err (deg)]]</f>
        <v>131.16408739872855</v>
      </c>
      <c r="O12" s="4">
        <f>Table4[[#This Row],[Phase shift diff (deg)]]+Table4[[#This Row],[Phase shift diff err (deg)]]</f>
        <v>152.98538120658947</v>
      </c>
      <c r="P12" s="4">
        <v>0</v>
      </c>
      <c r="Q12" s="2">
        <f>Table4[[#This Row],[Unwrapepd (deg)]]/180*PI()</f>
        <v>2.4796718974775298</v>
      </c>
      <c r="R12" s="4">
        <f>Table4[[#This Row],[Phase shift diff (deg)]]+Table4[[#This Row],[Phase mod]]*360</f>
        <v>142.07473430265901</v>
      </c>
    </row>
    <row r="13" spans="1:18" x14ac:dyDescent="0.2">
      <c r="A13" t="s">
        <v>5</v>
      </c>
      <c r="B13" s="6" t="s">
        <v>45</v>
      </c>
      <c r="C13" s="2">
        <v>15.9</v>
      </c>
      <c r="D13" s="2">
        <f>2*Table4[[#This Row],[Photon energy (eV)]]-Threshold</f>
        <v>7.2126112000000013</v>
      </c>
      <c r="E13" t="s">
        <v>25</v>
      </c>
      <c r="F13" s="4">
        <v>55</v>
      </c>
      <c r="G13" s="4">
        <v>60</v>
      </c>
      <c r="H13" s="1">
        <f>Table4[[#This Row],[Polar ang (deg)]]/180*PI()</f>
        <v>1.0035643198967394</v>
      </c>
      <c r="I13" s="2">
        <f>(Table4[[#This Row],[Polar ang fr (deg)]]+Table4[[#This Row],[Polar ang to (deg)]])/2</f>
        <v>57.5</v>
      </c>
      <c r="J13" s="3">
        <v>2.9703754536428999</v>
      </c>
      <c r="K13" s="4">
        <f>Table4[[#This Row],[Phase shift diff (rad)]]/PI()*180</f>
        <v>170.1899770629955</v>
      </c>
      <c r="L13" s="3">
        <v>0.34781274673926599</v>
      </c>
      <c r="M13" s="4">
        <f>Table4[[#This Row],[Phase shift diff err (rad)]]/PI()*180</f>
        <v>19.928202449012527</v>
      </c>
      <c r="N13" s="4">
        <f>Table4[[#This Row],[Phase shift diff (deg)]]-Table4[[#This Row],[Phase shift diff err (deg)]]</f>
        <v>150.26177461398296</v>
      </c>
      <c r="O13" s="4">
        <f>Table4[[#This Row],[Phase shift diff (deg)]]+Table4[[#This Row],[Phase shift diff err (deg)]]</f>
        <v>190.11817951200803</v>
      </c>
      <c r="P13" s="4">
        <v>0</v>
      </c>
      <c r="Q13" s="2">
        <f>Table4[[#This Row],[Unwrapepd (deg)]]/180*PI()</f>
        <v>2.9703754536429003</v>
      </c>
      <c r="R13" s="4">
        <f>Table4[[#This Row],[Phase shift diff (deg)]]+Table4[[#This Row],[Phase mod]]*360</f>
        <v>170.1899770629955</v>
      </c>
    </row>
    <row r="14" spans="1:18" x14ac:dyDescent="0.2">
      <c r="A14" t="s">
        <v>5</v>
      </c>
      <c r="B14" s="6" t="s">
        <v>45</v>
      </c>
      <c r="C14" s="2">
        <v>15.9</v>
      </c>
      <c r="D14" s="2">
        <f>2*Table4[[#This Row],[Photon energy (eV)]]-Threshold</f>
        <v>7.2126112000000013</v>
      </c>
      <c r="E14" t="s">
        <v>25</v>
      </c>
      <c r="F14" s="4">
        <v>60</v>
      </c>
      <c r="G14" s="4">
        <v>65</v>
      </c>
      <c r="H14" s="1">
        <f>Table4[[#This Row],[Polar ang (deg)]]/180*PI()</f>
        <v>1.0908307824964558</v>
      </c>
      <c r="I14" s="2">
        <f>(Table4[[#This Row],[Polar ang fr (deg)]]+Table4[[#This Row],[Polar ang to (deg)]])/2</f>
        <v>62.5</v>
      </c>
      <c r="J14" s="3">
        <v>3.0096078737789602</v>
      </c>
      <c r="K14" s="4">
        <f>Table4[[#This Row],[Phase shift diff (rad)]]/PI()*180</f>
        <v>172.43782915687578</v>
      </c>
      <c r="L14" s="3">
        <v>0.15913210460799901</v>
      </c>
      <c r="M14" s="4">
        <f>Table4[[#This Row],[Phase shift diff err (rad)]]/PI()*180</f>
        <v>9.1175979790726629</v>
      </c>
      <c r="N14" s="4">
        <f>Table4[[#This Row],[Phase shift diff (deg)]]-Table4[[#This Row],[Phase shift diff err (deg)]]</f>
        <v>163.32023117780312</v>
      </c>
      <c r="O14" s="4">
        <f>Table4[[#This Row],[Phase shift diff (deg)]]+Table4[[#This Row],[Phase shift diff err (deg)]]</f>
        <v>181.55542713594843</v>
      </c>
      <c r="P14" s="4">
        <v>0</v>
      </c>
      <c r="Q14" s="2">
        <f>Table4[[#This Row],[Unwrapepd (deg)]]/180*PI()</f>
        <v>3.0096078737789598</v>
      </c>
      <c r="R14" s="4">
        <f>Table4[[#This Row],[Phase shift diff (deg)]]+Table4[[#This Row],[Phase mod]]*360</f>
        <v>172.43782915687578</v>
      </c>
    </row>
    <row r="15" spans="1:18" x14ac:dyDescent="0.2">
      <c r="A15" t="s">
        <v>5</v>
      </c>
      <c r="B15" s="6" t="s">
        <v>45</v>
      </c>
      <c r="C15" s="2">
        <v>15.9</v>
      </c>
      <c r="D15" s="2">
        <f>2*Table4[[#This Row],[Photon energy (eV)]]-Threshold</f>
        <v>7.2126112000000013</v>
      </c>
      <c r="E15" t="s">
        <v>25</v>
      </c>
      <c r="F15" s="4">
        <v>65</v>
      </c>
      <c r="G15" s="4">
        <v>70</v>
      </c>
      <c r="H15" s="1">
        <f>Table4[[#This Row],[Polar ang (deg)]]/180*PI()</f>
        <v>1.1780972450961724</v>
      </c>
      <c r="I15" s="2">
        <f>(Table4[[#This Row],[Polar ang fr (deg)]]+Table4[[#This Row],[Polar ang to (deg)]])/2</f>
        <v>67.5</v>
      </c>
      <c r="J15" s="3">
        <v>3.3497793139668799</v>
      </c>
      <c r="K15" s="4">
        <f>Table4[[#This Row],[Phase shift diff (rad)]]/PI()*180</f>
        <v>191.9282169905305</v>
      </c>
      <c r="L15" s="3">
        <v>0.19384646910644099</v>
      </c>
      <c r="M15" s="4">
        <f>Table4[[#This Row],[Phase shift diff err (rad)]]/PI()*180</f>
        <v>11.106584553312167</v>
      </c>
      <c r="N15" s="4">
        <f>Table4[[#This Row],[Phase shift diff (deg)]]-Table4[[#This Row],[Phase shift diff err (deg)]]</f>
        <v>180.82163243721834</v>
      </c>
      <c r="O15" s="4">
        <f>Table4[[#This Row],[Phase shift diff (deg)]]+Table4[[#This Row],[Phase shift diff err (deg)]]</f>
        <v>203.03480154384266</v>
      </c>
      <c r="P15" s="4">
        <v>0</v>
      </c>
      <c r="Q15" s="2">
        <f>Table4[[#This Row],[Unwrapepd (deg)]]/180*PI()</f>
        <v>3.3497793139668799</v>
      </c>
      <c r="R15" s="4">
        <f>Table4[[#This Row],[Phase shift diff (deg)]]+Table4[[#This Row],[Phase mod]]*360</f>
        <v>191.9282169905305</v>
      </c>
    </row>
    <row r="16" spans="1:18" x14ac:dyDescent="0.2">
      <c r="A16" t="s">
        <v>5</v>
      </c>
      <c r="B16" s="6" t="s">
        <v>45</v>
      </c>
      <c r="C16" s="2">
        <v>15.9</v>
      </c>
      <c r="D16" s="2">
        <f>2*Table4[[#This Row],[Photon energy (eV)]]-Threshold</f>
        <v>7.2126112000000013</v>
      </c>
      <c r="E16" t="s">
        <v>25</v>
      </c>
      <c r="F16" s="4">
        <v>70</v>
      </c>
      <c r="G16" s="4">
        <v>75</v>
      </c>
      <c r="H16" s="1">
        <f>Table4[[#This Row],[Polar ang (deg)]]/180*PI()</f>
        <v>1.265363707695889</v>
      </c>
      <c r="I16" s="2">
        <f>(Table4[[#This Row],[Polar ang fr (deg)]]+Table4[[#This Row],[Polar ang to (deg)]])/2</f>
        <v>72.5</v>
      </c>
      <c r="J16" s="3">
        <v>3.2615281245941001</v>
      </c>
      <c r="K16" s="4">
        <f>Table4[[#This Row],[Phase shift diff (rad)]]/PI()*180</f>
        <v>186.87179630246047</v>
      </c>
      <c r="L16" s="3">
        <v>0.21551314655991299</v>
      </c>
      <c r="M16" s="4">
        <f>Table4[[#This Row],[Phase shift diff err (rad)]]/PI()*180</f>
        <v>12.347993727467371</v>
      </c>
      <c r="N16" s="4">
        <f>Table4[[#This Row],[Phase shift diff (deg)]]-Table4[[#This Row],[Phase shift diff err (deg)]]</f>
        <v>174.52380257499308</v>
      </c>
      <c r="O16" s="4">
        <f>Table4[[#This Row],[Phase shift diff (deg)]]+Table4[[#This Row],[Phase shift diff err (deg)]]</f>
        <v>199.21979002992785</v>
      </c>
      <c r="P16" s="4">
        <v>0</v>
      </c>
      <c r="Q16" s="2">
        <f>Table4[[#This Row],[Unwrapepd (deg)]]/180*PI()</f>
        <v>3.2615281245941001</v>
      </c>
      <c r="R16" s="4">
        <f>Table4[[#This Row],[Phase shift diff (deg)]]+Table4[[#This Row],[Phase mod]]*360</f>
        <v>186.87179630246047</v>
      </c>
    </row>
    <row r="17" spans="1:18" x14ac:dyDescent="0.2">
      <c r="A17" t="s">
        <v>5</v>
      </c>
      <c r="B17" s="6" t="s">
        <v>45</v>
      </c>
      <c r="C17" s="2">
        <v>15.9</v>
      </c>
      <c r="D17" s="2">
        <f>2*Table4[[#This Row],[Photon energy (eV)]]-Threshold</f>
        <v>7.2126112000000013</v>
      </c>
      <c r="E17" t="s">
        <v>25</v>
      </c>
      <c r="F17" s="4">
        <v>75</v>
      </c>
      <c r="G17" s="4">
        <v>80</v>
      </c>
      <c r="H17" s="1">
        <f>Table4[[#This Row],[Polar ang (deg)]]/180*PI()</f>
        <v>1.3526301702956054</v>
      </c>
      <c r="I17" s="2">
        <f>(Table4[[#This Row],[Polar ang fr (deg)]]+Table4[[#This Row],[Polar ang to (deg)]])/2</f>
        <v>77.5</v>
      </c>
      <c r="J17" s="3">
        <v>3.5784079768782799</v>
      </c>
      <c r="K17" s="4">
        <f>Table4[[#This Row],[Phase shift diff (rad)]]/PI()*180</f>
        <v>205.02767445107293</v>
      </c>
      <c r="L17" s="3">
        <v>0.25231141881292402</v>
      </c>
      <c r="M17" s="4">
        <f>Table4[[#This Row],[Phase shift diff err (rad)]]/PI()*180</f>
        <v>14.456379420938266</v>
      </c>
      <c r="N17" s="4">
        <f>Table4[[#This Row],[Phase shift diff (deg)]]-Table4[[#This Row],[Phase shift diff err (deg)]]</f>
        <v>190.57129503013465</v>
      </c>
      <c r="O17" s="4">
        <f>Table4[[#This Row],[Phase shift diff (deg)]]+Table4[[#This Row],[Phase shift diff err (deg)]]</f>
        <v>219.4840538720112</v>
      </c>
      <c r="P17" s="4">
        <v>0</v>
      </c>
      <c r="Q17" s="2">
        <f>Table4[[#This Row],[Unwrapepd (deg)]]/180*PI()</f>
        <v>3.5784079768782799</v>
      </c>
      <c r="R17" s="4">
        <f>Table4[[#This Row],[Phase shift diff (deg)]]+Table4[[#This Row],[Phase mod]]*360</f>
        <v>205.02767445107293</v>
      </c>
    </row>
    <row r="18" spans="1:18" x14ac:dyDescent="0.2">
      <c r="A18" t="s">
        <v>5</v>
      </c>
      <c r="B18" s="6" t="s">
        <v>45</v>
      </c>
      <c r="C18" s="2">
        <v>15.9</v>
      </c>
      <c r="D18" s="2">
        <f>2*Table4[[#This Row],[Photon energy (eV)]]-Threshold</f>
        <v>7.2126112000000013</v>
      </c>
      <c r="E18" t="s">
        <v>25</v>
      </c>
      <c r="F18" s="4">
        <v>80</v>
      </c>
      <c r="G18" s="4">
        <v>85</v>
      </c>
      <c r="H18" s="1">
        <f>Table4[[#This Row],[Polar ang (deg)]]/180*PI()</f>
        <v>1.4398966328953218</v>
      </c>
      <c r="I18" s="2">
        <f>(Table4[[#This Row],[Polar ang fr (deg)]]+Table4[[#This Row],[Polar ang to (deg)]])/2</f>
        <v>82.5</v>
      </c>
      <c r="J18" s="3">
        <v>3.6855407580051298</v>
      </c>
      <c r="K18" s="4">
        <f>Table4[[#This Row],[Phase shift diff (rad)]]/PI()*180</f>
        <v>211.16593065714019</v>
      </c>
      <c r="L18" s="3">
        <v>0.78634016672868201</v>
      </c>
      <c r="M18" s="4">
        <f>Table4[[#This Row],[Phase shift diff err (rad)]]/PI()*180</f>
        <v>45.053972815166958</v>
      </c>
      <c r="N18" s="4">
        <f>Table4[[#This Row],[Phase shift diff (deg)]]-Table4[[#This Row],[Phase shift diff err (deg)]]</f>
        <v>166.11195784197324</v>
      </c>
      <c r="O18" s="4">
        <f>Table4[[#This Row],[Phase shift diff (deg)]]+Table4[[#This Row],[Phase shift diff err (deg)]]</f>
        <v>256.21990347230712</v>
      </c>
      <c r="P18" s="4">
        <v>0</v>
      </c>
      <c r="Q18" s="2">
        <f>Table4[[#This Row],[Unwrapepd (deg)]]/180*PI()</f>
        <v>3.6855407580051298</v>
      </c>
      <c r="R18" s="4">
        <f>Table4[[#This Row],[Phase shift diff (deg)]]+Table4[[#This Row],[Phase mod]]*360</f>
        <v>211.16593065714019</v>
      </c>
    </row>
    <row r="19" spans="1:18" x14ac:dyDescent="0.2">
      <c r="A19" t="s">
        <v>5</v>
      </c>
      <c r="B19" s="6" t="s">
        <v>45</v>
      </c>
      <c r="C19" s="2">
        <v>15.9</v>
      </c>
      <c r="D19" s="2">
        <f>2*Table4[[#This Row],[Photon energy (eV)]]-Threshold</f>
        <v>7.2126112000000013</v>
      </c>
      <c r="E19" t="s">
        <v>25</v>
      </c>
      <c r="F19" s="4">
        <v>85</v>
      </c>
      <c r="G19" s="4">
        <v>90</v>
      </c>
      <c r="H19" s="1">
        <f>Table4[[#This Row],[Polar ang (deg)]]/180*PI()</f>
        <v>1.5271630954950384</v>
      </c>
      <c r="I19" s="2">
        <f>(Table4[[#This Row],[Polar ang fr (deg)]]+Table4[[#This Row],[Polar ang to (deg)]])/2</f>
        <v>87.5</v>
      </c>
      <c r="J19" s="3">
        <v>3.6055887491838301</v>
      </c>
      <c r="K19" s="4">
        <f>Table4[[#This Row],[Phase shift diff (rad)]]/PI()*180</f>
        <v>206.585017988087</v>
      </c>
      <c r="L19" s="3">
        <v>1.19580764227217</v>
      </c>
      <c r="M19" s="4">
        <f>Table4[[#This Row],[Phase shift diff err (rad)]]/PI()*180</f>
        <v>68.514731011685072</v>
      </c>
      <c r="N19" s="4">
        <f>Table4[[#This Row],[Phase shift diff (deg)]]-Table4[[#This Row],[Phase shift diff err (deg)]]</f>
        <v>138.07028697640192</v>
      </c>
      <c r="O19" s="4">
        <f>Table4[[#This Row],[Phase shift diff (deg)]]+Table4[[#This Row],[Phase shift diff err (deg)]]</f>
        <v>275.09974899977209</v>
      </c>
      <c r="P19" s="4">
        <v>0</v>
      </c>
      <c r="Q19" s="2">
        <f>Table4[[#This Row],[Unwrapepd (deg)]]/180*PI()</f>
        <v>3.6055887491838301</v>
      </c>
      <c r="R19" s="4">
        <f>Table4[[#This Row],[Phase shift diff (deg)]]+Table4[[#This Row],[Phase mod]]*360</f>
        <v>206.585017988087</v>
      </c>
    </row>
    <row r="20" spans="1:18" x14ac:dyDescent="0.2">
      <c r="A20" t="s">
        <v>5</v>
      </c>
      <c r="B20" s="6" t="s">
        <v>45</v>
      </c>
      <c r="C20" s="2">
        <v>15.9</v>
      </c>
      <c r="D20" s="2">
        <f>2*Table4[[#This Row],[Photon energy (eV)]]-Threshold</f>
        <v>7.2126112000000013</v>
      </c>
      <c r="E20" t="s">
        <v>25</v>
      </c>
      <c r="F20" s="4">
        <v>90</v>
      </c>
      <c r="G20" s="4">
        <v>95</v>
      </c>
      <c r="H20" s="1">
        <f>Table4[[#This Row],[Polar ang (deg)]]/180*PI()</f>
        <v>1.6144295580947547</v>
      </c>
      <c r="I20" s="2">
        <f>(Table4[[#This Row],[Polar ang fr (deg)]]+Table4[[#This Row],[Polar ang to (deg)]])/2</f>
        <v>92.5</v>
      </c>
      <c r="J20" s="3">
        <v>6.7471816329216701</v>
      </c>
      <c r="K20" s="4">
        <f>Table4[[#This Row],[Phase shift diff (rad)]]/PI()*180</f>
        <v>386.58503117459873</v>
      </c>
      <c r="L20" s="3">
        <v>1.19580689774672</v>
      </c>
      <c r="M20" s="4">
        <f>Table4[[#This Row],[Phase shift diff err (rad)]]/PI()*180</f>
        <v>68.514688353519048</v>
      </c>
      <c r="N20" s="4">
        <f>Table4[[#This Row],[Phase shift diff (deg)]]-Table4[[#This Row],[Phase shift diff err (deg)]]</f>
        <v>318.07034282107969</v>
      </c>
      <c r="O20" s="4">
        <f>Table4[[#This Row],[Phase shift diff (deg)]]+Table4[[#This Row],[Phase shift diff err (deg)]]</f>
        <v>455.09971952811776</v>
      </c>
      <c r="P20" s="4">
        <v>0</v>
      </c>
      <c r="Q20" s="2">
        <f>Table4[[#This Row],[Unwrapepd (deg)]]/180*PI()</f>
        <v>6.7471816329216692</v>
      </c>
      <c r="R20" s="4">
        <f>Table4[[#This Row],[Phase shift diff (deg)]]+Table4[[#This Row],[Phase mod]]*360</f>
        <v>386.58503117459873</v>
      </c>
    </row>
    <row r="21" spans="1:18" x14ac:dyDescent="0.2">
      <c r="A21" t="s">
        <v>5</v>
      </c>
      <c r="B21" s="6" t="s">
        <v>45</v>
      </c>
      <c r="C21" s="2">
        <v>15.9</v>
      </c>
      <c r="D21" s="2">
        <f>2*Table4[[#This Row],[Photon energy (eV)]]-Threshold</f>
        <v>7.2126112000000013</v>
      </c>
      <c r="E21" t="s">
        <v>25</v>
      </c>
      <c r="F21" s="4">
        <v>95</v>
      </c>
      <c r="G21" s="4">
        <v>100</v>
      </c>
      <c r="H21" s="1">
        <f>Table4[[#This Row],[Polar ang (deg)]]/180*PI()</f>
        <v>1.7016960206944711</v>
      </c>
      <c r="I21" s="2">
        <f>(Table4[[#This Row],[Polar ang fr (deg)]]+Table4[[#This Row],[Polar ang to (deg)]])/2</f>
        <v>97.5</v>
      </c>
      <c r="J21" s="3">
        <v>6.8271332655022503</v>
      </c>
      <c r="K21" s="4">
        <f>Table4[[#This Row],[Phase shift diff (rad)]]/PI()*180</f>
        <v>391.16592228664666</v>
      </c>
      <c r="L21" s="3">
        <v>0.78634001340618598</v>
      </c>
      <c r="M21" s="4">
        <f>Table4[[#This Row],[Phase shift diff err (rad)]]/PI()*180</f>
        <v>45.053964030435026</v>
      </c>
      <c r="N21" s="4">
        <f>Table4[[#This Row],[Phase shift diff (deg)]]-Table4[[#This Row],[Phase shift diff err (deg)]]</f>
        <v>346.11195825621166</v>
      </c>
      <c r="O21" s="4">
        <f>Table4[[#This Row],[Phase shift diff (deg)]]+Table4[[#This Row],[Phase shift diff err (deg)]]</f>
        <v>436.21988631708166</v>
      </c>
      <c r="P21" s="4">
        <v>0</v>
      </c>
      <c r="Q21" s="2">
        <f>Table4[[#This Row],[Unwrapepd (deg)]]/180*PI()</f>
        <v>6.8271332655022503</v>
      </c>
      <c r="R21" s="4">
        <f>Table4[[#This Row],[Phase shift diff (deg)]]+Table4[[#This Row],[Phase mod]]*360</f>
        <v>391.16592228664666</v>
      </c>
    </row>
    <row r="22" spans="1:18" x14ac:dyDescent="0.2">
      <c r="A22" t="s">
        <v>5</v>
      </c>
      <c r="B22" s="6" t="s">
        <v>45</v>
      </c>
      <c r="C22" s="2">
        <v>15.9</v>
      </c>
      <c r="D22" s="2">
        <f>2*Table4[[#This Row],[Photon energy (eV)]]-Threshold</f>
        <v>7.2126112000000013</v>
      </c>
      <c r="E22" t="s">
        <v>25</v>
      </c>
      <c r="F22" s="4">
        <v>100</v>
      </c>
      <c r="G22" s="4">
        <v>105</v>
      </c>
      <c r="H22" s="1">
        <f>Table4[[#This Row],[Polar ang (deg)]]/180*PI()</f>
        <v>1.7889624832941877</v>
      </c>
      <c r="I22" s="2">
        <f>(Table4[[#This Row],[Polar ang fr (deg)]]+Table4[[#This Row],[Polar ang to (deg)]])/2</f>
        <v>102.5</v>
      </c>
      <c r="J22" s="3">
        <v>6.72000064135438</v>
      </c>
      <c r="K22" s="4">
        <f>Table4[[#This Row],[Phase shift diff (rad)]]/PI()*180</f>
        <v>385.02767507481235</v>
      </c>
      <c r="L22" s="3">
        <v>0.25231143293775199</v>
      </c>
      <c r="M22" s="4">
        <f>Table4[[#This Row],[Phase shift diff err (rad)]]/PI()*180</f>
        <v>14.456380230231295</v>
      </c>
      <c r="N22" s="4">
        <f>Table4[[#This Row],[Phase shift diff (deg)]]-Table4[[#This Row],[Phase shift diff err (deg)]]</f>
        <v>370.57129484458108</v>
      </c>
      <c r="O22" s="4">
        <f>Table4[[#This Row],[Phase shift diff (deg)]]+Table4[[#This Row],[Phase shift diff err (deg)]]</f>
        <v>399.48405530504363</v>
      </c>
      <c r="P22" s="4">
        <v>0</v>
      </c>
      <c r="Q22" s="2">
        <f>Table4[[#This Row],[Unwrapepd (deg)]]/180*PI()</f>
        <v>6.72000064135438</v>
      </c>
      <c r="R22" s="4">
        <f>Table4[[#This Row],[Phase shift diff (deg)]]+Table4[[#This Row],[Phase mod]]*360</f>
        <v>385.02767507481235</v>
      </c>
    </row>
    <row r="23" spans="1:18" x14ac:dyDescent="0.2">
      <c r="A23" t="s">
        <v>5</v>
      </c>
      <c r="B23" s="6" t="s">
        <v>45</v>
      </c>
      <c r="C23" s="2">
        <v>15.9</v>
      </c>
      <c r="D23" s="2">
        <f>2*Table4[[#This Row],[Photon energy (eV)]]-Threshold</f>
        <v>7.2126112000000013</v>
      </c>
      <c r="E23" t="s">
        <v>25</v>
      </c>
      <c r="F23" s="4">
        <v>105</v>
      </c>
      <c r="G23" s="4">
        <v>110</v>
      </c>
      <c r="H23" s="1">
        <f>Table4[[#This Row],[Polar ang (deg)]]/180*PI()</f>
        <v>1.8762289458939041</v>
      </c>
      <c r="I23" s="2">
        <f>(Table4[[#This Row],[Polar ang fr (deg)]]+Table4[[#This Row],[Polar ang to (deg)]])/2</f>
        <v>107.5</v>
      </c>
      <c r="J23" s="3">
        <v>6.4031207607482203</v>
      </c>
      <c r="K23" s="4">
        <f>Table4[[#This Row],[Phase shift diff (rad)]]/PI()*180</f>
        <v>366.87179530346998</v>
      </c>
      <c r="L23" s="3">
        <v>0.21551314061440899</v>
      </c>
      <c r="M23" s="4">
        <f>Table4[[#This Row],[Phase shift diff err (rad)]]/PI()*180</f>
        <v>12.347993386815084</v>
      </c>
      <c r="N23" s="4">
        <f>Table4[[#This Row],[Phase shift diff (deg)]]-Table4[[#This Row],[Phase shift diff err (deg)]]</f>
        <v>354.52380191665492</v>
      </c>
      <c r="O23" s="4">
        <f>Table4[[#This Row],[Phase shift diff (deg)]]+Table4[[#This Row],[Phase shift diff err (deg)]]</f>
        <v>379.21978869028504</v>
      </c>
      <c r="P23" s="4">
        <v>0</v>
      </c>
      <c r="Q23" s="2">
        <f>Table4[[#This Row],[Unwrapepd (deg)]]/180*PI()</f>
        <v>6.4031207607482203</v>
      </c>
      <c r="R23" s="4">
        <f>Table4[[#This Row],[Phase shift diff (deg)]]+Table4[[#This Row],[Phase mod]]*360</f>
        <v>366.87179530346998</v>
      </c>
    </row>
    <row r="24" spans="1:18" x14ac:dyDescent="0.2">
      <c r="A24" t="s">
        <v>5</v>
      </c>
      <c r="B24" s="6" t="s">
        <v>45</v>
      </c>
      <c r="C24" s="2">
        <v>15.9</v>
      </c>
      <c r="D24" s="2">
        <f>2*Table4[[#This Row],[Photon energy (eV)]]-Threshold</f>
        <v>7.2126112000000013</v>
      </c>
      <c r="E24" t="s">
        <v>25</v>
      </c>
      <c r="F24" s="4">
        <v>110</v>
      </c>
      <c r="G24" s="4">
        <v>115</v>
      </c>
      <c r="H24" s="1">
        <f>Table4[[#This Row],[Polar ang (deg)]]/180*PI()</f>
        <v>1.9634954084936207</v>
      </c>
      <c r="I24" s="2">
        <f>(Table4[[#This Row],[Polar ang fr (deg)]]+Table4[[#This Row],[Polar ang to (deg)]])/2</f>
        <v>112.5</v>
      </c>
      <c r="J24" s="3">
        <v>6.49137197022183</v>
      </c>
      <c r="K24" s="4">
        <f>Table4[[#This Row],[Phase shift diff (rad)]]/PI()*180</f>
        <v>371.92821714323281</v>
      </c>
      <c r="L24" s="3">
        <v>0.193846470985053</v>
      </c>
      <c r="M24" s="4">
        <f>Table4[[#This Row],[Phase shift diff err (rad)]]/PI()*180</f>
        <v>11.106584660948707</v>
      </c>
      <c r="N24" s="4">
        <f>Table4[[#This Row],[Phase shift diff (deg)]]-Table4[[#This Row],[Phase shift diff err (deg)]]</f>
        <v>360.82163248228409</v>
      </c>
      <c r="O24" s="4">
        <f>Table4[[#This Row],[Phase shift diff (deg)]]+Table4[[#This Row],[Phase shift diff err (deg)]]</f>
        <v>383.03480180418154</v>
      </c>
      <c r="P24" s="4">
        <v>0</v>
      </c>
      <c r="Q24" s="2">
        <f>Table4[[#This Row],[Unwrapepd (deg)]]/180*PI()</f>
        <v>6.4913719702218309</v>
      </c>
      <c r="R24" s="4">
        <f>Table4[[#This Row],[Phase shift diff (deg)]]+Table4[[#This Row],[Phase mod]]*360</f>
        <v>371.92821714323281</v>
      </c>
    </row>
    <row r="25" spans="1:18" x14ac:dyDescent="0.2">
      <c r="A25" t="s">
        <v>5</v>
      </c>
      <c r="B25" s="6" t="s">
        <v>45</v>
      </c>
      <c r="C25" s="2">
        <v>15.9</v>
      </c>
      <c r="D25" s="2">
        <f>2*Table4[[#This Row],[Photon energy (eV)]]-Threshold</f>
        <v>7.2126112000000013</v>
      </c>
      <c r="E25" t="s">
        <v>25</v>
      </c>
      <c r="F25" s="4">
        <v>115</v>
      </c>
      <c r="G25" s="4">
        <v>120</v>
      </c>
      <c r="H25" s="1">
        <f>Table4[[#This Row],[Polar ang (deg)]]/180*PI()</f>
        <v>2.0507618710933371</v>
      </c>
      <c r="I25" s="2">
        <f>(Table4[[#This Row],[Polar ang fr (deg)]]+Table4[[#This Row],[Polar ang to (deg)]])/2</f>
        <v>117.5</v>
      </c>
      <c r="J25" s="3">
        <v>6.1512005252696698</v>
      </c>
      <c r="K25" s="4">
        <f>Table4[[#This Row],[Phase shift diff (rad)]]/PI()*180</f>
        <v>352.43782903660718</v>
      </c>
      <c r="L25" s="3">
        <v>0.159132105317564</v>
      </c>
      <c r="M25" s="4">
        <f>Table4[[#This Row],[Phase shift diff err (rad)]]/PI()*180</f>
        <v>9.1175980197277422</v>
      </c>
      <c r="N25" s="4">
        <f>Table4[[#This Row],[Phase shift diff (deg)]]-Table4[[#This Row],[Phase shift diff err (deg)]]</f>
        <v>343.32023101687946</v>
      </c>
      <c r="O25" s="4">
        <f>Table4[[#This Row],[Phase shift diff (deg)]]+Table4[[#This Row],[Phase shift diff err (deg)]]</f>
        <v>361.55542705633491</v>
      </c>
      <c r="P25" s="4">
        <v>0</v>
      </c>
      <c r="Q25" s="2">
        <f>Table4[[#This Row],[Unwrapepd (deg)]]/180*PI()</f>
        <v>6.1512005252696698</v>
      </c>
      <c r="R25" s="4">
        <f>Table4[[#This Row],[Phase shift diff (deg)]]+Table4[[#This Row],[Phase mod]]*360</f>
        <v>352.43782903660718</v>
      </c>
    </row>
    <row r="26" spans="1:18" x14ac:dyDescent="0.2">
      <c r="A26" t="s">
        <v>5</v>
      </c>
      <c r="B26" s="6" t="s">
        <v>45</v>
      </c>
      <c r="C26" s="2">
        <v>15.9</v>
      </c>
      <c r="D26" s="2">
        <f>2*Table4[[#This Row],[Photon energy (eV)]]-Threshold</f>
        <v>7.2126112000000013</v>
      </c>
      <c r="E26" t="s">
        <v>25</v>
      </c>
      <c r="F26" s="4">
        <v>120</v>
      </c>
      <c r="G26" s="4">
        <v>125</v>
      </c>
      <c r="H26" s="1">
        <f>Table4[[#This Row],[Polar ang (deg)]]/180*PI()</f>
        <v>2.1380283336930539</v>
      </c>
      <c r="I26" s="2">
        <f>(Table4[[#This Row],[Polar ang fr (deg)]]+Table4[[#This Row],[Polar ang to (deg)]])/2</f>
        <v>122.5</v>
      </c>
      <c r="J26" s="3">
        <v>6.1119681499534497</v>
      </c>
      <c r="K26" s="4">
        <f>Table4[[#This Row],[Phase shift diff (rad)]]/PI()*180</f>
        <v>350.18997951071452</v>
      </c>
      <c r="L26" s="3">
        <v>0.34781272768344401</v>
      </c>
      <c r="M26" s="4">
        <f>Table4[[#This Row],[Phase shift diff err (rad)]]/PI()*180</f>
        <v>19.928201357194354</v>
      </c>
      <c r="N26" s="4">
        <f>Table4[[#This Row],[Phase shift diff (deg)]]-Table4[[#This Row],[Phase shift diff err (deg)]]</f>
        <v>330.26177815352014</v>
      </c>
      <c r="O26" s="4">
        <f>Table4[[#This Row],[Phase shift diff (deg)]]+Table4[[#This Row],[Phase shift diff err (deg)]]</f>
        <v>370.1181808679089</v>
      </c>
      <c r="P26" s="4">
        <v>0</v>
      </c>
      <c r="Q26" s="2">
        <f>Table4[[#This Row],[Unwrapepd (deg)]]/180*PI()</f>
        <v>6.1119681499534497</v>
      </c>
      <c r="R26" s="4">
        <f>Table4[[#This Row],[Phase shift diff (deg)]]+Table4[[#This Row],[Phase mod]]*360</f>
        <v>350.18997951071452</v>
      </c>
    </row>
    <row r="27" spans="1:18" x14ac:dyDescent="0.2">
      <c r="A27" t="s">
        <v>5</v>
      </c>
      <c r="B27" s="6" t="s">
        <v>45</v>
      </c>
      <c r="C27" s="2">
        <v>15.9</v>
      </c>
      <c r="D27" s="2">
        <f>2*Table4[[#This Row],[Photon energy (eV)]]-Threshold</f>
        <v>7.2126112000000013</v>
      </c>
      <c r="E27" t="s">
        <v>25</v>
      </c>
      <c r="F27" s="4">
        <v>125</v>
      </c>
      <c r="G27" s="4">
        <v>130</v>
      </c>
      <c r="H27" s="1">
        <f>Table4[[#This Row],[Polar ang (deg)]]/180*PI()</f>
        <v>2.2252947962927703</v>
      </c>
      <c r="I27" s="2">
        <f>(Table4[[#This Row],[Polar ang fr (deg)]]+Table4[[#This Row],[Polar ang to (deg)]])/2</f>
        <v>127.5</v>
      </c>
      <c r="J27" s="3">
        <v>5.6212645454030099</v>
      </c>
      <c r="K27" s="4">
        <f>Table4[[#This Row],[Phase shift diff (rad)]]/PI()*180</f>
        <v>322.07473397811776</v>
      </c>
      <c r="L27" s="3">
        <v>0.19042671333451799</v>
      </c>
      <c r="M27" s="4">
        <f>Table4[[#This Row],[Phase shift diff err (rad)]]/PI()*180</f>
        <v>10.910646980615477</v>
      </c>
      <c r="N27" s="4">
        <f>Table4[[#This Row],[Phase shift diff (deg)]]-Table4[[#This Row],[Phase shift diff err (deg)]]</f>
        <v>311.1640869975023</v>
      </c>
      <c r="O27" s="4">
        <f>Table4[[#This Row],[Phase shift diff (deg)]]+Table4[[#This Row],[Phase shift diff err (deg)]]</f>
        <v>332.98538095873323</v>
      </c>
      <c r="P27" s="4">
        <v>0</v>
      </c>
      <c r="Q27" s="2">
        <f>Table4[[#This Row],[Unwrapepd (deg)]]/180*PI()</f>
        <v>5.621264545403009</v>
      </c>
      <c r="R27" s="4">
        <f>Table4[[#This Row],[Phase shift diff (deg)]]+Table4[[#This Row],[Phase mod]]*360</f>
        <v>322.07473397811776</v>
      </c>
    </row>
    <row r="28" spans="1:18" x14ac:dyDescent="0.2">
      <c r="A28" t="s">
        <v>5</v>
      </c>
      <c r="B28" s="6" t="s">
        <v>45</v>
      </c>
      <c r="C28" s="2">
        <v>15.9</v>
      </c>
      <c r="D28" s="2">
        <f>2*Table4[[#This Row],[Photon energy (eV)]]-Threshold</f>
        <v>7.2126112000000013</v>
      </c>
      <c r="E28" t="s">
        <v>25</v>
      </c>
      <c r="F28" s="4">
        <v>130</v>
      </c>
      <c r="G28" s="4">
        <v>135</v>
      </c>
      <c r="H28" s="1">
        <f>Table4[[#This Row],[Polar ang (deg)]]/180*PI()</f>
        <v>2.3125612588924866</v>
      </c>
      <c r="I28" s="2">
        <f>(Table4[[#This Row],[Polar ang fr (deg)]]+Table4[[#This Row],[Polar ang to (deg)]])/2</f>
        <v>132.5</v>
      </c>
      <c r="J28" s="3">
        <v>5.17915879234687</v>
      </c>
      <c r="K28" s="4">
        <f>Table4[[#This Row],[Phase shift diff (rad)]]/PI()*180</f>
        <v>296.743940229548</v>
      </c>
      <c r="L28" s="3">
        <v>0.22224085190314299</v>
      </c>
      <c r="M28" s="4">
        <f>Table4[[#This Row],[Phase shift diff err (rad)]]/PI()*180</f>
        <v>12.733462849442065</v>
      </c>
      <c r="N28" s="4">
        <f>Table4[[#This Row],[Phase shift diff (deg)]]-Table4[[#This Row],[Phase shift diff err (deg)]]</f>
        <v>284.01047738010595</v>
      </c>
      <c r="O28" s="4">
        <f>Table4[[#This Row],[Phase shift diff (deg)]]+Table4[[#This Row],[Phase shift diff err (deg)]]</f>
        <v>309.47740307899005</v>
      </c>
      <c r="P28" s="4">
        <v>0</v>
      </c>
      <c r="Q28" s="2">
        <f>Table4[[#This Row],[Unwrapepd (deg)]]/180*PI()</f>
        <v>5.17915879234687</v>
      </c>
      <c r="R28" s="4">
        <f>Table4[[#This Row],[Phase shift diff (deg)]]+Table4[[#This Row],[Phase mod]]*360</f>
        <v>296.743940229548</v>
      </c>
    </row>
    <row r="29" spans="1:18" x14ac:dyDescent="0.2">
      <c r="A29" t="s">
        <v>5</v>
      </c>
      <c r="B29" s="6" t="s">
        <v>45</v>
      </c>
      <c r="C29" s="2">
        <v>15.9</v>
      </c>
      <c r="D29" s="2">
        <f>2*Table4[[#This Row],[Photon energy (eV)]]-Threshold</f>
        <v>7.2126112000000013</v>
      </c>
      <c r="E29" t="s">
        <v>25</v>
      </c>
      <c r="F29" s="4">
        <v>135</v>
      </c>
      <c r="G29" s="4">
        <v>140</v>
      </c>
      <c r="H29" s="1">
        <f>Table4[[#This Row],[Polar ang (deg)]]/180*PI()</f>
        <v>2.399827721492203</v>
      </c>
      <c r="I29" s="2">
        <f>(Table4[[#This Row],[Polar ang fr (deg)]]+Table4[[#This Row],[Polar ang to (deg)]])/2</f>
        <v>137.5</v>
      </c>
      <c r="J29" s="3">
        <v>4.9057830540589302</v>
      </c>
      <c r="K29" s="4">
        <f>Table4[[#This Row],[Phase shift diff (rad)]]/PI()*180</f>
        <v>281.08066420437609</v>
      </c>
      <c r="L29" s="3">
        <v>0.15210544020727801</v>
      </c>
      <c r="M29" s="4">
        <f>Table4[[#This Row],[Phase shift diff err (rad)]]/PI()*180</f>
        <v>8.7149997648565272</v>
      </c>
      <c r="N29" s="4">
        <f>Table4[[#This Row],[Phase shift diff (deg)]]-Table4[[#This Row],[Phase shift diff err (deg)]]</f>
        <v>272.36566443951955</v>
      </c>
      <c r="O29" s="4">
        <f>Table4[[#This Row],[Phase shift diff (deg)]]+Table4[[#This Row],[Phase shift diff err (deg)]]</f>
        <v>289.79566396923263</v>
      </c>
      <c r="P29" s="4">
        <v>0</v>
      </c>
      <c r="Q29" s="2">
        <f>Table4[[#This Row],[Unwrapepd (deg)]]/180*PI()</f>
        <v>4.9057830540589302</v>
      </c>
      <c r="R29" s="4">
        <f>Table4[[#This Row],[Phase shift diff (deg)]]+Table4[[#This Row],[Phase mod]]*360</f>
        <v>281.08066420437609</v>
      </c>
    </row>
    <row r="30" spans="1:18" x14ac:dyDescent="0.2">
      <c r="A30" t="s">
        <v>5</v>
      </c>
      <c r="B30" s="6" t="s">
        <v>45</v>
      </c>
      <c r="C30" s="2">
        <v>15.9</v>
      </c>
      <c r="D30" s="2">
        <f>2*Table4[[#This Row],[Photon energy (eV)]]-Threshold</f>
        <v>7.2126112000000013</v>
      </c>
      <c r="E30" t="s">
        <v>25</v>
      </c>
      <c r="F30" s="4">
        <v>140</v>
      </c>
      <c r="G30" s="4">
        <v>145</v>
      </c>
      <c r="H30" s="1">
        <f>Table4[[#This Row],[Polar ang (deg)]]/180*PI()</f>
        <v>2.4870941840919194</v>
      </c>
      <c r="I30" s="2">
        <f>(Table4[[#This Row],[Polar ang fr (deg)]]+Table4[[#This Row],[Polar ang to (deg)]])/2</f>
        <v>142.5</v>
      </c>
      <c r="J30" s="3">
        <v>4.5736263852263503</v>
      </c>
      <c r="K30" s="4">
        <f>Table4[[#This Row],[Phase shift diff (rad)]]/PI()*180</f>
        <v>262.04948894314469</v>
      </c>
      <c r="L30" s="3">
        <v>0.114907716848463</v>
      </c>
      <c r="M30" s="4">
        <f>Table4[[#This Row],[Phase shift diff err (rad)]]/PI()*180</f>
        <v>6.5837272089012311</v>
      </c>
      <c r="N30" s="4">
        <f>Table4[[#This Row],[Phase shift diff (deg)]]-Table4[[#This Row],[Phase shift diff err (deg)]]</f>
        <v>255.46576173424347</v>
      </c>
      <c r="O30" s="4">
        <f>Table4[[#This Row],[Phase shift diff (deg)]]+Table4[[#This Row],[Phase shift diff err (deg)]]</f>
        <v>268.63321615204592</v>
      </c>
      <c r="P30" s="4">
        <v>0</v>
      </c>
      <c r="Q30" s="2">
        <f>Table4[[#This Row],[Unwrapepd (deg)]]/180*PI()</f>
        <v>4.5736263852263503</v>
      </c>
      <c r="R30" s="4">
        <f>Table4[[#This Row],[Phase shift diff (deg)]]+Table4[[#This Row],[Phase mod]]*360</f>
        <v>262.04948894314469</v>
      </c>
    </row>
    <row r="31" spans="1:18" x14ac:dyDescent="0.2">
      <c r="A31" t="s">
        <v>5</v>
      </c>
      <c r="B31" s="6" t="s">
        <v>45</v>
      </c>
      <c r="C31" s="2">
        <v>15.9</v>
      </c>
      <c r="D31" s="2">
        <f>2*Table4[[#This Row],[Photon energy (eV)]]-Threshold</f>
        <v>7.2126112000000013</v>
      </c>
      <c r="E31" t="s">
        <v>25</v>
      </c>
      <c r="F31" s="4">
        <v>145</v>
      </c>
      <c r="G31" s="4">
        <v>150</v>
      </c>
      <c r="H31" s="1">
        <f>Table4[[#This Row],[Polar ang (deg)]]/180*PI()</f>
        <v>2.5743606466916358</v>
      </c>
      <c r="I31" s="2">
        <f>(Table4[[#This Row],[Polar ang fr (deg)]]+Table4[[#This Row],[Polar ang to (deg)]])/2</f>
        <v>147.5</v>
      </c>
      <c r="J31" s="3">
        <v>4.5005793940018499</v>
      </c>
      <c r="K31" s="4">
        <f>Table4[[#This Row],[Phase shift diff (rad)]]/PI()*180</f>
        <v>257.86420463985166</v>
      </c>
      <c r="L31" s="3">
        <v>0.10901614091761901</v>
      </c>
      <c r="M31" s="4">
        <f>Table4[[#This Row],[Phase shift diff err (rad)]]/PI()*180</f>
        <v>6.2461647733830103</v>
      </c>
      <c r="N31" s="4">
        <f>Table4[[#This Row],[Phase shift diff (deg)]]-Table4[[#This Row],[Phase shift diff err (deg)]]</f>
        <v>251.61803986646865</v>
      </c>
      <c r="O31" s="4">
        <f>Table4[[#This Row],[Phase shift diff (deg)]]+Table4[[#This Row],[Phase shift diff err (deg)]]</f>
        <v>264.11036941323465</v>
      </c>
      <c r="P31" s="4">
        <v>0</v>
      </c>
      <c r="Q31" s="2">
        <f>Table4[[#This Row],[Unwrapepd (deg)]]/180*PI()</f>
        <v>4.5005793940018499</v>
      </c>
      <c r="R31" s="4">
        <f>Table4[[#This Row],[Phase shift diff (deg)]]+Table4[[#This Row],[Phase mod]]*360</f>
        <v>257.86420463985166</v>
      </c>
    </row>
    <row r="32" spans="1:18" x14ac:dyDescent="0.2">
      <c r="A32" t="s">
        <v>5</v>
      </c>
      <c r="B32" s="6" t="s">
        <v>45</v>
      </c>
      <c r="C32" s="2">
        <v>15.9</v>
      </c>
      <c r="D32" s="2">
        <f>2*Table4[[#This Row],[Photon energy (eV)]]-Threshold</f>
        <v>7.2126112000000013</v>
      </c>
      <c r="E32" t="s">
        <v>25</v>
      </c>
      <c r="F32" s="4">
        <v>150</v>
      </c>
      <c r="G32" s="4">
        <v>155</v>
      </c>
      <c r="H32" s="1">
        <f>Table4[[#This Row],[Polar ang (deg)]]/180*PI()</f>
        <v>2.6616271092913526</v>
      </c>
      <c r="I32" s="2">
        <f>(Table4[[#This Row],[Polar ang fr (deg)]]+Table4[[#This Row],[Polar ang to (deg)]])/2</f>
        <v>152.5</v>
      </c>
      <c r="J32" s="3">
        <v>4.2597601223762798</v>
      </c>
      <c r="K32" s="4">
        <f>Table4[[#This Row],[Phase shift diff (rad)]]/PI()*180</f>
        <v>244.06627675029188</v>
      </c>
      <c r="L32" s="3">
        <v>0.102203190597157</v>
      </c>
      <c r="M32" s="4">
        <f>Table4[[#This Row],[Phase shift diff err (rad)]]/PI()*180</f>
        <v>5.8558114739882363</v>
      </c>
      <c r="N32" s="4">
        <f>Table4[[#This Row],[Phase shift diff (deg)]]-Table4[[#This Row],[Phase shift diff err (deg)]]</f>
        <v>238.21046527630364</v>
      </c>
      <c r="O32" s="4">
        <f>Table4[[#This Row],[Phase shift diff (deg)]]+Table4[[#This Row],[Phase shift diff err (deg)]]</f>
        <v>249.92208822428012</v>
      </c>
      <c r="P32" s="4">
        <v>0</v>
      </c>
      <c r="Q32" s="2">
        <f>Table4[[#This Row],[Unwrapepd (deg)]]/180*PI()</f>
        <v>4.2597601223762798</v>
      </c>
      <c r="R32" s="4">
        <f>Table4[[#This Row],[Phase shift diff (deg)]]+Table4[[#This Row],[Phase mod]]*360</f>
        <v>244.06627675029188</v>
      </c>
    </row>
    <row r="33" spans="1:18" x14ac:dyDescent="0.2">
      <c r="A33" t="s">
        <v>5</v>
      </c>
      <c r="B33" s="6" t="s">
        <v>45</v>
      </c>
      <c r="C33" s="2">
        <v>15.9</v>
      </c>
      <c r="D33" s="2">
        <f>2*Table4[[#This Row],[Photon energy (eV)]]-Threshold</f>
        <v>7.2126112000000013</v>
      </c>
      <c r="E33" t="s">
        <v>25</v>
      </c>
      <c r="F33" s="4">
        <v>155</v>
      </c>
      <c r="G33" s="4">
        <v>160</v>
      </c>
      <c r="H33" s="1">
        <f>Table4[[#This Row],[Polar ang (deg)]]/180*PI()</f>
        <v>2.748893571891069</v>
      </c>
      <c r="I33" s="2">
        <f>(Table4[[#This Row],[Polar ang fr (deg)]]+Table4[[#This Row],[Polar ang to (deg)]])/2</f>
        <v>157.5</v>
      </c>
      <c r="J33" s="3">
        <v>4.2551835940096696</v>
      </c>
      <c r="K33" s="4">
        <f>Table4[[#This Row],[Phase shift diff (rad)]]/PI()*180</f>
        <v>243.80406099006325</v>
      </c>
      <c r="L33" s="3">
        <v>0.11618148312209101</v>
      </c>
      <c r="M33" s="4">
        <f>Table4[[#This Row],[Phase shift diff err (rad)]]/PI()*180</f>
        <v>6.6567086404662215</v>
      </c>
      <c r="N33" s="4">
        <f>Table4[[#This Row],[Phase shift diff (deg)]]-Table4[[#This Row],[Phase shift diff err (deg)]]</f>
        <v>237.14735234959701</v>
      </c>
      <c r="O33" s="4">
        <f>Table4[[#This Row],[Phase shift diff (deg)]]+Table4[[#This Row],[Phase shift diff err (deg)]]</f>
        <v>250.46076963052948</v>
      </c>
      <c r="P33" s="4">
        <v>0</v>
      </c>
      <c r="Q33" s="2">
        <f>Table4[[#This Row],[Unwrapepd (deg)]]/180*PI()</f>
        <v>4.2551835940096696</v>
      </c>
      <c r="R33" s="4">
        <f>Table4[[#This Row],[Phase shift diff (deg)]]+Table4[[#This Row],[Phase mod]]*360</f>
        <v>243.80406099006325</v>
      </c>
    </row>
    <row r="34" spans="1:18" x14ac:dyDescent="0.2">
      <c r="A34" t="s">
        <v>5</v>
      </c>
      <c r="B34" s="6" t="s">
        <v>45</v>
      </c>
      <c r="C34" s="2">
        <v>15.9</v>
      </c>
      <c r="D34" s="2">
        <f>2*Table4[[#This Row],[Photon energy (eV)]]-Threshold</f>
        <v>7.2126112000000013</v>
      </c>
      <c r="E34" t="s">
        <v>25</v>
      </c>
      <c r="F34" s="4">
        <v>160</v>
      </c>
      <c r="G34" s="4">
        <v>165</v>
      </c>
      <c r="H34" s="1">
        <f>Table4[[#This Row],[Polar ang (deg)]]/180*PI()</f>
        <v>2.8361600344907854</v>
      </c>
      <c r="I34" s="2">
        <f>(Table4[[#This Row],[Polar ang fr (deg)]]+Table4[[#This Row],[Polar ang to (deg)]])/2</f>
        <v>162.5</v>
      </c>
      <c r="J34" s="3">
        <v>4.3608150394207996</v>
      </c>
      <c r="K34" s="4">
        <f>Table4[[#This Row],[Phase shift diff (rad)]]/PI()*180</f>
        <v>249.85629699598752</v>
      </c>
      <c r="L34" s="3">
        <v>6.1948361396053801E-2</v>
      </c>
      <c r="M34" s="4">
        <f>Table4[[#This Row],[Phase shift diff err (rad)]]/PI()*180</f>
        <v>3.5493796557450397</v>
      </c>
      <c r="N34" s="4">
        <f>Table4[[#This Row],[Phase shift diff (deg)]]-Table4[[#This Row],[Phase shift diff err (deg)]]</f>
        <v>246.30691734024248</v>
      </c>
      <c r="O34" s="4">
        <f>Table4[[#This Row],[Phase shift diff (deg)]]+Table4[[#This Row],[Phase shift diff err (deg)]]</f>
        <v>253.40567665173256</v>
      </c>
      <c r="P34" s="4">
        <v>0</v>
      </c>
      <c r="Q34" s="2">
        <f>Table4[[#This Row],[Unwrapepd (deg)]]/180*PI()</f>
        <v>4.3608150394207996</v>
      </c>
      <c r="R34" s="4">
        <f>Table4[[#This Row],[Phase shift diff (deg)]]+Table4[[#This Row],[Phase mod]]*360</f>
        <v>249.85629699598752</v>
      </c>
    </row>
    <row r="35" spans="1:18" x14ac:dyDescent="0.2">
      <c r="A35" t="s">
        <v>5</v>
      </c>
      <c r="B35" s="6" t="s">
        <v>45</v>
      </c>
      <c r="C35" s="2">
        <v>15.9</v>
      </c>
      <c r="D35" s="2">
        <f>2*Table4[[#This Row],[Photon energy (eV)]]-Threshold</f>
        <v>7.2126112000000013</v>
      </c>
      <c r="E35" t="s">
        <v>25</v>
      </c>
      <c r="F35" s="4">
        <v>165</v>
      </c>
      <c r="G35" s="4">
        <v>170</v>
      </c>
      <c r="H35" s="1">
        <f>Table4[[#This Row],[Polar ang (deg)]]/180*PI()</f>
        <v>2.9234264970905022</v>
      </c>
      <c r="I35" s="2">
        <f>(Table4[[#This Row],[Polar ang fr (deg)]]+Table4[[#This Row],[Polar ang to (deg)]])/2</f>
        <v>167.5</v>
      </c>
      <c r="J35" s="3">
        <v>4.1449091240170501</v>
      </c>
      <c r="K35" s="4">
        <f>Table4[[#This Row],[Phase shift diff (rad)]]/PI()*180</f>
        <v>237.48579927144408</v>
      </c>
      <c r="L35" s="3">
        <v>7.2731029481610601E-2</v>
      </c>
      <c r="M35" s="4">
        <f>Table4[[#This Row],[Phase shift diff err (rad)]]/PI()*180</f>
        <v>4.1671810289378515</v>
      </c>
      <c r="N35" s="4">
        <f>Table4[[#This Row],[Phase shift diff (deg)]]-Table4[[#This Row],[Phase shift diff err (deg)]]</f>
        <v>233.31861824250623</v>
      </c>
      <c r="O35" s="4">
        <f>Table4[[#This Row],[Phase shift diff (deg)]]+Table4[[#This Row],[Phase shift diff err (deg)]]</f>
        <v>241.65298030038193</v>
      </c>
      <c r="P35" s="4">
        <v>0</v>
      </c>
      <c r="Q35" s="2">
        <f>Table4[[#This Row],[Unwrapepd (deg)]]/180*PI()</f>
        <v>4.1449091240170501</v>
      </c>
      <c r="R35" s="4">
        <f>Table4[[#This Row],[Phase shift diff (deg)]]+Table4[[#This Row],[Phase mod]]*360</f>
        <v>237.48579927144408</v>
      </c>
    </row>
    <row r="36" spans="1:18" x14ac:dyDescent="0.2">
      <c r="A36" t="s">
        <v>5</v>
      </c>
      <c r="B36" s="6" t="s">
        <v>45</v>
      </c>
      <c r="C36" s="2">
        <v>15.9</v>
      </c>
      <c r="D36" s="2">
        <f>2*Table4[[#This Row],[Photon energy (eV)]]-Threshold</f>
        <v>7.2126112000000013</v>
      </c>
      <c r="E36" t="s">
        <v>25</v>
      </c>
      <c r="F36" s="4">
        <v>170</v>
      </c>
      <c r="G36" s="4">
        <v>175</v>
      </c>
      <c r="H36" s="1">
        <f>Table4[[#This Row],[Polar ang (deg)]]/180*PI()</f>
        <v>3.0106929596902186</v>
      </c>
      <c r="I36" s="2">
        <f>(Table4[[#This Row],[Polar ang fr (deg)]]+Table4[[#This Row],[Polar ang to (deg)]])/2</f>
        <v>172.5</v>
      </c>
      <c r="J36" s="3">
        <v>4.3518266031704202</v>
      </c>
      <c r="K36" s="4">
        <f>Table4[[#This Row],[Phase shift diff (rad)]]/PI()*180</f>
        <v>249.3412975344184</v>
      </c>
      <c r="L36" s="3">
        <v>9.6733316023978305E-2</v>
      </c>
      <c r="M36" s="4">
        <f>Table4[[#This Row],[Phase shift diff err (rad)]]/PI()*180</f>
        <v>5.5424107464791748</v>
      </c>
      <c r="N36" s="4">
        <f>Table4[[#This Row],[Phase shift diff (deg)]]-Table4[[#This Row],[Phase shift diff err (deg)]]</f>
        <v>243.79888678793924</v>
      </c>
      <c r="O36" s="4">
        <f>Table4[[#This Row],[Phase shift diff (deg)]]+Table4[[#This Row],[Phase shift diff err (deg)]]</f>
        <v>254.88370828089757</v>
      </c>
      <c r="P36" s="4">
        <v>0</v>
      </c>
      <c r="Q36" s="2">
        <f>Table4[[#This Row],[Unwrapepd (deg)]]/180*PI()</f>
        <v>4.3518266031704202</v>
      </c>
      <c r="R36" s="4">
        <f>Table4[[#This Row],[Phase shift diff (deg)]]+Table4[[#This Row],[Phase mod]]*360</f>
        <v>249.3412975344184</v>
      </c>
    </row>
    <row r="37" spans="1:18" x14ac:dyDescent="0.2">
      <c r="A37" t="s">
        <v>5</v>
      </c>
      <c r="B37" s="6" t="s">
        <v>45</v>
      </c>
      <c r="C37" s="2">
        <v>15.9</v>
      </c>
      <c r="D37" s="2">
        <f>2*Table4[[#This Row],[Photon energy (eV)]]-Threshold</f>
        <v>7.2126112000000013</v>
      </c>
      <c r="E37" t="s">
        <v>25</v>
      </c>
      <c r="F37" s="4">
        <v>175</v>
      </c>
      <c r="G37" s="4">
        <v>180</v>
      </c>
      <c r="H37" s="1">
        <f>Table4[[#This Row],[Polar ang (deg)]]/180*PI()</f>
        <v>3.0979594222899349</v>
      </c>
      <c r="I37" s="2">
        <f>(Table4[[#This Row],[Polar ang fr (deg)]]+Table4[[#This Row],[Polar ang to (deg)]])/2</f>
        <v>177.5</v>
      </c>
      <c r="J37" s="3">
        <v>4.1124174794083199</v>
      </c>
      <c r="K37" s="4">
        <f>Table4[[#This Row],[Phase shift diff (rad)]]/PI()*180</f>
        <v>235.62416516592486</v>
      </c>
      <c r="L37" s="3">
        <v>8.9057320071452506E-2</v>
      </c>
      <c r="M37" s="4">
        <f>Table4[[#This Row],[Phase shift diff err (rad)]]/PI()*180</f>
        <v>5.1026085748399437</v>
      </c>
      <c r="N37" s="4">
        <f>Table4[[#This Row],[Phase shift diff (deg)]]-Table4[[#This Row],[Phase shift diff err (deg)]]</f>
        <v>230.52155659108493</v>
      </c>
      <c r="O37" s="4">
        <f>Table4[[#This Row],[Phase shift diff (deg)]]+Table4[[#This Row],[Phase shift diff err (deg)]]</f>
        <v>240.7267737407648</v>
      </c>
      <c r="P37" s="4">
        <v>0</v>
      </c>
      <c r="Q37" s="2">
        <f>Table4[[#This Row],[Unwrapepd (deg)]]/180*PI()</f>
        <v>4.1124174794083199</v>
      </c>
      <c r="R37" s="4">
        <f>Table4[[#This Row],[Phase shift diff (deg)]]+Table4[[#This Row],[Phase mod]]*360</f>
        <v>235.62416516592486</v>
      </c>
    </row>
    <row r="38" spans="1:18" x14ac:dyDescent="0.2">
      <c r="A38" t="s">
        <v>7</v>
      </c>
      <c r="B38" s="6">
        <v>13.6</v>
      </c>
      <c r="C38" s="2">
        <v>19.100000000000001</v>
      </c>
      <c r="D38" s="2">
        <f>2*Table4[[#This Row],[Photon energy (eV)]]-Threshold</f>
        <v>13.612611200000003</v>
      </c>
      <c r="E38" t="s">
        <v>25</v>
      </c>
      <c r="F38" s="4">
        <v>0</v>
      </c>
      <c r="G38" s="4">
        <v>5</v>
      </c>
      <c r="H38" s="1">
        <f>Table4[[#This Row],[Polar ang (deg)]]/180*PI()</f>
        <v>4.3633231299858237E-2</v>
      </c>
      <c r="I38" s="2">
        <f>(Table4[[#This Row],[Polar ang fr (deg)]]+Table4[[#This Row],[Polar ang to (deg)]])/2</f>
        <v>2.5</v>
      </c>
      <c r="J38" s="3">
        <v>1.10949033698416</v>
      </c>
      <c r="K38" s="4">
        <f>Table4[[#This Row],[Phase shift diff (rad)]]/PI()*180</f>
        <v>63.569113719739839</v>
      </c>
      <c r="L38" s="3">
        <v>6.7547966807365203E-2</v>
      </c>
      <c r="M38" s="4">
        <f>Table4[[#This Row],[Phase shift diff err (rad)]]/PI()*180</f>
        <v>3.8702134127518004</v>
      </c>
      <c r="N38" s="4">
        <f>Table4[[#This Row],[Phase shift diff (deg)]]-Table4[[#This Row],[Phase shift diff err (deg)]]</f>
        <v>59.698900306988037</v>
      </c>
      <c r="O38" s="4">
        <f>Table4[[#This Row],[Phase shift diff (deg)]]+Table4[[#This Row],[Phase shift diff err (deg)]]</f>
        <v>67.439327132491641</v>
      </c>
      <c r="P38" s="4">
        <v>-1</v>
      </c>
      <c r="Q38" s="2">
        <f>Table4[[#This Row],[Unwrapepd (deg)]]/180*PI()</f>
        <v>-5.1736949701954256</v>
      </c>
      <c r="R38" s="4">
        <f>Table4[[#This Row],[Phase shift diff (deg)]]+Table4[[#This Row],[Phase mod]]*360</f>
        <v>-296.43088628026015</v>
      </c>
    </row>
    <row r="39" spans="1:18" x14ac:dyDescent="0.2">
      <c r="A39" t="s">
        <v>7</v>
      </c>
      <c r="B39" s="6">
        <v>13.6</v>
      </c>
      <c r="C39" s="2">
        <v>19.100000000000001</v>
      </c>
      <c r="D39" s="2">
        <f>2*Table4[[#This Row],[Photon energy (eV)]]-Threshold</f>
        <v>13.612611200000003</v>
      </c>
      <c r="E39" t="s">
        <v>25</v>
      </c>
      <c r="F39" s="4">
        <v>5</v>
      </c>
      <c r="G39" s="4">
        <v>10</v>
      </c>
      <c r="H39" s="1">
        <f>Table4[[#This Row],[Polar ang (deg)]]/180*PI()</f>
        <v>0.1308996938995747</v>
      </c>
      <c r="I39" s="2">
        <f>(Table4[[#This Row],[Polar ang fr (deg)]]+Table4[[#This Row],[Polar ang to (deg)]])/2</f>
        <v>7.5</v>
      </c>
      <c r="J39" s="3">
        <v>1.1078092233392001</v>
      </c>
      <c r="K39" s="4">
        <f>Table4[[#This Row],[Phase shift diff (rad)]]/PI()*180</f>
        <v>63.472793003001776</v>
      </c>
      <c r="L39" s="3">
        <v>7.1151743980354301E-2</v>
      </c>
      <c r="M39" s="4">
        <f>Table4[[#This Row],[Phase shift diff err (rad)]]/PI()*180</f>
        <v>4.0766946350696625</v>
      </c>
      <c r="N39" s="4">
        <f>Table4[[#This Row],[Phase shift diff (deg)]]-Table4[[#This Row],[Phase shift diff err (deg)]]</f>
        <v>59.396098367932112</v>
      </c>
      <c r="O39" s="4">
        <f>Table4[[#This Row],[Phase shift diff (deg)]]+Table4[[#This Row],[Phase shift diff err (deg)]]</f>
        <v>67.54948763807144</v>
      </c>
      <c r="P39" s="4">
        <v>-1</v>
      </c>
      <c r="Q39" s="2">
        <f>Table4[[#This Row],[Unwrapepd (deg)]]/180*PI()</f>
        <v>-5.1753760838403871</v>
      </c>
      <c r="R39" s="4">
        <f>Table4[[#This Row],[Phase shift diff (deg)]]+Table4[[#This Row],[Phase mod]]*360</f>
        <v>-296.52720699699825</v>
      </c>
    </row>
    <row r="40" spans="1:18" x14ac:dyDescent="0.2">
      <c r="A40" t="s">
        <v>7</v>
      </c>
      <c r="B40" s="6">
        <v>13.6</v>
      </c>
      <c r="C40" s="2">
        <v>19.100000000000001</v>
      </c>
      <c r="D40" s="2">
        <f>2*Table4[[#This Row],[Photon energy (eV)]]-Threshold</f>
        <v>13.612611200000003</v>
      </c>
      <c r="E40" t="s">
        <v>25</v>
      </c>
      <c r="F40" s="4">
        <v>10</v>
      </c>
      <c r="G40" s="4">
        <v>15</v>
      </c>
      <c r="H40" s="1">
        <f>Table4[[#This Row],[Polar ang (deg)]]/180*PI()</f>
        <v>0.21816615649929119</v>
      </c>
      <c r="I40" s="2">
        <f>(Table4[[#This Row],[Polar ang fr (deg)]]+Table4[[#This Row],[Polar ang to (deg)]])/2</f>
        <v>12.5</v>
      </c>
      <c r="J40" s="3">
        <v>1.11675565414128</v>
      </c>
      <c r="K40" s="4">
        <f>Table4[[#This Row],[Phase shift diff (rad)]]/PI()*180</f>
        <v>63.985385729666802</v>
      </c>
      <c r="L40" s="3">
        <v>6.8855046840568299E-2</v>
      </c>
      <c r="M40" s="4">
        <f>Table4[[#This Row],[Phase shift diff err (rad)]]/PI()*180</f>
        <v>3.9451035821401566</v>
      </c>
      <c r="N40" s="4">
        <f>Table4[[#This Row],[Phase shift diff (deg)]]-Table4[[#This Row],[Phase shift diff err (deg)]]</f>
        <v>60.040282147526646</v>
      </c>
      <c r="O40" s="4">
        <f>Table4[[#This Row],[Phase shift diff (deg)]]+Table4[[#This Row],[Phase shift diff err (deg)]]</f>
        <v>67.930489311806966</v>
      </c>
      <c r="P40" s="4">
        <v>-1</v>
      </c>
      <c r="Q40" s="2">
        <f>Table4[[#This Row],[Unwrapepd (deg)]]/180*PI()</f>
        <v>-5.166429653038306</v>
      </c>
      <c r="R40" s="4">
        <f>Table4[[#This Row],[Phase shift diff (deg)]]+Table4[[#This Row],[Phase mod]]*360</f>
        <v>-296.0146142703332</v>
      </c>
    </row>
    <row r="41" spans="1:18" x14ac:dyDescent="0.2">
      <c r="A41" t="s">
        <v>7</v>
      </c>
      <c r="B41" s="6">
        <v>13.6</v>
      </c>
      <c r="C41" s="2">
        <v>19.100000000000001</v>
      </c>
      <c r="D41" s="2">
        <f>2*Table4[[#This Row],[Photon energy (eV)]]-Threshold</f>
        <v>13.612611200000003</v>
      </c>
      <c r="E41" t="s">
        <v>25</v>
      </c>
      <c r="F41" s="4">
        <v>15</v>
      </c>
      <c r="G41" s="4">
        <v>20</v>
      </c>
      <c r="H41" s="1">
        <f>Table4[[#This Row],[Polar ang (deg)]]/180*PI()</f>
        <v>0.30543261909900765</v>
      </c>
      <c r="I41" s="2">
        <f>(Table4[[#This Row],[Polar ang fr (deg)]]+Table4[[#This Row],[Polar ang to (deg)]])/2</f>
        <v>17.5</v>
      </c>
      <c r="J41" s="3">
        <v>1.1442233371555099</v>
      </c>
      <c r="K41" s="4">
        <f>Table4[[#This Row],[Phase shift diff (rad)]]/PI()*180</f>
        <v>65.559168039385355</v>
      </c>
      <c r="L41" s="3">
        <v>7.12453283311337E-2</v>
      </c>
      <c r="M41" s="4">
        <f>Table4[[#This Row],[Phase shift diff err (rad)]]/PI()*180</f>
        <v>4.0820566233977935</v>
      </c>
      <c r="N41" s="4">
        <f>Table4[[#This Row],[Phase shift diff (deg)]]-Table4[[#This Row],[Phase shift diff err (deg)]]</f>
        <v>61.477111415987565</v>
      </c>
      <c r="O41" s="4">
        <f>Table4[[#This Row],[Phase shift diff (deg)]]+Table4[[#This Row],[Phase shift diff err (deg)]]</f>
        <v>69.641224662783145</v>
      </c>
      <c r="P41" s="4">
        <v>-1</v>
      </c>
      <c r="Q41" s="2">
        <f>Table4[[#This Row],[Unwrapepd (deg)]]/180*PI()</f>
        <v>-5.1389619700240772</v>
      </c>
      <c r="R41" s="4">
        <f>Table4[[#This Row],[Phase shift diff (deg)]]+Table4[[#This Row],[Phase mod]]*360</f>
        <v>-294.44083196061467</v>
      </c>
    </row>
    <row r="42" spans="1:18" x14ac:dyDescent="0.2">
      <c r="A42" t="s">
        <v>7</v>
      </c>
      <c r="B42" s="6">
        <v>13.6</v>
      </c>
      <c r="C42" s="2">
        <v>19.100000000000001</v>
      </c>
      <c r="D42" s="2">
        <f>2*Table4[[#This Row],[Photon energy (eV)]]-Threshold</f>
        <v>13.612611200000003</v>
      </c>
      <c r="E42" t="s">
        <v>25</v>
      </c>
      <c r="F42" s="4">
        <v>20</v>
      </c>
      <c r="G42" s="4">
        <v>25</v>
      </c>
      <c r="H42" s="1">
        <f>Table4[[#This Row],[Polar ang (deg)]]/180*PI()</f>
        <v>0.39269908169872414</v>
      </c>
      <c r="I42" s="2">
        <f>(Table4[[#This Row],[Polar ang fr (deg)]]+Table4[[#This Row],[Polar ang to (deg)]])/2</f>
        <v>22.5</v>
      </c>
      <c r="J42" s="3">
        <v>1.17877072785376</v>
      </c>
      <c r="K42" s="4">
        <f>Table4[[#This Row],[Phase shift diff (rad)]]/PI()*180</f>
        <v>67.538587719584598</v>
      </c>
      <c r="L42" s="3">
        <v>7.6150562159606999E-2</v>
      </c>
      <c r="M42" s="4">
        <f>Table4[[#This Row],[Phase shift diff err (rad)]]/PI()*180</f>
        <v>4.3631058192941126</v>
      </c>
      <c r="N42" s="4">
        <f>Table4[[#This Row],[Phase shift diff (deg)]]-Table4[[#This Row],[Phase shift diff err (deg)]]</f>
        <v>63.175481900290485</v>
      </c>
      <c r="O42" s="4">
        <f>Table4[[#This Row],[Phase shift diff (deg)]]+Table4[[#This Row],[Phase shift diff err (deg)]]</f>
        <v>71.901693538878703</v>
      </c>
      <c r="P42" s="4">
        <v>-1</v>
      </c>
      <c r="Q42" s="2">
        <f>Table4[[#This Row],[Unwrapepd (deg)]]/180*PI()</f>
        <v>-5.1044145793258258</v>
      </c>
      <c r="R42" s="4">
        <f>Table4[[#This Row],[Phase shift diff (deg)]]+Table4[[#This Row],[Phase mod]]*360</f>
        <v>-292.4614122804154</v>
      </c>
    </row>
    <row r="43" spans="1:18" x14ac:dyDescent="0.2">
      <c r="A43" t="s">
        <v>7</v>
      </c>
      <c r="B43" s="6">
        <v>13.6</v>
      </c>
      <c r="C43" s="2">
        <v>19.100000000000001</v>
      </c>
      <c r="D43" s="2">
        <f>2*Table4[[#This Row],[Photon energy (eV)]]-Threshold</f>
        <v>13.612611200000003</v>
      </c>
      <c r="E43" t="s">
        <v>25</v>
      </c>
      <c r="F43" s="4">
        <v>25</v>
      </c>
      <c r="G43" s="4">
        <v>30</v>
      </c>
      <c r="H43" s="1">
        <f>Table4[[#This Row],[Polar ang (deg)]]/180*PI()</f>
        <v>0.47996554429844063</v>
      </c>
      <c r="I43" s="2">
        <f>(Table4[[#This Row],[Polar ang fr (deg)]]+Table4[[#This Row],[Polar ang to (deg)]])/2</f>
        <v>27.5</v>
      </c>
      <c r="J43" s="3">
        <v>1.2211714964010401</v>
      </c>
      <c r="K43" s="4">
        <f>Table4[[#This Row],[Phase shift diff (rad)]]/PI()*180</f>
        <v>69.967972805454792</v>
      </c>
      <c r="L43" s="3">
        <v>7.9851084263999506E-2</v>
      </c>
      <c r="M43" s="4">
        <f>Table4[[#This Row],[Phase shift diff err (rad)]]/PI()*180</f>
        <v>4.5751301178706729</v>
      </c>
      <c r="N43" s="4">
        <f>Table4[[#This Row],[Phase shift diff (deg)]]-Table4[[#This Row],[Phase shift diff err (deg)]]</f>
        <v>65.392842687584121</v>
      </c>
      <c r="O43" s="4">
        <f>Table4[[#This Row],[Phase shift diff (deg)]]+Table4[[#This Row],[Phase shift diff err (deg)]]</f>
        <v>74.543102923325463</v>
      </c>
      <c r="P43" s="4">
        <v>-1</v>
      </c>
      <c r="Q43" s="2">
        <f>Table4[[#This Row],[Unwrapepd (deg)]]/180*PI()</f>
        <v>-5.062013810778546</v>
      </c>
      <c r="R43" s="4">
        <f>Table4[[#This Row],[Phase shift diff (deg)]]+Table4[[#This Row],[Phase mod]]*360</f>
        <v>-290.03202719454521</v>
      </c>
    </row>
    <row r="44" spans="1:18" x14ac:dyDescent="0.2">
      <c r="A44" t="s">
        <v>7</v>
      </c>
      <c r="B44" s="6">
        <v>13.6</v>
      </c>
      <c r="C44" s="2">
        <v>19.100000000000001</v>
      </c>
      <c r="D44" s="2">
        <f>2*Table4[[#This Row],[Photon energy (eV)]]-Threshold</f>
        <v>13.612611200000003</v>
      </c>
      <c r="E44" t="s">
        <v>25</v>
      </c>
      <c r="F44" s="4">
        <v>30</v>
      </c>
      <c r="G44" s="4">
        <v>35</v>
      </c>
      <c r="H44" s="1">
        <f>Table4[[#This Row],[Polar ang (deg)]]/180*PI()</f>
        <v>0.56723200689815712</v>
      </c>
      <c r="I44" s="2">
        <f>(Table4[[#This Row],[Polar ang fr (deg)]]+Table4[[#This Row],[Polar ang to (deg)]])/2</f>
        <v>32.5</v>
      </c>
      <c r="J44" s="3">
        <v>1.28974966025195</v>
      </c>
      <c r="K44" s="4">
        <f>Table4[[#This Row],[Phase shift diff (rad)]]/PI()*180</f>
        <v>73.897212160868563</v>
      </c>
      <c r="L44" s="3">
        <v>8.6767793622233802E-2</v>
      </c>
      <c r="M44" s="4">
        <f>Table4[[#This Row],[Phase shift diff err (rad)]]/PI()*180</f>
        <v>4.9714283722161383</v>
      </c>
      <c r="N44" s="4">
        <f>Table4[[#This Row],[Phase shift diff (deg)]]-Table4[[#This Row],[Phase shift diff err (deg)]]</f>
        <v>68.925783788652424</v>
      </c>
      <c r="O44" s="4">
        <f>Table4[[#This Row],[Phase shift diff (deg)]]+Table4[[#This Row],[Phase shift diff err (deg)]]</f>
        <v>78.868640533084701</v>
      </c>
      <c r="P44" s="4">
        <v>-1</v>
      </c>
      <c r="Q44" s="2">
        <f>Table4[[#This Row],[Unwrapepd (deg)]]/180*PI()</f>
        <v>-4.9934356469276366</v>
      </c>
      <c r="R44" s="4">
        <f>Table4[[#This Row],[Phase shift diff (deg)]]+Table4[[#This Row],[Phase mod]]*360</f>
        <v>-286.10278783913145</v>
      </c>
    </row>
    <row r="45" spans="1:18" x14ac:dyDescent="0.2">
      <c r="A45" t="s">
        <v>7</v>
      </c>
      <c r="B45" s="6">
        <v>13.6</v>
      </c>
      <c r="C45" s="2">
        <v>19.100000000000001</v>
      </c>
      <c r="D45" s="2">
        <f>2*Table4[[#This Row],[Photon energy (eV)]]-Threshold</f>
        <v>13.612611200000003</v>
      </c>
      <c r="E45" t="s">
        <v>25</v>
      </c>
      <c r="F45" s="4">
        <v>35</v>
      </c>
      <c r="G45" s="4">
        <v>40</v>
      </c>
      <c r="H45" s="1">
        <f>Table4[[#This Row],[Polar ang (deg)]]/180*PI()</f>
        <v>0.6544984694978736</v>
      </c>
      <c r="I45" s="2">
        <f>(Table4[[#This Row],[Polar ang fr (deg)]]+Table4[[#This Row],[Polar ang to (deg)]])/2</f>
        <v>37.5</v>
      </c>
      <c r="J45" s="3">
        <v>1.40015911933587</v>
      </c>
      <c r="K45" s="4">
        <f>Table4[[#This Row],[Phase shift diff (rad)]]/PI()*180</f>
        <v>80.22320818469953</v>
      </c>
      <c r="L45" s="3">
        <v>9.8871822887310695E-2</v>
      </c>
      <c r="M45" s="4">
        <f>Table4[[#This Row],[Phase shift diff err (rad)]]/PI()*180</f>
        <v>5.6649381642078804</v>
      </c>
      <c r="N45" s="4">
        <f>Table4[[#This Row],[Phase shift diff (deg)]]-Table4[[#This Row],[Phase shift diff err (deg)]]</f>
        <v>74.558270020491648</v>
      </c>
      <c r="O45" s="4">
        <f>Table4[[#This Row],[Phase shift diff (deg)]]+Table4[[#This Row],[Phase shift diff err (deg)]]</f>
        <v>85.888146348907412</v>
      </c>
      <c r="P45" s="4">
        <v>-1</v>
      </c>
      <c r="Q45" s="2">
        <f>Table4[[#This Row],[Unwrapepd (deg)]]/180*PI()</f>
        <v>-4.8830261878437167</v>
      </c>
      <c r="R45" s="4">
        <f>Table4[[#This Row],[Phase shift diff (deg)]]+Table4[[#This Row],[Phase mod]]*360</f>
        <v>-279.7767918153005</v>
      </c>
    </row>
    <row r="46" spans="1:18" x14ac:dyDescent="0.2">
      <c r="A46" t="s">
        <v>7</v>
      </c>
      <c r="B46" s="6">
        <v>13.6</v>
      </c>
      <c r="C46" s="2">
        <v>19.100000000000001</v>
      </c>
      <c r="D46" s="2">
        <f>2*Table4[[#This Row],[Photon energy (eV)]]-Threshold</f>
        <v>13.612611200000003</v>
      </c>
      <c r="E46" t="s">
        <v>25</v>
      </c>
      <c r="F46" s="4">
        <v>40</v>
      </c>
      <c r="G46" s="4">
        <v>45</v>
      </c>
      <c r="H46" s="1">
        <f>Table4[[#This Row],[Polar ang (deg)]]/180*PI()</f>
        <v>0.74176493209758998</v>
      </c>
      <c r="I46" s="2">
        <f>(Table4[[#This Row],[Polar ang fr (deg)]]+Table4[[#This Row],[Polar ang to (deg)]])/2</f>
        <v>42.5</v>
      </c>
      <c r="J46" s="3">
        <v>1.47816592068414</v>
      </c>
      <c r="K46" s="4">
        <f>Table4[[#This Row],[Phase shift diff (rad)]]/PI()*180</f>
        <v>84.692668675270824</v>
      </c>
      <c r="L46" s="3">
        <v>0.10584000445879101</v>
      </c>
      <c r="M46" s="4">
        <f>Table4[[#This Row],[Phase shift diff err (rad)]]/PI()*180</f>
        <v>6.0641855591345397</v>
      </c>
      <c r="N46" s="4">
        <f>Table4[[#This Row],[Phase shift diff (deg)]]-Table4[[#This Row],[Phase shift diff err (deg)]]</f>
        <v>78.62848311613628</v>
      </c>
      <c r="O46" s="4">
        <f>Table4[[#This Row],[Phase shift diff (deg)]]+Table4[[#This Row],[Phase shift diff err (deg)]]</f>
        <v>90.756854234405367</v>
      </c>
      <c r="P46" s="4">
        <v>-1</v>
      </c>
      <c r="Q46" s="2">
        <f>Table4[[#This Row],[Unwrapepd (deg)]]/180*PI()</f>
        <v>-4.805019386495446</v>
      </c>
      <c r="R46" s="4">
        <f>Table4[[#This Row],[Phase shift diff (deg)]]+Table4[[#This Row],[Phase mod]]*360</f>
        <v>-275.30733132472915</v>
      </c>
    </row>
    <row r="47" spans="1:18" x14ac:dyDescent="0.2">
      <c r="A47" t="s">
        <v>7</v>
      </c>
      <c r="B47" s="6">
        <v>13.6</v>
      </c>
      <c r="C47" s="2">
        <v>19.100000000000001</v>
      </c>
      <c r="D47" s="2">
        <f>2*Table4[[#This Row],[Photon energy (eV)]]-Threshold</f>
        <v>13.612611200000003</v>
      </c>
      <c r="E47" t="s">
        <v>25</v>
      </c>
      <c r="F47" s="4">
        <v>45</v>
      </c>
      <c r="G47" s="4">
        <v>50</v>
      </c>
      <c r="H47" s="1">
        <f>Table4[[#This Row],[Polar ang (deg)]]/180*PI()</f>
        <v>0.82903139469730658</v>
      </c>
      <c r="I47" s="2">
        <f>(Table4[[#This Row],[Polar ang fr (deg)]]+Table4[[#This Row],[Polar ang to (deg)]])/2</f>
        <v>47.5</v>
      </c>
      <c r="J47" s="3">
        <v>1.62556169787974</v>
      </c>
      <c r="K47" s="4">
        <f>Table4[[#This Row],[Phase shift diff (rad)]]/PI()*180</f>
        <v>93.137824626629325</v>
      </c>
      <c r="L47" s="3">
        <v>0.12150428690805</v>
      </c>
      <c r="M47" s="4">
        <f>Table4[[#This Row],[Phase shift diff err (rad)]]/PI()*180</f>
        <v>6.9616828325779272</v>
      </c>
      <c r="N47" s="4">
        <f>Table4[[#This Row],[Phase shift diff (deg)]]-Table4[[#This Row],[Phase shift diff err (deg)]]</f>
        <v>86.176141794051404</v>
      </c>
      <c r="O47" s="4">
        <f>Table4[[#This Row],[Phase shift diff (deg)]]+Table4[[#This Row],[Phase shift diff err (deg)]]</f>
        <v>100.09950745920725</v>
      </c>
      <c r="P47" s="4">
        <v>-1</v>
      </c>
      <c r="Q47" s="2">
        <f>Table4[[#This Row],[Unwrapepd (deg)]]/180*PI()</f>
        <v>-4.6576236092998462</v>
      </c>
      <c r="R47" s="4">
        <f>Table4[[#This Row],[Phase shift diff (deg)]]+Table4[[#This Row],[Phase mod]]*360</f>
        <v>-266.86217537337069</v>
      </c>
    </row>
    <row r="48" spans="1:18" x14ac:dyDescent="0.2">
      <c r="A48" t="s">
        <v>7</v>
      </c>
      <c r="B48" s="6">
        <v>13.6</v>
      </c>
      <c r="C48" s="2">
        <v>19.100000000000001</v>
      </c>
      <c r="D48" s="2">
        <f>2*Table4[[#This Row],[Photon energy (eV)]]-Threshold</f>
        <v>13.612611200000003</v>
      </c>
      <c r="E48" t="s">
        <v>25</v>
      </c>
      <c r="F48" s="4">
        <v>50</v>
      </c>
      <c r="G48" s="4">
        <v>55</v>
      </c>
      <c r="H48" s="1">
        <f>Table4[[#This Row],[Polar ang (deg)]]/180*PI()</f>
        <v>0.91629785729702307</v>
      </c>
      <c r="I48" s="2">
        <f>(Table4[[#This Row],[Polar ang fr (deg)]]+Table4[[#This Row],[Polar ang to (deg)]])/2</f>
        <v>52.5</v>
      </c>
      <c r="J48" s="3">
        <v>1.8138312815753901</v>
      </c>
      <c r="K48" s="4">
        <f>Table4[[#This Row],[Phase shift diff (rad)]]/PI()*180</f>
        <v>103.92487718307508</v>
      </c>
      <c r="L48" s="3">
        <v>0.14185864049286501</v>
      </c>
      <c r="M48" s="4">
        <f>Table4[[#This Row],[Phase shift diff err (rad)]]/PI()*180</f>
        <v>8.1279013877048047</v>
      </c>
      <c r="N48" s="4">
        <f>Table4[[#This Row],[Phase shift diff (deg)]]-Table4[[#This Row],[Phase shift diff err (deg)]]</f>
        <v>95.796975795370273</v>
      </c>
      <c r="O48" s="4">
        <f>Table4[[#This Row],[Phase shift diff (deg)]]+Table4[[#This Row],[Phase shift diff err (deg)]]</f>
        <v>112.05277857077989</v>
      </c>
      <c r="P48" s="4">
        <v>-1</v>
      </c>
      <c r="Q48" s="2">
        <f>Table4[[#This Row],[Unwrapepd (deg)]]/180*PI()</f>
        <v>-4.4693540256041961</v>
      </c>
      <c r="R48" s="4">
        <f>Table4[[#This Row],[Phase shift diff (deg)]]+Table4[[#This Row],[Phase mod]]*360</f>
        <v>-256.07512281692493</v>
      </c>
    </row>
    <row r="49" spans="1:18" x14ac:dyDescent="0.2">
      <c r="A49" t="s">
        <v>7</v>
      </c>
      <c r="B49" s="6">
        <v>13.6</v>
      </c>
      <c r="C49" s="2">
        <v>19.100000000000001</v>
      </c>
      <c r="D49" s="2">
        <f>2*Table4[[#This Row],[Photon energy (eV)]]-Threshold</f>
        <v>13.612611200000003</v>
      </c>
      <c r="E49" t="s">
        <v>25</v>
      </c>
      <c r="F49" s="4">
        <v>55</v>
      </c>
      <c r="G49" s="4">
        <v>60</v>
      </c>
      <c r="H49" s="1">
        <f>Table4[[#This Row],[Polar ang (deg)]]/180*PI()</f>
        <v>1.0035643198967394</v>
      </c>
      <c r="I49" s="2">
        <f>(Table4[[#This Row],[Polar ang fr (deg)]]+Table4[[#This Row],[Polar ang to (deg)]])/2</f>
        <v>57.5</v>
      </c>
      <c r="J49" s="3">
        <v>2.0022256180392302</v>
      </c>
      <c r="K49" s="4">
        <f>Table4[[#This Row],[Phase shift diff (rad)]]/PI()*180</f>
        <v>114.71907754662071</v>
      </c>
      <c r="L49" s="3">
        <v>0.15180641614462001</v>
      </c>
      <c r="M49" s="4">
        <f>Table4[[#This Row],[Phase shift diff err (rad)]]/PI()*180</f>
        <v>8.6978669480933686</v>
      </c>
      <c r="N49" s="4">
        <f>Table4[[#This Row],[Phase shift diff (deg)]]-Table4[[#This Row],[Phase shift diff err (deg)]]</f>
        <v>106.02121059852735</v>
      </c>
      <c r="O49" s="4">
        <f>Table4[[#This Row],[Phase shift diff (deg)]]+Table4[[#This Row],[Phase shift diff err (deg)]]</f>
        <v>123.41694449471407</v>
      </c>
      <c r="P49" s="4">
        <v>-1</v>
      </c>
      <c r="Q49" s="2">
        <f>Table4[[#This Row],[Unwrapepd (deg)]]/180*PI()</f>
        <v>-4.2809596891403565</v>
      </c>
      <c r="R49" s="4">
        <f>Table4[[#This Row],[Phase shift diff (deg)]]+Table4[[#This Row],[Phase mod]]*360</f>
        <v>-245.28092245337928</v>
      </c>
    </row>
    <row r="50" spans="1:18" x14ac:dyDescent="0.2">
      <c r="A50" t="s">
        <v>7</v>
      </c>
      <c r="B50" s="6">
        <v>13.6</v>
      </c>
      <c r="C50" s="2">
        <v>19.100000000000001</v>
      </c>
      <c r="D50" s="2">
        <f>2*Table4[[#This Row],[Photon energy (eV)]]-Threshold</f>
        <v>13.612611200000003</v>
      </c>
      <c r="E50" t="s">
        <v>25</v>
      </c>
      <c r="F50" s="4">
        <v>60</v>
      </c>
      <c r="G50" s="4">
        <v>65</v>
      </c>
      <c r="H50" s="1">
        <f>Table4[[#This Row],[Polar ang (deg)]]/180*PI()</f>
        <v>1.0908307824964558</v>
      </c>
      <c r="I50" s="2">
        <f>(Table4[[#This Row],[Polar ang fr (deg)]]+Table4[[#This Row],[Polar ang to (deg)]])/2</f>
        <v>62.5</v>
      </c>
      <c r="J50" s="3">
        <v>2.1761510290181398</v>
      </c>
      <c r="K50" s="4">
        <f>Table4[[#This Row],[Phase shift diff (rad)]]/PI()*180</f>
        <v>124.68426954579056</v>
      </c>
      <c r="L50" s="3">
        <v>0.16079997234871199</v>
      </c>
      <c r="M50" s="4">
        <f>Table4[[#This Row],[Phase shift diff err (rad)]]/PI()*180</f>
        <v>9.2131597614015366</v>
      </c>
      <c r="N50" s="4">
        <f>Table4[[#This Row],[Phase shift diff (deg)]]-Table4[[#This Row],[Phase shift diff err (deg)]]</f>
        <v>115.47110978438901</v>
      </c>
      <c r="O50" s="4">
        <f>Table4[[#This Row],[Phase shift diff (deg)]]+Table4[[#This Row],[Phase shift diff err (deg)]]</f>
        <v>133.89742930719208</v>
      </c>
      <c r="P50" s="4">
        <v>-1</v>
      </c>
      <c r="Q50" s="2">
        <f>Table4[[#This Row],[Unwrapepd (deg)]]/180*PI()</f>
        <v>-4.1070342781614464</v>
      </c>
      <c r="R50" s="4">
        <f>Table4[[#This Row],[Phase shift diff (deg)]]+Table4[[#This Row],[Phase mod]]*360</f>
        <v>-235.31573045420944</v>
      </c>
    </row>
    <row r="51" spans="1:18" x14ac:dyDescent="0.2">
      <c r="A51" t="s">
        <v>7</v>
      </c>
      <c r="B51" s="6">
        <v>13.6</v>
      </c>
      <c r="C51" s="2">
        <v>19.100000000000001</v>
      </c>
      <c r="D51" s="2">
        <f>2*Table4[[#This Row],[Photon energy (eV)]]-Threshold</f>
        <v>13.612611200000003</v>
      </c>
      <c r="E51" t="s">
        <v>25</v>
      </c>
      <c r="F51" s="4">
        <v>65</v>
      </c>
      <c r="G51" s="4">
        <v>70</v>
      </c>
      <c r="H51" s="1">
        <f>Table4[[#This Row],[Polar ang (deg)]]/180*PI()</f>
        <v>1.1780972450961724</v>
      </c>
      <c r="I51" s="2">
        <f>(Table4[[#This Row],[Polar ang fr (deg)]]+Table4[[#This Row],[Polar ang to (deg)]])/2</f>
        <v>67.5</v>
      </c>
      <c r="J51" s="3">
        <v>2.33979566720024</v>
      </c>
      <c r="K51" s="4">
        <f>Table4[[#This Row],[Phase shift diff (rad)]]/PI()*180</f>
        <v>134.06041665357031</v>
      </c>
      <c r="L51" s="3">
        <v>0.180024018905691</v>
      </c>
      <c r="M51" s="4">
        <f>Table4[[#This Row],[Phase shift diff err (rad)]]/PI()*180</f>
        <v>10.314616494279436</v>
      </c>
      <c r="N51" s="4">
        <f>Table4[[#This Row],[Phase shift diff (deg)]]-Table4[[#This Row],[Phase shift diff err (deg)]]</f>
        <v>123.74580015929088</v>
      </c>
      <c r="O51" s="4">
        <f>Table4[[#This Row],[Phase shift diff (deg)]]+Table4[[#This Row],[Phase shift diff err (deg)]]</f>
        <v>144.37503314784976</v>
      </c>
      <c r="P51" s="4">
        <v>-1</v>
      </c>
      <c r="Q51" s="2">
        <f>Table4[[#This Row],[Unwrapepd (deg)]]/180*PI()</f>
        <v>-3.9433896399793458</v>
      </c>
      <c r="R51" s="4">
        <f>Table4[[#This Row],[Phase shift diff (deg)]]+Table4[[#This Row],[Phase mod]]*360</f>
        <v>-225.93958334642969</v>
      </c>
    </row>
    <row r="52" spans="1:18" x14ac:dyDescent="0.2">
      <c r="A52" t="s">
        <v>7</v>
      </c>
      <c r="B52" s="6">
        <v>13.6</v>
      </c>
      <c r="C52" s="2">
        <v>19.100000000000001</v>
      </c>
      <c r="D52" s="2">
        <f>2*Table4[[#This Row],[Photon energy (eV)]]-Threshold</f>
        <v>13.612611200000003</v>
      </c>
      <c r="E52" t="s">
        <v>25</v>
      </c>
      <c r="F52" s="4">
        <v>70</v>
      </c>
      <c r="G52" s="4">
        <v>75</v>
      </c>
      <c r="H52" s="1">
        <f>Table4[[#This Row],[Polar ang (deg)]]/180*PI()</f>
        <v>1.265363707695889</v>
      </c>
      <c r="I52" s="2">
        <f>(Table4[[#This Row],[Polar ang fr (deg)]]+Table4[[#This Row],[Polar ang to (deg)]])/2</f>
        <v>72.5</v>
      </c>
      <c r="J52" s="3">
        <v>2.5043241413304198</v>
      </c>
      <c r="K52" s="4">
        <f>Table4[[#This Row],[Phase shift diff (rad)]]/PI()*180</f>
        <v>143.48720383095693</v>
      </c>
      <c r="L52" s="3">
        <v>0.215185829036943</v>
      </c>
      <c r="M52" s="4">
        <f>Table4[[#This Row],[Phase shift diff err (rad)]]/PI()*180</f>
        <v>12.329239814840514</v>
      </c>
      <c r="N52" s="4">
        <f>Table4[[#This Row],[Phase shift diff (deg)]]-Table4[[#This Row],[Phase shift diff err (deg)]]</f>
        <v>131.15796401611641</v>
      </c>
      <c r="O52" s="4">
        <f>Table4[[#This Row],[Phase shift diff (deg)]]+Table4[[#This Row],[Phase shift diff err (deg)]]</f>
        <v>155.81644364579745</v>
      </c>
      <c r="P52" s="4">
        <v>-1</v>
      </c>
      <c r="Q52" s="2">
        <f>Table4[[#This Row],[Unwrapepd (deg)]]/180*PI()</f>
        <v>-3.7788611658491669</v>
      </c>
      <c r="R52" s="4">
        <f>Table4[[#This Row],[Phase shift diff (deg)]]+Table4[[#This Row],[Phase mod]]*360</f>
        <v>-216.51279616904307</v>
      </c>
    </row>
    <row r="53" spans="1:18" x14ac:dyDescent="0.2">
      <c r="A53" t="s">
        <v>7</v>
      </c>
      <c r="B53" s="6">
        <v>13.6</v>
      </c>
      <c r="C53" s="2">
        <v>19.100000000000001</v>
      </c>
      <c r="D53" s="2">
        <f>2*Table4[[#This Row],[Photon energy (eV)]]-Threshold</f>
        <v>13.612611200000003</v>
      </c>
      <c r="E53" t="s">
        <v>25</v>
      </c>
      <c r="F53" s="4">
        <v>75</v>
      </c>
      <c r="G53" s="4">
        <v>80</v>
      </c>
      <c r="H53" s="1">
        <f>Table4[[#This Row],[Polar ang (deg)]]/180*PI()</f>
        <v>1.3526301702956054</v>
      </c>
      <c r="I53" s="2">
        <f>(Table4[[#This Row],[Polar ang fr (deg)]]+Table4[[#This Row],[Polar ang to (deg)]])/2</f>
        <v>77.5</v>
      </c>
      <c r="J53" s="3">
        <v>2.6482415089256199</v>
      </c>
      <c r="K53" s="4">
        <f>Table4[[#This Row],[Phase shift diff (rad)]]/PI()*180</f>
        <v>151.73306159279474</v>
      </c>
      <c r="L53" s="3">
        <v>0.25568692473834298</v>
      </c>
      <c r="M53" s="4">
        <f>Table4[[#This Row],[Phase shift diff err (rad)]]/PI()*180</f>
        <v>14.649781664186174</v>
      </c>
      <c r="N53" s="4">
        <f>Table4[[#This Row],[Phase shift diff (deg)]]-Table4[[#This Row],[Phase shift diff err (deg)]]</f>
        <v>137.08327992860856</v>
      </c>
      <c r="O53" s="4">
        <f>Table4[[#This Row],[Phase shift diff (deg)]]+Table4[[#This Row],[Phase shift diff err (deg)]]</f>
        <v>166.38284325698092</v>
      </c>
      <c r="P53" s="4">
        <v>-1</v>
      </c>
      <c r="Q53" s="2">
        <f>Table4[[#This Row],[Unwrapepd (deg)]]/180*PI()</f>
        <v>-3.6349437982539667</v>
      </c>
      <c r="R53" s="4">
        <f>Table4[[#This Row],[Phase shift diff (deg)]]+Table4[[#This Row],[Phase mod]]*360</f>
        <v>-208.26693840720526</v>
      </c>
    </row>
    <row r="54" spans="1:18" x14ac:dyDescent="0.2">
      <c r="A54" t="s">
        <v>7</v>
      </c>
      <c r="B54" s="6">
        <v>13.6</v>
      </c>
      <c r="C54" s="2">
        <v>19.100000000000001</v>
      </c>
      <c r="D54" s="2">
        <f>2*Table4[[#This Row],[Photon energy (eV)]]-Threshold</f>
        <v>13.612611200000003</v>
      </c>
      <c r="E54" t="s">
        <v>25</v>
      </c>
      <c r="F54" s="4">
        <v>80</v>
      </c>
      <c r="G54" s="4">
        <v>85</v>
      </c>
      <c r="H54" s="1">
        <f>Table4[[#This Row],[Polar ang (deg)]]/180*PI()</f>
        <v>1.4398966328953218</v>
      </c>
      <c r="I54" s="2">
        <f>(Table4[[#This Row],[Polar ang fr (deg)]]+Table4[[#This Row],[Polar ang to (deg)]])/2</f>
        <v>82.5</v>
      </c>
      <c r="J54" s="3">
        <v>2.6614465425360398</v>
      </c>
      <c r="K54" s="4">
        <f>Table4[[#This Row],[Phase shift diff (rad)]]/PI()*180</f>
        <v>152.48965428700021</v>
      </c>
      <c r="L54" s="3">
        <v>0.37776296409868798</v>
      </c>
      <c r="M54" s="4">
        <f>Table4[[#This Row],[Phase shift diff err (rad)]]/PI()*180</f>
        <v>21.644223499206859</v>
      </c>
      <c r="N54" s="4">
        <f>Table4[[#This Row],[Phase shift diff (deg)]]-Table4[[#This Row],[Phase shift diff err (deg)]]</f>
        <v>130.84543078779336</v>
      </c>
      <c r="O54" s="4">
        <f>Table4[[#This Row],[Phase shift diff (deg)]]+Table4[[#This Row],[Phase shift diff err (deg)]]</f>
        <v>174.13387778620705</v>
      </c>
      <c r="P54" s="4">
        <v>-1</v>
      </c>
      <c r="Q54" s="2">
        <f>Table4[[#This Row],[Unwrapepd (deg)]]/180*PI()</f>
        <v>-3.6217387646435464</v>
      </c>
      <c r="R54" s="4">
        <f>Table4[[#This Row],[Phase shift diff (deg)]]+Table4[[#This Row],[Phase mod]]*360</f>
        <v>-207.51034571299979</v>
      </c>
    </row>
    <row r="55" spans="1:18" x14ac:dyDescent="0.2">
      <c r="A55" t="s">
        <v>7</v>
      </c>
      <c r="B55" s="6">
        <v>13.6</v>
      </c>
      <c r="C55" s="2">
        <v>19.100000000000001</v>
      </c>
      <c r="D55" s="2">
        <f>2*Table4[[#This Row],[Photon energy (eV)]]-Threshold</f>
        <v>13.612611200000003</v>
      </c>
      <c r="E55" t="s">
        <v>25</v>
      </c>
      <c r="F55" s="4">
        <v>85</v>
      </c>
      <c r="G55" s="4">
        <v>90</v>
      </c>
      <c r="H55" s="1">
        <f>Table4[[#This Row],[Polar ang (deg)]]/180*PI()</f>
        <v>1.5271630954950384</v>
      </c>
      <c r="I55" s="2">
        <f>(Table4[[#This Row],[Polar ang fr (deg)]]+Table4[[#This Row],[Polar ang to (deg)]])/2</f>
        <v>87.5</v>
      </c>
      <c r="J55" s="3">
        <v>2.5952416542067001</v>
      </c>
      <c r="K55" s="4">
        <f>Table4[[#This Row],[Phase shift diff (rad)]]/PI()*180</f>
        <v>148.69639360259413</v>
      </c>
      <c r="L55" s="3">
        <v>1.24121613626727</v>
      </c>
      <c r="M55" s="4">
        <f>Table4[[#This Row],[Phase shift diff err (rad)]]/PI()*180</f>
        <v>71.116446071649449</v>
      </c>
      <c r="N55" s="4">
        <f>Table4[[#This Row],[Phase shift diff (deg)]]-Table4[[#This Row],[Phase shift diff err (deg)]]</f>
        <v>77.579947530944679</v>
      </c>
      <c r="O55" s="4">
        <f>Table4[[#This Row],[Phase shift diff (deg)]]+Table4[[#This Row],[Phase shift diff err (deg)]]</f>
        <v>219.81283967424358</v>
      </c>
      <c r="P55" s="4">
        <v>-1</v>
      </c>
      <c r="Q55" s="2">
        <f>Table4[[#This Row],[Unwrapepd (deg)]]/180*PI()</f>
        <v>-3.6879436529728862</v>
      </c>
      <c r="R55" s="4">
        <f>Table4[[#This Row],[Phase shift diff (deg)]]+Table4[[#This Row],[Phase mod]]*360</f>
        <v>-211.30360639740587</v>
      </c>
    </row>
    <row r="56" spans="1:18" x14ac:dyDescent="0.2">
      <c r="A56" t="s">
        <v>7</v>
      </c>
      <c r="B56" s="6">
        <v>13.6</v>
      </c>
      <c r="C56" s="2">
        <v>19.100000000000001</v>
      </c>
      <c r="D56" s="2">
        <f>2*Table4[[#This Row],[Photon energy (eV)]]-Threshold</f>
        <v>13.612611200000003</v>
      </c>
      <c r="E56" t="s">
        <v>25</v>
      </c>
      <c r="F56" s="4">
        <v>90</v>
      </c>
      <c r="G56" s="4">
        <v>95</v>
      </c>
      <c r="H56" s="1">
        <f>Table4[[#This Row],[Polar ang (deg)]]/180*PI()</f>
        <v>1.6144295580947547</v>
      </c>
      <c r="I56" s="2">
        <f>(Table4[[#This Row],[Polar ang fr (deg)]]+Table4[[#This Row],[Polar ang to (deg)]])/2</f>
        <v>92.5</v>
      </c>
      <c r="J56" s="3">
        <v>5.7368343091937897</v>
      </c>
      <c r="K56" s="4">
        <f>Table4[[#This Row],[Phase shift diff (rad)]]/PI()*180</f>
        <v>328.69639368265331</v>
      </c>
      <c r="L56" s="3">
        <v>1.24121596165227</v>
      </c>
      <c r="M56" s="4">
        <f>Table4[[#This Row],[Phase shift diff err (rad)]]/PI()*180</f>
        <v>71.116436066946903</v>
      </c>
      <c r="N56" s="4">
        <f>Table4[[#This Row],[Phase shift diff (deg)]]-Table4[[#This Row],[Phase shift diff err (deg)]]</f>
        <v>257.57995761570641</v>
      </c>
      <c r="O56" s="4">
        <f>Table4[[#This Row],[Phase shift diff (deg)]]+Table4[[#This Row],[Phase shift diff err (deg)]]</f>
        <v>399.81282974960021</v>
      </c>
      <c r="P56" s="4">
        <v>-1</v>
      </c>
      <c r="Q56" s="2">
        <f>Table4[[#This Row],[Unwrapepd (deg)]]/180*PI()</f>
        <v>-0.54635099798579667</v>
      </c>
      <c r="R56" s="4">
        <f>Table4[[#This Row],[Phase shift diff (deg)]]+Table4[[#This Row],[Phase mod]]*360</f>
        <v>-31.303606317346691</v>
      </c>
    </row>
    <row r="57" spans="1:18" x14ac:dyDescent="0.2">
      <c r="A57" t="s">
        <v>7</v>
      </c>
      <c r="B57" s="6">
        <v>13.6</v>
      </c>
      <c r="C57" s="2">
        <v>19.100000000000001</v>
      </c>
      <c r="D57" s="2">
        <f>2*Table4[[#This Row],[Photon energy (eV)]]-Threshold</f>
        <v>13.612611200000003</v>
      </c>
      <c r="E57" t="s">
        <v>25</v>
      </c>
      <c r="F57" s="4">
        <v>95</v>
      </c>
      <c r="G57" s="4">
        <v>100</v>
      </c>
      <c r="H57" s="1">
        <f>Table4[[#This Row],[Polar ang (deg)]]/180*PI()</f>
        <v>1.7016960206944711</v>
      </c>
      <c r="I57" s="2">
        <f>(Table4[[#This Row],[Polar ang fr (deg)]]+Table4[[#This Row],[Polar ang to (deg)]])/2</f>
        <v>97.5</v>
      </c>
      <c r="J57" s="3">
        <v>5.8030391881398398</v>
      </c>
      <c r="K57" s="4">
        <f>Table4[[#This Row],[Phase shift diff (rad)]]/PI()*180</f>
        <v>332.48965382943652</v>
      </c>
      <c r="L57" s="3">
        <v>0.37776292260858402</v>
      </c>
      <c r="M57" s="4">
        <f>Table4[[#This Row],[Phase shift diff err (rad)]]/PI()*180</f>
        <v>21.64422112199901</v>
      </c>
      <c r="N57" s="4">
        <f>Table4[[#This Row],[Phase shift diff (deg)]]-Table4[[#This Row],[Phase shift diff err (deg)]]</f>
        <v>310.84543270743751</v>
      </c>
      <c r="O57" s="4">
        <f>Table4[[#This Row],[Phase shift diff (deg)]]+Table4[[#This Row],[Phase shift diff err (deg)]]</f>
        <v>354.13387495143553</v>
      </c>
      <c r="P57" s="4">
        <v>-1</v>
      </c>
      <c r="Q57" s="2">
        <f>Table4[[#This Row],[Unwrapepd (deg)]]/180*PI()</f>
        <v>-0.4801461190397463</v>
      </c>
      <c r="R57" s="4">
        <f>Table4[[#This Row],[Phase shift diff (deg)]]+Table4[[#This Row],[Phase mod]]*360</f>
        <v>-27.51034617056348</v>
      </c>
    </row>
    <row r="58" spans="1:18" x14ac:dyDescent="0.2">
      <c r="A58" t="s">
        <v>7</v>
      </c>
      <c r="B58" s="6">
        <v>13.6</v>
      </c>
      <c r="C58" s="2">
        <v>19.100000000000001</v>
      </c>
      <c r="D58" s="2">
        <f>2*Table4[[#This Row],[Photon energy (eV)]]-Threshold</f>
        <v>13.612611200000003</v>
      </c>
      <c r="E58" t="s">
        <v>25</v>
      </c>
      <c r="F58" s="4">
        <v>100</v>
      </c>
      <c r="G58" s="4">
        <v>105</v>
      </c>
      <c r="H58" s="1">
        <f>Table4[[#This Row],[Polar ang (deg)]]/180*PI()</f>
        <v>1.7889624832941877</v>
      </c>
      <c r="I58" s="2">
        <f>(Table4[[#This Row],[Polar ang fr (deg)]]+Table4[[#This Row],[Polar ang to (deg)]])/2</f>
        <v>102.5</v>
      </c>
      <c r="J58" s="3">
        <v>5.7898341493161798</v>
      </c>
      <c r="K58" s="4">
        <f>Table4[[#This Row],[Phase shift diff (rad)]]/PI()*180</f>
        <v>331.73306083653438</v>
      </c>
      <c r="L58" s="3">
        <v>0.25568693144518601</v>
      </c>
      <c r="M58" s="4">
        <f>Table4[[#This Row],[Phase shift diff err (rad)]]/PI()*180</f>
        <v>14.649782048459974</v>
      </c>
      <c r="N58" s="4">
        <f>Table4[[#This Row],[Phase shift diff (deg)]]-Table4[[#This Row],[Phase shift diff err (deg)]]</f>
        <v>317.08327878807438</v>
      </c>
      <c r="O58" s="4">
        <f>Table4[[#This Row],[Phase shift diff (deg)]]+Table4[[#This Row],[Phase shift diff err (deg)]]</f>
        <v>346.38284288499437</v>
      </c>
      <c r="P58" s="4">
        <v>-1</v>
      </c>
      <c r="Q58" s="2">
        <f>Table4[[#This Row],[Unwrapepd (deg)]]/180*PI()</f>
        <v>-0.49335115786340672</v>
      </c>
      <c r="R58" s="4">
        <f>Table4[[#This Row],[Phase shift diff (deg)]]+Table4[[#This Row],[Phase mod]]*360</f>
        <v>-28.266939163465622</v>
      </c>
    </row>
    <row r="59" spans="1:18" x14ac:dyDescent="0.2">
      <c r="A59" t="s">
        <v>7</v>
      </c>
      <c r="B59" s="6">
        <v>13.6</v>
      </c>
      <c r="C59" s="2">
        <v>19.100000000000001</v>
      </c>
      <c r="D59" s="2">
        <f>2*Table4[[#This Row],[Photon energy (eV)]]-Threshold</f>
        <v>13.612611200000003</v>
      </c>
      <c r="E59" t="s">
        <v>25</v>
      </c>
      <c r="F59" s="4">
        <v>105</v>
      </c>
      <c r="G59" s="4">
        <v>110</v>
      </c>
      <c r="H59" s="1">
        <f>Table4[[#This Row],[Polar ang (deg)]]/180*PI()</f>
        <v>1.8762289458939041</v>
      </c>
      <c r="I59" s="2">
        <f>(Table4[[#This Row],[Polar ang fr (deg)]]+Table4[[#This Row],[Polar ang to (deg)]])/2</f>
        <v>107.5</v>
      </c>
      <c r="J59" s="3">
        <v>5.6459167934420602</v>
      </c>
      <c r="K59" s="4">
        <f>Table4[[#This Row],[Phase shift diff (rad)]]/PI()*180</f>
        <v>323.48720374626504</v>
      </c>
      <c r="L59" s="3">
        <v>0.215185826162544</v>
      </c>
      <c r="M59" s="4">
        <f>Table4[[#This Row],[Phase shift diff err (rad)]]/PI()*180</f>
        <v>12.329239650149582</v>
      </c>
      <c r="N59" s="4">
        <f>Table4[[#This Row],[Phase shift diff (deg)]]-Table4[[#This Row],[Phase shift diff err (deg)]]</f>
        <v>311.15796409611545</v>
      </c>
      <c r="O59" s="4">
        <f>Table4[[#This Row],[Phase shift diff (deg)]]+Table4[[#This Row],[Phase shift diff err (deg)]]</f>
        <v>335.81644339641463</v>
      </c>
      <c r="P59" s="4">
        <v>-1</v>
      </c>
      <c r="Q59" s="2">
        <f>Table4[[#This Row],[Unwrapepd (deg)]]/180*PI()</f>
        <v>-0.63726851373752591</v>
      </c>
      <c r="R59" s="4">
        <f>Table4[[#This Row],[Phase shift diff (deg)]]+Table4[[#This Row],[Phase mod]]*360</f>
        <v>-36.512796253734962</v>
      </c>
    </row>
    <row r="60" spans="1:18" x14ac:dyDescent="0.2">
      <c r="A60" t="s">
        <v>7</v>
      </c>
      <c r="B60" s="6">
        <v>13.6</v>
      </c>
      <c r="C60" s="2">
        <v>19.100000000000001</v>
      </c>
      <c r="D60" s="2">
        <f>2*Table4[[#This Row],[Photon energy (eV)]]-Threshold</f>
        <v>13.612611200000003</v>
      </c>
      <c r="E60" t="s">
        <v>25</v>
      </c>
      <c r="F60" s="4">
        <v>110</v>
      </c>
      <c r="G60" s="4">
        <v>115</v>
      </c>
      <c r="H60" s="1">
        <f>Table4[[#This Row],[Polar ang (deg)]]/180*PI()</f>
        <v>1.9634954084936207</v>
      </c>
      <c r="I60" s="2">
        <f>(Table4[[#This Row],[Polar ang fr (deg)]]+Table4[[#This Row],[Polar ang to (deg)]])/2</f>
        <v>112.5</v>
      </c>
      <c r="J60" s="3">
        <v>5.4813883210843501</v>
      </c>
      <c r="K60" s="4">
        <f>Table4[[#This Row],[Phase shift diff (rad)]]/PI()*180</f>
        <v>314.06041667043343</v>
      </c>
      <c r="L60" s="3">
        <v>0.18002401835067799</v>
      </c>
      <c r="M60" s="4">
        <f>Table4[[#This Row],[Phase shift diff err (rad)]]/PI()*180</f>
        <v>10.314616462479533</v>
      </c>
      <c r="N60" s="4">
        <f>Table4[[#This Row],[Phase shift diff (deg)]]-Table4[[#This Row],[Phase shift diff err (deg)]]</f>
        <v>303.74580020795389</v>
      </c>
      <c r="O60" s="4">
        <f>Table4[[#This Row],[Phase shift diff (deg)]]+Table4[[#This Row],[Phase shift diff err (deg)]]</f>
        <v>324.37503313291296</v>
      </c>
      <c r="P60" s="4">
        <v>-1</v>
      </c>
      <c r="Q60" s="2">
        <f>Table4[[#This Row],[Unwrapepd (deg)]]/180*PI()</f>
        <v>-0.80179698609523598</v>
      </c>
      <c r="R60" s="4">
        <f>Table4[[#This Row],[Phase shift diff (deg)]]+Table4[[#This Row],[Phase mod]]*360</f>
        <v>-45.939583329566574</v>
      </c>
    </row>
    <row r="61" spans="1:18" x14ac:dyDescent="0.2">
      <c r="A61" t="s">
        <v>7</v>
      </c>
      <c r="B61" s="6">
        <v>13.6</v>
      </c>
      <c r="C61" s="2">
        <v>19.100000000000001</v>
      </c>
      <c r="D61" s="2">
        <f>2*Table4[[#This Row],[Photon energy (eV)]]-Threshold</f>
        <v>13.612611200000003</v>
      </c>
      <c r="E61" t="s">
        <v>25</v>
      </c>
      <c r="F61" s="4">
        <v>115</v>
      </c>
      <c r="G61" s="4">
        <v>120</v>
      </c>
      <c r="H61" s="1">
        <f>Table4[[#This Row],[Polar ang (deg)]]/180*PI()</f>
        <v>2.0507618710933371</v>
      </c>
      <c r="I61" s="2">
        <f>(Table4[[#This Row],[Polar ang fr (deg)]]+Table4[[#This Row],[Polar ang to (deg)]])/2</f>
        <v>117.5</v>
      </c>
      <c r="J61" s="3">
        <v>5.3177436821327699</v>
      </c>
      <c r="K61" s="4">
        <f>Table4[[#This Row],[Phase shift diff (rad)]]/PI()*180</f>
        <v>304.68426951856571</v>
      </c>
      <c r="L61" s="3">
        <v>0.160799971857709</v>
      </c>
      <c r="M61" s="4">
        <f>Table4[[#This Row],[Phase shift diff err (rad)]]/PI()*180</f>
        <v>9.2131597332691371</v>
      </c>
      <c r="N61" s="4">
        <f>Table4[[#This Row],[Phase shift diff (deg)]]-Table4[[#This Row],[Phase shift diff err (deg)]]</f>
        <v>295.47110978529656</v>
      </c>
      <c r="O61" s="4">
        <f>Table4[[#This Row],[Phase shift diff (deg)]]+Table4[[#This Row],[Phase shift diff err (deg)]]</f>
        <v>313.89742925183486</v>
      </c>
      <c r="P61" s="4">
        <v>-1</v>
      </c>
      <c r="Q61" s="2">
        <f>Table4[[#This Row],[Unwrapepd (deg)]]/180*PI()</f>
        <v>-0.96544162504681641</v>
      </c>
      <c r="R61" s="4">
        <f>Table4[[#This Row],[Phase shift diff (deg)]]+Table4[[#This Row],[Phase mod]]*360</f>
        <v>-55.315730481434287</v>
      </c>
    </row>
    <row r="62" spans="1:18" x14ac:dyDescent="0.2">
      <c r="A62" t="s">
        <v>7</v>
      </c>
      <c r="B62" s="6">
        <v>13.6</v>
      </c>
      <c r="C62" s="2">
        <v>19.100000000000001</v>
      </c>
      <c r="D62" s="2">
        <f>2*Table4[[#This Row],[Photon energy (eV)]]-Threshold</f>
        <v>13.612611200000003</v>
      </c>
      <c r="E62" t="s">
        <v>25</v>
      </c>
      <c r="F62" s="4">
        <v>120</v>
      </c>
      <c r="G62" s="4">
        <v>125</v>
      </c>
      <c r="H62" s="1">
        <f>Table4[[#This Row],[Polar ang (deg)]]/180*PI()</f>
        <v>2.1380283336930539</v>
      </c>
      <c r="I62" s="2">
        <f>(Table4[[#This Row],[Polar ang fr (deg)]]+Table4[[#This Row],[Polar ang to (deg)]])/2</f>
        <v>122.5</v>
      </c>
      <c r="J62" s="3">
        <v>5.14381826555387</v>
      </c>
      <c r="K62" s="4">
        <f>Table4[[#This Row],[Phase shift diff (rad)]]/PI()*180</f>
        <v>294.71907719854005</v>
      </c>
      <c r="L62" s="3">
        <v>0.15180641227104</v>
      </c>
      <c r="M62" s="4">
        <f>Table4[[#This Row],[Phase shift diff err (rad)]]/PI()*180</f>
        <v>8.6978667261535829</v>
      </c>
      <c r="N62" s="4">
        <f>Table4[[#This Row],[Phase shift diff (deg)]]-Table4[[#This Row],[Phase shift diff err (deg)]]</f>
        <v>286.02121047238649</v>
      </c>
      <c r="O62" s="4">
        <f>Table4[[#This Row],[Phase shift diff (deg)]]+Table4[[#This Row],[Phase shift diff err (deg)]]</f>
        <v>303.41694392469361</v>
      </c>
      <c r="P62" s="4">
        <v>-1</v>
      </c>
      <c r="Q62" s="2">
        <f>Table4[[#This Row],[Unwrapepd (deg)]]/180*PI()</f>
        <v>-1.1393670416257167</v>
      </c>
      <c r="R62" s="4">
        <f>Table4[[#This Row],[Phase shift diff (deg)]]+Table4[[#This Row],[Phase mod]]*360</f>
        <v>-65.280922801459951</v>
      </c>
    </row>
    <row r="63" spans="1:18" x14ac:dyDescent="0.2">
      <c r="A63" t="s">
        <v>7</v>
      </c>
      <c r="B63" s="6">
        <v>13.6</v>
      </c>
      <c r="C63" s="2">
        <v>19.100000000000001</v>
      </c>
      <c r="D63" s="2">
        <f>2*Table4[[#This Row],[Photon energy (eV)]]-Threshold</f>
        <v>13.612611200000003</v>
      </c>
      <c r="E63" t="s">
        <v>25</v>
      </c>
      <c r="F63" s="4">
        <v>125</v>
      </c>
      <c r="G63" s="4">
        <v>130</v>
      </c>
      <c r="H63" s="1">
        <f>Table4[[#This Row],[Polar ang (deg)]]/180*PI()</f>
        <v>2.2252947962927703</v>
      </c>
      <c r="I63" s="2">
        <f>(Table4[[#This Row],[Polar ang fr (deg)]]+Table4[[#This Row],[Polar ang to (deg)]])/2</f>
        <v>127.5</v>
      </c>
      <c r="J63" s="3">
        <v>4.9554239370711999</v>
      </c>
      <c r="K63" s="4">
        <f>Table4[[#This Row],[Phase shift diff (rad)]]/PI()*180</f>
        <v>283.92487729228179</v>
      </c>
      <c r="L63" s="3">
        <v>0.141858640868083</v>
      </c>
      <c r="M63" s="4">
        <f>Table4[[#This Row],[Phase shift diff err (rad)]]/PI()*180</f>
        <v>8.1279014092032131</v>
      </c>
      <c r="N63" s="4">
        <f>Table4[[#This Row],[Phase shift diff (deg)]]-Table4[[#This Row],[Phase shift diff err (deg)]]</f>
        <v>275.79697588307857</v>
      </c>
      <c r="O63" s="4">
        <f>Table4[[#This Row],[Phase shift diff (deg)]]+Table4[[#This Row],[Phase shift diff err (deg)]]</f>
        <v>292.05277870148501</v>
      </c>
      <c r="P63" s="4">
        <v>-1</v>
      </c>
      <c r="Q63" s="2">
        <f>Table4[[#This Row],[Unwrapepd (deg)]]/180*PI()</f>
        <v>-1.3277613701083866</v>
      </c>
      <c r="R63" s="4">
        <f>Table4[[#This Row],[Phase shift diff (deg)]]+Table4[[#This Row],[Phase mod]]*360</f>
        <v>-76.075122707718208</v>
      </c>
    </row>
    <row r="64" spans="1:18" x14ac:dyDescent="0.2">
      <c r="A64" t="s">
        <v>7</v>
      </c>
      <c r="B64" s="6">
        <v>13.6</v>
      </c>
      <c r="C64" s="2">
        <v>19.100000000000001</v>
      </c>
      <c r="D64" s="2">
        <f>2*Table4[[#This Row],[Photon energy (eV)]]-Threshold</f>
        <v>13.612611200000003</v>
      </c>
      <c r="E64" t="s">
        <v>25</v>
      </c>
      <c r="F64" s="4">
        <v>130</v>
      </c>
      <c r="G64" s="4">
        <v>135</v>
      </c>
      <c r="H64" s="1">
        <f>Table4[[#This Row],[Polar ang (deg)]]/180*PI()</f>
        <v>2.3125612588924866</v>
      </c>
      <c r="I64" s="2">
        <f>(Table4[[#This Row],[Polar ang fr (deg)]]+Table4[[#This Row],[Polar ang to (deg)]])/2</f>
        <v>132.5</v>
      </c>
      <c r="J64" s="3">
        <v>4.7671543508278296</v>
      </c>
      <c r="K64" s="4">
        <f>Table4[[#This Row],[Phase shift diff (rad)]]/PI()*180</f>
        <v>273.13782458986242</v>
      </c>
      <c r="L64" s="3">
        <v>0.121504287229768</v>
      </c>
      <c r="M64" s="4">
        <f>Table4[[#This Row],[Phase shift diff err (rad)]]/PI()*180</f>
        <v>6.9616828510110116</v>
      </c>
      <c r="N64" s="4">
        <f>Table4[[#This Row],[Phase shift diff (deg)]]-Table4[[#This Row],[Phase shift diff err (deg)]]</f>
        <v>266.17614173885141</v>
      </c>
      <c r="O64" s="4">
        <f>Table4[[#This Row],[Phase shift diff (deg)]]+Table4[[#This Row],[Phase shift diff err (deg)]]</f>
        <v>280.09950744087342</v>
      </c>
      <c r="P64" s="4">
        <v>-1</v>
      </c>
      <c r="Q64" s="2">
        <f>Table4[[#This Row],[Unwrapepd (deg)]]/180*PI()</f>
        <v>-1.5160309563517567</v>
      </c>
      <c r="R64" s="4">
        <f>Table4[[#This Row],[Phase shift diff (deg)]]+Table4[[#This Row],[Phase mod]]*360</f>
        <v>-86.862175410137581</v>
      </c>
    </row>
    <row r="65" spans="1:18" x14ac:dyDescent="0.2">
      <c r="A65" t="s">
        <v>7</v>
      </c>
      <c r="B65" s="6">
        <v>13.6</v>
      </c>
      <c r="C65" s="2">
        <v>19.100000000000001</v>
      </c>
      <c r="D65" s="2">
        <f>2*Table4[[#This Row],[Photon energy (eV)]]-Threshold</f>
        <v>13.612611200000003</v>
      </c>
      <c r="E65" t="s">
        <v>25</v>
      </c>
      <c r="F65" s="4">
        <v>135</v>
      </c>
      <c r="G65" s="4">
        <v>140</v>
      </c>
      <c r="H65" s="1">
        <f>Table4[[#This Row],[Polar ang (deg)]]/180*PI()</f>
        <v>2.399827721492203</v>
      </c>
      <c r="I65" s="2">
        <f>(Table4[[#This Row],[Polar ang fr (deg)]]+Table4[[#This Row],[Polar ang to (deg)]])/2</f>
        <v>137.5</v>
      </c>
      <c r="J65" s="3">
        <v>4.61975857600578</v>
      </c>
      <c r="K65" s="4">
        <f>Table4[[#This Row],[Phase shift diff (rad)]]/PI()*180</f>
        <v>264.69266877449832</v>
      </c>
      <c r="L65" s="3">
        <v>0.10584000565061499</v>
      </c>
      <c r="M65" s="4">
        <f>Table4[[#This Row],[Phase shift diff err (rad)]]/PI()*180</f>
        <v>6.0641856274210237</v>
      </c>
      <c r="N65" s="4">
        <f>Table4[[#This Row],[Phase shift diff (deg)]]-Table4[[#This Row],[Phase shift diff err (deg)]]</f>
        <v>258.6284831470773</v>
      </c>
      <c r="O65" s="4">
        <f>Table4[[#This Row],[Phase shift diff (deg)]]+Table4[[#This Row],[Phase shift diff err (deg)]]</f>
        <v>270.75685440191933</v>
      </c>
      <c r="P65" s="4">
        <v>-1</v>
      </c>
      <c r="Q65" s="2">
        <f>Table4[[#This Row],[Unwrapepd (deg)]]/180*PI()</f>
        <v>-1.6634267311738065</v>
      </c>
      <c r="R65" s="4">
        <f>Table4[[#This Row],[Phase shift diff (deg)]]+Table4[[#This Row],[Phase mod]]*360</f>
        <v>-95.307331225501684</v>
      </c>
    </row>
    <row r="66" spans="1:18" x14ac:dyDescent="0.2">
      <c r="A66" t="s">
        <v>7</v>
      </c>
      <c r="B66" s="6">
        <v>13.6</v>
      </c>
      <c r="C66" s="2">
        <v>19.100000000000001</v>
      </c>
      <c r="D66" s="2">
        <f>2*Table4[[#This Row],[Photon energy (eV)]]-Threshold</f>
        <v>13.612611200000003</v>
      </c>
      <c r="E66" t="s">
        <v>25</v>
      </c>
      <c r="F66" s="4">
        <v>140</v>
      </c>
      <c r="G66" s="4">
        <v>145</v>
      </c>
      <c r="H66" s="1">
        <f>Table4[[#This Row],[Polar ang (deg)]]/180*PI()</f>
        <v>2.4870941840919194</v>
      </c>
      <c r="I66" s="2">
        <f>(Table4[[#This Row],[Polar ang fr (deg)]]+Table4[[#This Row],[Polar ang to (deg)]])/2</f>
        <v>142.5</v>
      </c>
      <c r="J66" s="3">
        <v>4.5417517754858796</v>
      </c>
      <c r="K66" s="4">
        <f>Table4[[#This Row],[Phase shift diff (rad)]]/PI()*180</f>
        <v>260.22320833138912</v>
      </c>
      <c r="L66" s="3">
        <v>9.8871822297078998E-2</v>
      </c>
      <c r="M66" s="4">
        <f>Table4[[#This Row],[Phase shift diff err (rad)]]/PI()*180</f>
        <v>5.6649381303900945</v>
      </c>
      <c r="N66" s="4">
        <f>Table4[[#This Row],[Phase shift diff (deg)]]-Table4[[#This Row],[Phase shift diff err (deg)]]</f>
        <v>254.55827020099903</v>
      </c>
      <c r="O66" s="4">
        <f>Table4[[#This Row],[Phase shift diff (deg)]]+Table4[[#This Row],[Phase shift diff err (deg)]]</f>
        <v>265.88814646177923</v>
      </c>
      <c r="P66" s="4">
        <v>-1</v>
      </c>
      <c r="Q66" s="2">
        <f>Table4[[#This Row],[Unwrapepd (deg)]]/180*PI()</f>
        <v>-1.7414335316937068</v>
      </c>
      <c r="R66" s="4">
        <f>Table4[[#This Row],[Phase shift diff (deg)]]+Table4[[#This Row],[Phase mod]]*360</f>
        <v>-99.776791668610883</v>
      </c>
    </row>
    <row r="67" spans="1:18" x14ac:dyDescent="0.2">
      <c r="A67" t="s">
        <v>7</v>
      </c>
      <c r="B67" s="6">
        <v>13.6</v>
      </c>
      <c r="C67" s="2">
        <v>19.100000000000001</v>
      </c>
      <c r="D67" s="2">
        <f>2*Table4[[#This Row],[Photon energy (eV)]]-Threshold</f>
        <v>13.612611200000003</v>
      </c>
      <c r="E67" t="s">
        <v>25</v>
      </c>
      <c r="F67" s="4">
        <v>145</v>
      </c>
      <c r="G67" s="4">
        <v>150</v>
      </c>
      <c r="H67" s="1">
        <f>Table4[[#This Row],[Polar ang (deg)]]/180*PI()</f>
        <v>2.5743606466916358</v>
      </c>
      <c r="I67" s="2">
        <f>(Table4[[#This Row],[Polar ang fr (deg)]]+Table4[[#This Row],[Polar ang to (deg)]])/2</f>
        <v>147.5</v>
      </c>
      <c r="J67" s="3">
        <v>4.4313423160764396</v>
      </c>
      <c r="K67" s="4">
        <f>Table4[[#This Row],[Phase shift diff (rad)]]/PI()*180</f>
        <v>253.89721228890724</v>
      </c>
      <c r="L67" s="3">
        <v>8.6767792372887301E-2</v>
      </c>
      <c r="M67" s="4">
        <f>Table4[[#This Row],[Phase shift diff err (rad)]]/PI()*180</f>
        <v>4.9714283006338569</v>
      </c>
      <c r="N67" s="4">
        <f>Table4[[#This Row],[Phase shift diff (deg)]]-Table4[[#This Row],[Phase shift diff err (deg)]]</f>
        <v>248.92578398827339</v>
      </c>
      <c r="O67" s="4">
        <f>Table4[[#This Row],[Phase shift diff (deg)]]+Table4[[#This Row],[Phase shift diff err (deg)]]</f>
        <v>258.86864058954109</v>
      </c>
      <c r="P67" s="4">
        <v>-1</v>
      </c>
      <c r="Q67" s="2">
        <f>Table4[[#This Row],[Unwrapepd (deg)]]/180*PI()</f>
        <v>-1.8518429911031467</v>
      </c>
      <c r="R67" s="4">
        <f>Table4[[#This Row],[Phase shift diff (deg)]]+Table4[[#This Row],[Phase mod]]*360</f>
        <v>-106.10278771109276</v>
      </c>
    </row>
    <row r="68" spans="1:18" x14ac:dyDescent="0.2">
      <c r="A68" t="s">
        <v>7</v>
      </c>
      <c r="B68" s="6">
        <v>13.6</v>
      </c>
      <c r="C68" s="2">
        <v>19.100000000000001</v>
      </c>
      <c r="D68" s="2">
        <f>2*Table4[[#This Row],[Photon energy (eV)]]-Threshold</f>
        <v>13.612611200000003</v>
      </c>
      <c r="E68" t="s">
        <v>25</v>
      </c>
      <c r="F68" s="4">
        <v>150</v>
      </c>
      <c r="G68" s="4">
        <v>155</v>
      </c>
      <c r="H68" s="1">
        <f>Table4[[#This Row],[Polar ang (deg)]]/180*PI()</f>
        <v>2.6616271092913526</v>
      </c>
      <c r="I68" s="2">
        <f>(Table4[[#This Row],[Polar ang fr (deg)]]+Table4[[#This Row],[Polar ang to (deg)]])/2</f>
        <v>152.5</v>
      </c>
      <c r="J68" s="3">
        <v>4.3627641486019</v>
      </c>
      <c r="K68" s="4">
        <f>Table4[[#This Row],[Phase shift diff (rad)]]/PI()*180</f>
        <v>249.96797272587477</v>
      </c>
      <c r="L68" s="3">
        <v>7.9851084465264593E-2</v>
      </c>
      <c r="M68" s="4">
        <f>Table4[[#This Row],[Phase shift diff err (rad)]]/PI()*180</f>
        <v>4.5751301294023135</v>
      </c>
      <c r="N68" s="4">
        <f>Table4[[#This Row],[Phase shift diff (deg)]]-Table4[[#This Row],[Phase shift diff err (deg)]]</f>
        <v>245.39284259647246</v>
      </c>
      <c r="O68" s="4">
        <f>Table4[[#This Row],[Phase shift diff (deg)]]+Table4[[#This Row],[Phase shift diff err (deg)]]</f>
        <v>254.54310285527708</v>
      </c>
      <c r="P68" s="4">
        <v>-1</v>
      </c>
      <c r="Q68" s="2">
        <f>Table4[[#This Row],[Unwrapepd (deg)]]/180*PI()</f>
        <v>-1.9204211585776862</v>
      </c>
      <c r="R68" s="4">
        <f>Table4[[#This Row],[Phase shift diff (deg)]]+Table4[[#This Row],[Phase mod]]*360</f>
        <v>-110.03202727412523</v>
      </c>
    </row>
    <row r="69" spans="1:18" x14ac:dyDescent="0.2">
      <c r="A69" t="s">
        <v>7</v>
      </c>
      <c r="B69" s="6">
        <v>13.6</v>
      </c>
      <c r="C69" s="2">
        <v>19.100000000000001</v>
      </c>
      <c r="D69" s="2">
        <f>2*Table4[[#This Row],[Photon energy (eV)]]-Threshold</f>
        <v>13.612611200000003</v>
      </c>
      <c r="E69" t="s">
        <v>25</v>
      </c>
      <c r="F69" s="4">
        <v>155</v>
      </c>
      <c r="G69" s="4">
        <v>160</v>
      </c>
      <c r="H69" s="1">
        <f>Table4[[#This Row],[Polar ang (deg)]]/180*PI()</f>
        <v>2.748893571891069</v>
      </c>
      <c r="I69" s="2">
        <f>(Table4[[#This Row],[Polar ang fr (deg)]]+Table4[[#This Row],[Polar ang to (deg)]])/2</f>
        <v>157.5</v>
      </c>
      <c r="J69" s="3">
        <v>4.3203633809614201</v>
      </c>
      <c r="K69" s="4">
        <f>Table4[[#This Row],[Phase shift diff (rad)]]/PI()*180</f>
        <v>247.53858769196043</v>
      </c>
      <c r="L69" s="3">
        <v>7.6150562414404002E-2</v>
      </c>
      <c r="M69" s="4">
        <f>Table4[[#This Row],[Phase shift diff err (rad)]]/PI()*180</f>
        <v>4.3631058338929058</v>
      </c>
      <c r="N69" s="4">
        <f>Table4[[#This Row],[Phase shift diff (deg)]]-Table4[[#This Row],[Phase shift diff err (deg)]]</f>
        <v>243.17548185806751</v>
      </c>
      <c r="O69" s="4">
        <f>Table4[[#This Row],[Phase shift diff (deg)]]+Table4[[#This Row],[Phase shift diff err (deg)]]</f>
        <v>251.90169352585335</v>
      </c>
      <c r="P69" s="4">
        <v>-1</v>
      </c>
      <c r="Q69" s="2">
        <f>Table4[[#This Row],[Unwrapepd (deg)]]/180*PI()</f>
        <v>-1.9628219262181659</v>
      </c>
      <c r="R69" s="4">
        <f>Table4[[#This Row],[Phase shift diff (deg)]]+Table4[[#This Row],[Phase mod]]*360</f>
        <v>-112.46141230803957</v>
      </c>
    </row>
    <row r="70" spans="1:18" x14ac:dyDescent="0.2">
      <c r="A70" t="s">
        <v>7</v>
      </c>
      <c r="B70" s="6">
        <v>13.6</v>
      </c>
      <c r="C70" s="2">
        <v>19.100000000000001</v>
      </c>
      <c r="D70" s="2">
        <f>2*Table4[[#This Row],[Photon energy (eV)]]-Threshold</f>
        <v>13.612611200000003</v>
      </c>
      <c r="E70" t="s">
        <v>25</v>
      </c>
      <c r="F70" s="4">
        <v>160</v>
      </c>
      <c r="G70" s="4">
        <v>165</v>
      </c>
      <c r="H70" s="1">
        <f>Table4[[#This Row],[Polar ang (deg)]]/180*PI()</f>
        <v>2.8361600344907854</v>
      </c>
      <c r="I70" s="2">
        <f>(Table4[[#This Row],[Polar ang fr (deg)]]+Table4[[#This Row],[Polar ang to (deg)]])/2</f>
        <v>162.5</v>
      </c>
      <c r="J70" s="3">
        <v>4.2858159909811597</v>
      </c>
      <c r="K70" s="4">
        <f>Table4[[#This Row],[Phase shift diff (rad)]]/PI()*180</f>
        <v>245.55916805289894</v>
      </c>
      <c r="L70" s="3">
        <v>7.1245327784665094E-2</v>
      </c>
      <c r="M70" s="4">
        <f>Table4[[#This Row],[Phase shift diff err (rad)]]/PI()*180</f>
        <v>4.082056592087449</v>
      </c>
      <c r="N70" s="4">
        <f>Table4[[#This Row],[Phase shift diff (deg)]]-Table4[[#This Row],[Phase shift diff err (deg)]]</f>
        <v>241.4771114608115</v>
      </c>
      <c r="O70" s="4">
        <f>Table4[[#This Row],[Phase shift diff (deg)]]+Table4[[#This Row],[Phase shift diff err (deg)]]</f>
        <v>249.64122464498638</v>
      </c>
      <c r="P70" s="4">
        <v>-1</v>
      </c>
      <c r="Q70" s="2">
        <f>Table4[[#This Row],[Unwrapepd (deg)]]/180*PI()</f>
        <v>-1.9973693161984267</v>
      </c>
      <c r="R70" s="4">
        <f>Table4[[#This Row],[Phase shift diff (deg)]]+Table4[[#This Row],[Phase mod]]*360</f>
        <v>-114.44083194710106</v>
      </c>
    </row>
    <row r="71" spans="1:18" x14ac:dyDescent="0.2">
      <c r="A71" t="s">
        <v>7</v>
      </c>
      <c r="B71" s="6">
        <v>13.6</v>
      </c>
      <c r="C71" s="2">
        <v>19.100000000000001</v>
      </c>
      <c r="D71" s="2">
        <f>2*Table4[[#This Row],[Photon energy (eV)]]-Threshold</f>
        <v>13.612611200000003</v>
      </c>
      <c r="E71" t="s">
        <v>25</v>
      </c>
      <c r="F71" s="4">
        <v>165</v>
      </c>
      <c r="G71" s="4">
        <v>170</v>
      </c>
      <c r="H71" s="1">
        <f>Table4[[#This Row],[Polar ang (deg)]]/180*PI()</f>
        <v>2.9234264970905022</v>
      </c>
      <c r="I71" s="2">
        <f>(Table4[[#This Row],[Polar ang fr (deg)]]+Table4[[#This Row],[Polar ang to (deg)]])/2</f>
        <v>167.5</v>
      </c>
      <c r="J71" s="3">
        <v>4.2583483067501797</v>
      </c>
      <c r="K71" s="4">
        <f>Table4[[#This Row],[Phase shift diff (rad)]]/PI()*180</f>
        <v>243.98538567346577</v>
      </c>
      <c r="L71" s="3">
        <v>6.8855046490331306E-2</v>
      </c>
      <c r="M71" s="4">
        <f>Table4[[#This Row],[Phase shift diff err (rad)]]/PI()*180</f>
        <v>3.9451035620730557</v>
      </c>
      <c r="N71" s="4">
        <f>Table4[[#This Row],[Phase shift diff (deg)]]-Table4[[#This Row],[Phase shift diff err (deg)]]</f>
        <v>240.04028211139271</v>
      </c>
      <c r="O71" s="4">
        <f>Table4[[#This Row],[Phase shift diff (deg)]]+Table4[[#This Row],[Phase shift diff err (deg)]]</f>
        <v>247.93048923553883</v>
      </c>
      <c r="P71" s="4">
        <v>-1</v>
      </c>
      <c r="Q71" s="2">
        <f>Table4[[#This Row],[Unwrapepd (deg)]]/180*PI()</f>
        <v>-2.0248370004294061</v>
      </c>
      <c r="R71" s="4">
        <f>Table4[[#This Row],[Phase shift diff (deg)]]+Table4[[#This Row],[Phase mod]]*360</f>
        <v>-116.01461432653423</v>
      </c>
    </row>
    <row r="72" spans="1:18" x14ac:dyDescent="0.2">
      <c r="A72" t="s">
        <v>7</v>
      </c>
      <c r="B72" s="6">
        <v>13.6</v>
      </c>
      <c r="C72" s="2">
        <v>19.100000000000001</v>
      </c>
      <c r="D72" s="2">
        <f>2*Table4[[#This Row],[Photon energy (eV)]]-Threshold</f>
        <v>13.612611200000003</v>
      </c>
      <c r="E72" t="s">
        <v>25</v>
      </c>
      <c r="F72" s="4">
        <v>170</v>
      </c>
      <c r="G72" s="4">
        <v>175</v>
      </c>
      <c r="H72" s="1">
        <f>Table4[[#This Row],[Polar ang (deg)]]/180*PI()</f>
        <v>3.0106929596902186</v>
      </c>
      <c r="I72" s="2">
        <f>(Table4[[#This Row],[Polar ang fr (deg)]]+Table4[[#This Row],[Polar ang to (deg)]])/2</f>
        <v>172.5</v>
      </c>
      <c r="J72" s="3">
        <v>4.2494018765701398</v>
      </c>
      <c r="K72" s="4">
        <f>Table4[[#This Row],[Phase shift diff (rad)]]/PI()*180</f>
        <v>243.47279298244098</v>
      </c>
      <c r="L72" s="3">
        <v>7.1151743821769101E-2</v>
      </c>
      <c r="M72" s="4">
        <f>Table4[[#This Row],[Phase shift diff err (rad)]]/PI()*180</f>
        <v>4.0766946259834</v>
      </c>
      <c r="N72" s="4">
        <f>Table4[[#This Row],[Phase shift diff (deg)]]-Table4[[#This Row],[Phase shift diff err (deg)]]</f>
        <v>239.39609835645757</v>
      </c>
      <c r="O72" s="4">
        <f>Table4[[#This Row],[Phase shift diff (deg)]]+Table4[[#This Row],[Phase shift diff err (deg)]]</f>
        <v>247.54948760842439</v>
      </c>
      <c r="P72" s="4">
        <v>-1</v>
      </c>
      <c r="Q72" s="2">
        <f>Table4[[#This Row],[Unwrapepd (deg)]]/180*PI()</f>
        <v>-2.0337834306094464</v>
      </c>
      <c r="R72" s="4">
        <f>Table4[[#This Row],[Phase shift diff (deg)]]+Table4[[#This Row],[Phase mod]]*360</f>
        <v>-116.52720701755902</v>
      </c>
    </row>
    <row r="73" spans="1:18" x14ac:dyDescent="0.2">
      <c r="A73" t="s">
        <v>7</v>
      </c>
      <c r="B73" s="6">
        <v>13.6</v>
      </c>
      <c r="C73" s="2">
        <v>19.100000000000001</v>
      </c>
      <c r="D73" s="2">
        <f>2*Table4[[#This Row],[Photon energy (eV)]]-Threshold</f>
        <v>13.612611200000003</v>
      </c>
      <c r="E73" t="s">
        <v>25</v>
      </c>
      <c r="F73" s="4">
        <v>175</v>
      </c>
      <c r="G73" s="4">
        <v>180</v>
      </c>
      <c r="H73" s="1">
        <f>Table4[[#This Row],[Polar ang (deg)]]/180*PI()</f>
        <v>3.0979594222899349</v>
      </c>
      <c r="I73" s="2">
        <f>(Table4[[#This Row],[Polar ang fr (deg)]]+Table4[[#This Row],[Polar ang to (deg)]])/2</f>
        <v>177.5</v>
      </c>
      <c r="J73" s="3">
        <v>4.2510829898184896</v>
      </c>
      <c r="K73" s="4">
        <f>Table4[[#This Row],[Phase shift diff (rad)]]/PI()*180</f>
        <v>243.56911367645495</v>
      </c>
      <c r="L73" s="3">
        <v>6.7547967024249006E-2</v>
      </c>
      <c r="M73" s="4">
        <f>Table4[[#This Row],[Phase shift diff err (rad)]]/PI()*180</f>
        <v>3.8702134251783264</v>
      </c>
      <c r="N73" s="4">
        <f>Table4[[#This Row],[Phase shift diff (deg)]]-Table4[[#This Row],[Phase shift diff err (deg)]]</f>
        <v>239.69890025127663</v>
      </c>
      <c r="O73" s="4">
        <f>Table4[[#This Row],[Phase shift diff (deg)]]+Table4[[#This Row],[Phase shift diff err (deg)]]</f>
        <v>247.43932710163327</v>
      </c>
      <c r="P73" s="4">
        <v>-1</v>
      </c>
      <c r="Q73" s="2">
        <f>Table4[[#This Row],[Unwrapepd (deg)]]/180*PI()</f>
        <v>-2.032102317361097</v>
      </c>
      <c r="R73" s="4">
        <f>Table4[[#This Row],[Phase shift diff (deg)]]+Table4[[#This Row],[Phase mod]]*360</f>
        <v>-116.43088632354505</v>
      </c>
    </row>
    <row r="74" spans="1:18" x14ac:dyDescent="0.2">
      <c r="A74" t="s">
        <v>6</v>
      </c>
      <c r="B74" s="6" t="s">
        <v>46</v>
      </c>
      <c r="C74" s="2">
        <v>14.3</v>
      </c>
      <c r="D74" s="2">
        <f>2*Table4[[#This Row],[Photon energy (eV)]]-Threshold</f>
        <v>4.012611200000002</v>
      </c>
      <c r="E74" t="s">
        <v>25</v>
      </c>
      <c r="F74" s="4">
        <v>0</v>
      </c>
      <c r="G74" s="4">
        <v>5</v>
      </c>
      <c r="H74" s="1">
        <f>Table4[[#This Row],[Polar ang (deg)]]/180*PI()</f>
        <v>4.3633231299858237E-2</v>
      </c>
      <c r="I74" s="2">
        <f>(Table4[[#This Row],[Polar ang fr (deg)]]+Table4[[#This Row],[Polar ang to (deg)]])/2</f>
        <v>2.5</v>
      </c>
      <c r="J74" s="3">
        <v>0.97489260271036704</v>
      </c>
      <c r="K74" s="4">
        <f>Table4[[#This Row],[Phase shift diff (rad)]]/PI()*180</f>
        <v>55.857231613828148</v>
      </c>
      <c r="L74" s="3">
        <v>0.116145949320777</v>
      </c>
      <c r="M74" s="4">
        <f>Table4[[#This Row],[Phase shift diff err (rad)]]/PI()*180</f>
        <v>6.6546727036208733</v>
      </c>
      <c r="N74" s="4">
        <f>Table4[[#This Row],[Phase shift diff (deg)]]-Table4[[#This Row],[Phase shift diff err (deg)]]</f>
        <v>49.202558910207273</v>
      </c>
      <c r="O74" s="4">
        <f>Table4[[#This Row],[Phase shift diff (deg)]]+Table4[[#This Row],[Phase shift diff err (deg)]]</f>
        <v>62.511904317449023</v>
      </c>
      <c r="P74" s="4">
        <v>0</v>
      </c>
      <c r="Q74" s="2">
        <f>Table4[[#This Row],[Unwrapepd (deg)]]/180*PI()</f>
        <v>0.97489260271036704</v>
      </c>
      <c r="R74" s="4">
        <f>Table4[[#This Row],[Phase shift diff (deg)]]+Table4[[#This Row],[Phase mod]]*360</f>
        <v>55.857231613828148</v>
      </c>
    </row>
    <row r="75" spans="1:18" x14ac:dyDescent="0.2">
      <c r="A75" t="s">
        <v>6</v>
      </c>
      <c r="B75" s="6" t="s">
        <v>46</v>
      </c>
      <c r="C75" s="2">
        <v>14.3</v>
      </c>
      <c r="D75" s="2">
        <f>2*Table4[[#This Row],[Photon energy (eV)]]-Threshold</f>
        <v>4.012611200000002</v>
      </c>
      <c r="E75" t="s">
        <v>25</v>
      </c>
      <c r="F75" s="4">
        <v>5</v>
      </c>
      <c r="G75" s="4">
        <v>10</v>
      </c>
      <c r="H75" s="1">
        <f>Table4[[#This Row],[Polar ang (deg)]]/180*PI()</f>
        <v>0.1308996938995747</v>
      </c>
      <c r="I75" s="2">
        <f>(Table4[[#This Row],[Polar ang fr (deg)]]+Table4[[#This Row],[Polar ang to (deg)]])/2</f>
        <v>7.5</v>
      </c>
      <c r="J75" s="3">
        <v>1.01545368196804</v>
      </c>
      <c r="K75" s="4">
        <f>Table4[[#This Row],[Phase shift diff (rad)]]/PI()*180</f>
        <v>58.181210267788444</v>
      </c>
      <c r="L75" s="3">
        <v>7.8766136019588706E-2</v>
      </c>
      <c r="M75" s="4">
        <f>Table4[[#This Row],[Phase shift diff err (rad)]]/PI()*180</f>
        <v>4.5129671624758059</v>
      </c>
      <c r="N75" s="4">
        <f>Table4[[#This Row],[Phase shift diff (deg)]]-Table4[[#This Row],[Phase shift diff err (deg)]]</f>
        <v>53.668243105312641</v>
      </c>
      <c r="O75" s="4">
        <f>Table4[[#This Row],[Phase shift diff (deg)]]+Table4[[#This Row],[Phase shift diff err (deg)]]</f>
        <v>62.694177430264247</v>
      </c>
      <c r="P75" s="4">
        <v>0</v>
      </c>
      <c r="Q75" s="2">
        <f>Table4[[#This Row],[Unwrapepd (deg)]]/180*PI()</f>
        <v>1.01545368196804</v>
      </c>
      <c r="R75" s="4">
        <f>Table4[[#This Row],[Phase shift diff (deg)]]+Table4[[#This Row],[Phase mod]]*360</f>
        <v>58.181210267788444</v>
      </c>
    </row>
    <row r="76" spans="1:18" x14ac:dyDescent="0.2">
      <c r="A76" t="s">
        <v>6</v>
      </c>
      <c r="B76" s="6" t="s">
        <v>46</v>
      </c>
      <c r="C76" s="2">
        <v>14.3</v>
      </c>
      <c r="D76" s="2">
        <f>2*Table4[[#This Row],[Photon energy (eV)]]-Threshold</f>
        <v>4.012611200000002</v>
      </c>
      <c r="E76" t="s">
        <v>25</v>
      </c>
      <c r="F76" s="4">
        <v>10</v>
      </c>
      <c r="G76" s="4">
        <v>15</v>
      </c>
      <c r="H76" s="1">
        <f>Table4[[#This Row],[Polar ang (deg)]]/180*PI()</f>
        <v>0.21816615649929119</v>
      </c>
      <c r="I76" s="2">
        <f>(Table4[[#This Row],[Polar ang fr (deg)]]+Table4[[#This Row],[Polar ang to (deg)]])/2</f>
        <v>12.5</v>
      </c>
      <c r="J76" s="3">
        <v>1.0504730297356599</v>
      </c>
      <c r="K76" s="4">
        <f>Table4[[#This Row],[Phase shift diff (rad)]]/PI()*180</f>
        <v>60.187671096173943</v>
      </c>
      <c r="L76" s="3">
        <v>7.5685462795087505E-2</v>
      </c>
      <c r="M76" s="4">
        <f>Table4[[#This Row],[Phase shift diff err (rad)]]/PI()*180</f>
        <v>4.3364575886529293</v>
      </c>
      <c r="N76" s="4">
        <f>Table4[[#This Row],[Phase shift diff (deg)]]-Table4[[#This Row],[Phase shift diff err (deg)]]</f>
        <v>55.851213507521017</v>
      </c>
      <c r="O76" s="4">
        <f>Table4[[#This Row],[Phase shift diff (deg)]]+Table4[[#This Row],[Phase shift diff err (deg)]]</f>
        <v>64.524128684826877</v>
      </c>
      <c r="P76" s="4">
        <v>0</v>
      </c>
      <c r="Q76" s="2">
        <f>Table4[[#This Row],[Unwrapepd (deg)]]/180*PI()</f>
        <v>1.0504730297356599</v>
      </c>
      <c r="R76" s="4">
        <f>Table4[[#This Row],[Phase shift diff (deg)]]+Table4[[#This Row],[Phase mod]]*360</f>
        <v>60.187671096173943</v>
      </c>
    </row>
    <row r="77" spans="1:18" x14ac:dyDescent="0.2">
      <c r="A77" t="s">
        <v>6</v>
      </c>
      <c r="B77" s="6" t="s">
        <v>46</v>
      </c>
      <c r="C77" s="2">
        <v>14.3</v>
      </c>
      <c r="D77" s="2">
        <f>2*Table4[[#This Row],[Photon energy (eV)]]-Threshold</f>
        <v>4.012611200000002</v>
      </c>
      <c r="E77" t="s">
        <v>25</v>
      </c>
      <c r="F77" s="4">
        <v>15</v>
      </c>
      <c r="G77" s="4">
        <v>20</v>
      </c>
      <c r="H77" s="1">
        <f>Table4[[#This Row],[Polar ang (deg)]]/180*PI()</f>
        <v>0.30543261909900765</v>
      </c>
      <c r="I77" s="2">
        <f>(Table4[[#This Row],[Polar ang fr (deg)]]+Table4[[#This Row],[Polar ang to (deg)]])/2</f>
        <v>17.5</v>
      </c>
      <c r="J77" s="3">
        <v>1.11885764460032</v>
      </c>
      <c r="K77" s="4">
        <f>Table4[[#This Row],[Phase shift diff (rad)]]/PI()*180</f>
        <v>64.105820911546559</v>
      </c>
      <c r="L77" s="3">
        <v>8.2688901002955201E-2</v>
      </c>
      <c r="M77" s="4">
        <f>Table4[[#This Row],[Phase shift diff err (rad)]]/PI()*180</f>
        <v>4.7377250400444133</v>
      </c>
      <c r="N77" s="4">
        <f>Table4[[#This Row],[Phase shift diff (deg)]]-Table4[[#This Row],[Phase shift diff err (deg)]]</f>
        <v>59.368095871502149</v>
      </c>
      <c r="O77" s="4">
        <f>Table4[[#This Row],[Phase shift diff (deg)]]+Table4[[#This Row],[Phase shift diff err (deg)]]</f>
        <v>68.843545951590968</v>
      </c>
      <c r="P77" s="4">
        <v>0</v>
      </c>
      <c r="Q77" s="2">
        <f>Table4[[#This Row],[Unwrapepd (deg)]]/180*PI()</f>
        <v>1.11885764460032</v>
      </c>
      <c r="R77" s="4">
        <f>Table4[[#This Row],[Phase shift diff (deg)]]+Table4[[#This Row],[Phase mod]]*360</f>
        <v>64.105820911546559</v>
      </c>
    </row>
    <row r="78" spans="1:18" x14ac:dyDescent="0.2">
      <c r="A78" t="s">
        <v>6</v>
      </c>
      <c r="B78" s="6" t="s">
        <v>46</v>
      </c>
      <c r="C78" s="2">
        <v>14.3</v>
      </c>
      <c r="D78" s="2">
        <f>2*Table4[[#This Row],[Photon energy (eV)]]-Threshold</f>
        <v>4.012611200000002</v>
      </c>
      <c r="E78" t="s">
        <v>25</v>
      </c>
      <c r="F78" s="4">
        <v>20</v>
      </c>
      <c r="G78" s="4">
        <v>25</v>
      </c>
      <c r="H78" s="1">
        <f>Table4[[#This Row],[Polar ang (deg)]]/180*PI()</f>
        <v>0.39269908169872414</v>
      </c>
      <c r="I78" s="2">
        <f>(Table4[[#This Row],[Polar ang fr (deg)]]+Table4[[#This Row],[Polar ang to (deg)]])/2</f>
        <v>22.5</v>
      </c>
      <c r="J78" s="3">
        <v>1.1973211361068199</v>
      </c>
      <c r="K78" s="4">
        <f>Table4[[#This Row],[Phase shift diff (rad)]]/PI()*180</f>
        <v>68.601447820729589</v>
      </c>
      <c r="L78" s="3">
        <v>9.3653724949244899E-2</v>
      </c>
      <c r="M78" s="4">
        <f>Table4[[#This Row],[Phase shift diff err (rad)]]/PI()*180</f>
        <v>5.3659631752707924</v>
      </c>
      <c r="N78" s="4">
        <f>Table4[[#This Row],[Phase shift diff (deg)]]-Table4[[#This Row],[Phase shift diff err (deg)]]</f>
        <v>63.235484645458797</v>
      </c>
      <c r="O78" s="4">
        <f>Table4[[#This Row],[Phase shift diff (deg)]]+Table4[[#This Row],[Phase shift diff err (deg)]]</f>
        <v>73.967410996000382</v>
      </c>
      <c r="P78" s="4">
        <v>0</v>
      </c>
      <c r="Q78" s="2">
        <f>Table4[[#This Row],[Unwrapepd (deg)]]/180*PI()</f>
        <v>1.1973211361068199</v>
      </c>
      <c r="R78" s="4">
        <f>Table4[[#This Row],[Phase shift diff (deg)]]+Table4[[#This Row],[Phase mod]]*360</f>
        <v>68.601447820729589</v>
      </c>
    </row>
    <row r="79" spans="1:18" x14ac:dyDescent="0.2">
      <c r="A79" t="s">
        <v>6</v>
      </c>
      <c r="B79" s="6" t="s">
        <v>46</v>
      </c>
      <c r="C79" s="2">
        <v>14.3</v>
      </c>
      <c r="D79" s="2">
        <f>2*Table4[[#This Row],[Photon energy (eV)]]-Threshold</f>
        <v>4.012611200000002</v>
      </c>
      <c r="E79" t="s">
        <v>25</v>
      </c>
      <c r="F79" s="4">
        <v>25</v>
      </c>
      <c r="G79" s="4">
        <v>30</v>
      </c>
      <c r="H79" s="1">
        <f>Table4[[#This Row],[Polar ang (deg)]]/180*PI()</f>
        <v>0.47996554429844063</v>
      </c>
      <c r="I79" s="2">
        <f>(Table4[[#This Row],[Polar ang fr (deg)]]+Table4[[#This Row],[Polar ang to (deg)]])/2</f>
        <v>27.5</v>
      </c>
      <c r="J79" s="3">
        <v>1.36831624646727</v>
      </c>
      <c r="K79" s="4">
        <f>Table4[[#This Row],[Phase shift diff (rad)]]/PI()*180</f>
        <v>78.398745961757101</v>
      </c>
      <c r="L79" s="3">
        <v>9.9452863927010804E-2</v>
      </c>
      <c r="M79" s="4">
        <f>Table4[[#This Row],[Phase shift diff err (rad)]]/PI()*180</f>
        <v>5.6982293635065897</v>
      </c>
      <c r="N79" s="4">
        <f>Table4[[#This Row],[Phase shift diff (deg)]]-Table4[[#This Row],[Phase shift diff err (deg)]]</f>
        <v>72.700516598250516</v>
      </c>
      <c r="O79" s="4">
        <f>Table4[[#This Row],[Phase shift diff (deg)]]+Table4[[#This Row],[Phase shift diff err (deg)]]</f>
        <v>84.096975325263685</v>
      </c>
      <c r="P79" s="4">
        <v>0</v>
      </c>
      <c r="Q79" s="2">
        <f>Table4[[#This Row],[Unwrapepd (deg)]]/180*PI()</f>
        <v>1.3683162464672698</v>
      </c>
      <c r="R79" s="4">
        <f>Table4[[#This Row],[Phase shift diff (deg)]]+Table4[[#This Row],[Phase mod]]*360</f>
        <v>78.398745961757101</v>
      </c>
    </row>
    <row r="80" spans="1:18" x14ac:dyDescent="0.2">
      <c r="A80" t="s">
        <v>6</v>
      </c>
      <c r="B80" s="6" t="s">
        <v>46</v>
      </c>
      <c r="C80" s="2">
        <v>14.3</v>
      </c>
      <c r="D80" s="2">
        <f>2*Table4[[#This Row],[Photon energy (eV)]]-Threshold</f>
        <v>4.012611200000002</v>
      </c>
      <c r="E80" t="s">
        <v>25</v>
      </c>
      <c r="F80" s="4">
        <v>30</v>
      </c>
      <c r="G80" s="4">
        <v>35</v>
      </c>
      <c r="H80" s="1">
        <f>Table4[[#This Row],[Polar ang (deg)]]/180*PI()</f>
        <v>0.56723200689815712</v>
      </c>
      <c r="I80" s="2">
        <f>(Table4[[#This Row],[Polar ang fr (deg)]]+Table4[[#This Row],[Polar ang to (deg)]])/2</f>
        <v>32.5</v>
      </c>
      <c r="J80" s="3">
        <v>1.4554337825003301</v>
      </c>
      <c r="K80" s="4">
        <f>Table4[[#This Row],[Phase shift diff (rad)]]/PI()*180</f>
        <v>83.39021309803033</v>
      </c>
      <c r="L80" s="3">
        <v>0.10670396003353901</v>
      </c>
      <c r="M80" s="4">
        <f>Table4[[#This Row],[Phase shift diff err (rad)]]/PI()*180</f>
        <v>6.1136865672543994</v>
      </c>
      <c r="N80" s="4">
        <f>Table4[[#This Row],[Phase shift diff (deg)]]-Table4[[#This Row],[Phase shift diff err (deg)]]</f>
        <v>77.276526530775925</v>
      </c>
      <c r="O80" s="4">
        <f>Table4[[#This Row],[Phase shift diff (deg)]]+Table4[[#This Row],[Phase shift diff err (deg)]]</f>
        <v>89.503899665284735</v>
      </c>
      <c r="P80" s="4">
        <v>0</v>
      </c>
      <c r="Q80" s="2">
        <f>Table4[[#This Row],[Unwrapepd (deg)]]/180*PI()</f>
        <v>1.4554337825003303</v>
      </c>
      <c r="R80" s="4">
        <f>Table4[[#This Row],[Phase shift diff (deg)]]+Table4[[#This Row],[Phase mod]]*360</f>
        <v>83.39021309803033</v>
      </c>
    </row>
    <row r="81" spans="1:18" x14ac:dyDescent="0.2">
      <c r="A81" t="s">
        <v>6</v>
      </c>
      <c r="B81" s="6" t="s">
        <v>46</v>
      </c>
      <c r="C81" s="2">
        <v>14.3</v>
      </c>
      <c r="D81" s="2">
        <f>2*Table4[[#This Row],[Photon energy (eV)]]-Threshold</f>
        <v>4.012611200000002</v>
      </c>
      <c r="E81" t="s">
        <v>25</v>
      </c>
      <c r="F81" s="4">
        <v>35</v>
      </c>
      <c r="G81" s="4">
        <v>40</v>
      </c>
      <c r="H81" s="1">
        <f>Table4[[#This Row],[Polar ang (deg)]]/180*PI()</f>
        <v>0.6544984694978736</v>
      </c>
      <c r="I81" s="2">
        <f>(Table4[[#This Row],[Polar ang fr (deg)]]+Table4[[#This Row],[Polar ang to (deg)]])/2</f>
        <v>37.5</v>
      </c>
      <c r="J81" s="3">
        <v>1.64943829924707</v>
      </c>
      <c r="K81" s="4">
        <f>Table4[[#This Row],[Phase shift diff (rad)]]/PI()*180</f>
        <v>94.505853114093625</v>
      </c>
      <c r="L81" s="3">
        <v>0.103206976587184</v>
      </c>
      <c r="M81" s="4">
        <f>Table4[[#This Row],[Phase shift diff err (rad)]]/PI()*180</f>
        <v>5.9133241747511436</v>
      </c>
      <c r="N81" s="4">
        <f>Table4[[#This Row],[Phase shift diff (deg)]]-Table4[[#This Row],[Phase shift diff err (deg)]]</f>
        <v>88.592528939342486</v>
      </c>
      <c r="O81" s="4">
        <f>Table4[[#This Row],[Phase shift diff (deg)]]+Table4[[#This Row],[Phase shift diff err (deg)]]</f>
        <v>100.41917728884476</v>
      </c>
      <c r="P81" s="4">
        <v>0</v>
      </c>
      <c r="Q81" s="2">
        <f>Table4[[#This Row],[Unwrapepd (deg)]]/180*PI()</f>
        <v>1.64943829924707</v>
      </c>
      <c r="R81" s="4">
        <f>Table4[[#This Row],[Phase shift diff (deg)]]+Table4[[#This Row],[Phase mod]]*360</f>
        <v>94.505853114093625</v>
      </c>
    </row>
    <row r="82" spans="1:18" x14ac:dyDescent="0.2">
      <c r="A82" t="s">
        <v>6</v>
      </c>
      <c r="B82" s="6" t="s">
        <v>46</v>
      </c>
      <c r="C82" s="2">
        <v>14.3</v>
      </c>
      <c r="D82" s="2">
        <f>2*Table4[[#This Row],[Photon energy (eV)]]-Threshold</f>
        <v>4.012611200000002</v>
      </c>
      <c r="E82" t="s">
        <v>25</v>
      </c>
      <c r="F82" s="4">
        <v>40</v>
      </c>
      <c r="G82" s="4">
        <v>45</v>
      </c>
      <c r="H82" s="1">
        <f>Table4[[#This Row],[Polar ang (deg)]]/180*PI()</f>
        <v>0.74176493209758998</v>
      </c>
      <c r="I82" s="2">
        <f>(Table4[[#This Row],[Polar ang fr (deg)]]+Table4[[#This Row],[Polar ang to (deg)]])/2</f>
        <v>42.5</v>
      </c>
      <c r="J82" s="3">
        <v>1.7910897387017499</v>
      </c>
      <c r="K82" s="4">
        <f>Table4[[#This Row],[Phase shift diff (rad)]]/PI()*180</f>
        <v>102.62188275679969</v>
      </c>
      <c r="L82" s="3">
        <v>0.118750430576903</v>
      </c>
      <c r="M82" s="4">
        <f>Table4[[#This Row],[Phase shift diff err (rad)]]/PI()*180</f>
        <v>6.8038984874178237</v>
      </c>
      <c r="N82" s="4">
        <f>Table4[[#This Row],[Phase shift diff (deg)]]-Table4[[#This Row],[Phase shift diff err (deg)]]</f>
        <v>95.817984269381867</v>
      </c>
      <c r="O82" s="4">
        <f>Table4[[#This Row],[Phase shift diff (deg)]]+Table4[[#This Row],[Phase shift diff err (deg)]]</f>
        <v>109.42578124421752</v>
      </c>
      <c r="P82" s="4">
        <v>0</v>
      </c>
      <c r="Q82" s="2">
        <f>Table4[[#This Row],[Unwrapepd (deg)]]/180*PI()</f>
        <v>1.7910897387017497</v>
      </c>
      <c r="R82" s="4">
        <f>Table4[[#This Row],[Phase shift diff (deg)]]+Table4[[#This Row],[Phase mod]]*360</f>
        <v>102.62188275679969</v>
      </c>
    </row>
    <row r="83" spans="1:18" x14ac:dyDescent="0.2">
      <c r="A83" t="s">
        <v>6</v>
      </c>
      <c r="B83" s="6" t="s">
        <v>46</v>
      </c>
      <c r="C83" s="2">
        <v>14.3</v>
      </c>
      <c r="D83" s="2">
        <f>2*Table4[[#This Row],[Photon energy (eV)]]-Threshold</f>
        <v>4.012611200000002</v>
      </c>
      <c r="E83" t="s">
        <v>25</v>
      </c>
      <c r="F83" s="4">
        <v>45</v>
      </c>
      <c r="G83" s="4">
        <v>50</v>
      </c>
      <c r="H83" s="1">
        <f>Table4[[#This Row],[Polar ang (deg)]]/180*PI()</f>
        <v>0.82903139469730658</v>
      </c>
      <c r="I83" s="2">
        <f>(Table4[[#This Row],[Polar ang fr (deg)]]+Table4[[#This Row],[Polar ang to (deg)]])/2</f>
        <v>47.5</v>
      </c>
      <c r="J83" s="3">
        <v>1.97258029862037</v>
      </c>
      <c r="K83" s="4">
        <f>Table4[[#This Row],[Phase shift diff (rad)]]/PI()*180</f>
        <v>113.02052586160281</v>
      </c>
      <c r="L83" s="3">
        <v>9.6350489980741194E-2</v>
      </c>
      <c r="M83" s="4">
        <f>Table4[[#This Row],[Phase shift diff err (rad)]]/PI()*180</f>
        <v>5.5204764299139955</v>
      </c>
      <c r="N83" s="4">
        <f>Table4[[#This Row],[Phase shift diff (deg)]]-Table4[[#This Row],[Phase shift diff err (deg)]]</f>
        <v>107.50004943168881</v>
      </c>
      <c r="O83" s="4">
        <f>Table4[[#This Row],[Phase shift diff (deg)]]+Table4[[#This Row],[Phase shift diff err (deg)]]</f>
        <v>118.5410022915168</v>
      </c>
      <c r="P83" s="4">
        <v>0</v>
      </c>
      <c r="Q83" s="2">
        <f>Table4[[#This Row],[Unwrapepd (deg)]]/180*PI()</f>
        <v>1.97258029862037</v>
      </c>
      <c r="R83" s="4">
        <f>Table4[[#This Row],[Phase shift diff (deg)]]+Table4[[#This Row],[Phase mod]]*360</f>
        <v>113.02052586160281</v>
      </c>
    </row>
    <row r="84" spans="1:18" x14ac:dyDescent="0.2">
      <c r="A84" t="s">
        <v>6</v>
      </c>
      <c r="B84" s="6" t="s">
        <v>46</v>
      </c>
      <c r="C84" s="2">
        <v>14.3</v>
      </c>
      <c r="D84" s="2">
        <f>2*Table4[[#This Row],[Photon energy (eV)]]-Threshold</f>
        <v>4.012611200000002</v>
      </c>
      <c r="E84" t="s">
        <v>25</v>
      </c>
      <c r="F84" s="4">
        <v>50</v>
      </c>
      <c r="G84" s="4">
        <v>55</v>
      </c>
      <c r="H84" s="1">
        <f>Table4[[#This Row],[Polar ang (deg)]]/180*PI()</f>
        <v>0.91629785729702307</v>
      </c>
      <c r="I84" s="2">
        <f>(Table4[[#This Row],[Polar ang fr (deg)]]+Table4[[#This Row],[Polar ang to (deg)]])/2</f>
        <v>52.5</v>
      </c>
      <c r="J84" s="3">
        <v>2.0451888028076199</v>
      </c>
      <c r="K84" s="4">
        <f>Table4[[#This Row],[Phase shift diff (rad)]]/PI()*180</f>
        <v>117.1806867082902</v>
      </c>
      <c r="L84" s="3">
        <v>0.123890232763386</v>
      </c>
      <c r="M84" s="4">
        <f>Table4[[#This Row],[Phase shift diff err (rad)]]/PI()*180</f>
        <v>7.0983874602354122</v>
      </c>
      <c r="N84" s="4">
        <f>Table4[[#This Row],[Phase shift diff (deg)]]-Table4[[#This Row],[Phase shift diff err (deg)]]</f>
        <v>110.08229924805478</v>
      </c>
      <c r="O84" s="4">
        <f>Table4[[#This Row],[Phase shift diff (deg)]]+Table4[[#This Row],[Phase shift diff err (deg)]]</f>
        <v>124.27907416852561</v>
      </c>
      <c r="P84" s="4">
        <v>0</v>
      </c>
      <c r="Q84" s="2">
        <f>Table4[[#This Row],[Unwrapepd (deg)]]/180*PI()</f>
        <v>2.0451888028076199</v>
      </c>
      <c r="R84" s="4">
        <f>Table4[[#This Row],[Phase shift diff (deg)]]+Table4[[#This Row],[Phase mod]]*360</f>
        <v>117.1806867082902</v>
      </c>
    </row>
    <row r="85" spans="1:18" x14ac:dyDescent="0.2">
      <c r="A85" t="s">
        <v>6</v>
      </c>
      <c r="B85" s="6" t="s">
        <v>46</v>
      </c>
      <c r="C85" s="2">
        <v>14.3</v>
      </c>
      <c r="D85" s="2">
        <f>2*Table4[[#This Row],[Photon energy (eV)]]-Threshold</f>
        <v>4.012611200000002</v>
      </c>
      <c r="E85" t="s">
        <v>25</v>
      </c>
      <c r="F85" s="4">
        <v>55</v>
      </c>
      <c r="G85" s="4">
        <v>60</v>
      </c>
      <c r="H85" s="1">
        <f>Table4[[#This Row],[Polar ang (deg)]]/180*PI()</f>
        <v>1.0035643198967394</v>
      </c>
      <c r="I85" s="2">
        <f>(Table4[[#This Row],[Polar ang fr (deg)]]+Table4[[#This Row],[Polar ang to (deg)]])/2</f>
        <v>57.5</v>
      </c>
      <c r="J85" s="3">
        <v>2.2255949935995498</v>
      </c>
      <c r="K85" s="4">
        <f>Table4[[#This Row],[Phase shift diff (rad)]]/PI()*180</f>
        <v>127.51720003869966</v>
      </c>
      <c r="L85" s="3">
        <v>0.129325641534275</v>
      </c>
      <c r="M85" s="4">
        <f>Table4[[#This Row],[Phase shift diff err (rad)]]/PI()*180</f>
        <v>7.4098134427357429</v>
      </c>
      <c r="N85" s="4">
        <f>Table4[[#This Row],[Phase shift diff (deg)]]-Table4[[#This Row],[Phase shift diff err (deg)]]</f>
        <v>120.10738659596392</v>
      </c>
      <c r="O85" s="4">
        <f>Table4[[#This Row],[Phase shift diff (deg)]]+Table4[[#This Row],[Phase shift diff err (deg)]]</f>
        <v>134.92701348143541</v>
      </c>
      <c r="P85" s="4">
        <v>0</v>
      </c>
      <c r="Q85" s="2">
        <f>Table4[[#This Row],[Unwrapepd (deg)]]/180*PI()</f>
        <v>2.2255949935995498</v>
      </c>
      <c r="R85" s="4">
        <f>Table4[[#This Row],[Phase shift diff (deg)]]+Table4[[#This Row],[Phase mod]]*360</f>
        <v>127.51720003869966</v>
      </c>
    </row>
    <row r="86" spans="1:18" x14ac:dyDescent="0.2">
      <c r="A86" t="s">
        <v>6</v>
      </c>
      <c r="B86" s="6" t="s">
        <v>46</v>
      </c>
      <c r="C86" s="2">
        <v>14.3</v>
      </c>
      <c r="D86" s="2">
        <f>2*Table4[[#This Row],[Photon energy (eV)]]-Threshold</f>
        <v>4.012611200000002</v>
      </c>
      <c r="E86" t="s">
        <v>25</v>
      </c>
      <c r="F86" s="4">
        <v>60</v>
      </c>
      <c r="G86" s="4">
        <v>65</v>
      </c>
      <c r="H86" s="1">
        <f>Table4[[#This Row],[Polar ang (deg)]]/180*PI()</f>
        <v>1.0908307824964558</v>
      </c>
      <c r="I86" s="2">
        <f>(Table4[[#This Row],[Polar ang fr (deg)]]+Table4[[#This Row],[Polar ang to (deg)]])/2</f>
        <v>62.5</v>
      </c>
      <c r="J86" s="3">
        <v>2.3013859487555801</v>
      </c>
      <c r="K86" s="4">
        <f>Table4[[#This Row],[Phase shift diff (rad)]]/PI()*180</f>
        <v>131.85970189440548</v>
      </c>
      <c r="L86" s="3">
        <v>0.120577500107758</v>
      </c>
      <c r="M86" s="4">
        <f>Table4[[#This Row],[Phase shift diff err (rad)]]/PI()*180</f>
        <v>6.9085818604127622</v>
      </c>
      <c r="N86" s="4">
        <f>Table4[[#This Row],[Phase shift diff (deg)]]-Table4[[#This Row],[Phase shift diff err (deg)]]</f>
        <v>124.95112003399271</v>
      </c>
      <c r="O86" s="4">
        <f>Table4[[#This Row],[Phase shift diff (deg)]]+Table4[[#This Row],[Phase shift diff err (deg)]]</f>
        <v>138.76828375481824</v>
      </c>
      <c r="P86" s="4">
        <v>0</v>
      </c>
      <c r="Q86" s="2">
        <f>Table4[[#This Row],[Unwrapepd (deg)]]/180*PI()</f>
        <v>2.3013859487555801</v>
      </c>
      <c r="R86" s="4">
        <f>Table4[[#This Row],[Phase shift diff (deg)]]+Table4[[#This Row],[Phase mod]]*360</f>
        <v>131.85970189440548</v>
      </c>
    </row>
    <row r="87" spans="1:18" x14ac:dyDescent="0.2">
      <c r="A87" t="s">
        <v>6</v>
      </c>
      <c r="B87" s="6" t="s">
        <v>46</v>
      </c>
      <c r="C87" s="2">
        <v>14.3</v>
      </c>
      <c r="D87" s="2">
        <f>2*Table4[[#This Row],[Photon energy (eV)]]-Threshold</f>
        <v>4.012611200000002</v>
      </c>
      <c r="E87" t="s">
        <v>25</v>
      </c>
      <c r="F87" s="4">
        <v>65</v>
      </c>
      <c r="G87" s="4">
        <v>70</v>
      </c>
      <c r="H87" s="1">
        <f>Table4[[#This Row],[Polar ang (deg)]]/180*PI()</f>
        <v>1.1780972450961724</v>
      </c>
      <c r="I87" s="2">
        <f>(Table4[[#This Row],[Polar ang fr (deg)]]+Table4[[#This Row],[Polar ang to (deg)]])/2</f>
        <v>67.5</v>
      </c>
      <c r="J87" s="3">
        <v>2.38237634286246</v>
      </c>
      <c r="K87" s="4">
        <f>Table4[[#This Row],[Phase shift diff (rad)]]/PI()*180</f>
        <v>136.50010965783093</v>
      </c>
      <c r="L87" s="3">
        <v>0.16163200012012299</v>
      </c>
      <c r="M87" s="4">
        <f>Table4[[#This Row],[Phase shift diff err (rad)]]/PI()*180</f>
        <v>9.2608314411410628</v>
      </c>
      <c r="N87" s="4">
        <f>Table4[[#This Row],[Phase shift diff (deg)]]-Table4[[#This Row],[Phase shift diff err (deg)]]</f>
        <v>127.23927821668987</v>
      </c>
      <c r="O87" s="4">
        <f>Table4[[#This Row],[Phase shift diff (deg)]]+Table4[[#This Row],[Phase shift diff err (deg)]]</f>
        <v>145.76094109897198</v>
      </c>
      <c r="P87" s="4">
        <v>0</v>
      </c>
      <c r="Q87" s="2">
        <f>Table4[[#This Row],[Unwrapepd (deg)]]/180*PI()</f>
        <v>2.38237634286246</v>
      </c>
      <c r="R87" s="4">
        <f>Table4[[#This Row],[Phase shift diff (deg)]]+Table4[[#This Row],[Phase mod]]*360</f>
        <v>136.50010965783093</v>
      </c>
    </row>
    <row r="88" spans="1:18" x14ac:dyDescent="0.2">
      <c r="A88" t="s">
        <v>6</v>
      </c>
      <c r="B88" s="6" t="s">
        <v>46</v>
      </c>
      <c r="C88" s="2">
        <v>14.3</v>
      </c>
      <c r="D88" s="2">
        <f>2*Table4[[#This Row],[Photon energy (eV)]]-Threshold</f>
        <v>4.012611200000002</v>
      </c>
      <c r="E88" t="s">
        <v>25</v>
      </c>
      <c r="F88" s="4">
        <v>70</v>
      </c>
      <c r="G88" s="4">
        <v>75</v>
      </c>
      <c r="H88" s="1">
        <f>Table4[[#This Row],[Polar ang (deg)]]/180*PI()</f>
        <v>1.265363707695889</v>
      </c>
      <c r="I88" s="2">
        <f>(Table4[[#This Row],[Polar ang fr (deg)]]+Table4[[#This Row],[Polar ang to (deg)]])/2</f>
        <v>72.5</v>
      </c>
      <c r="J88" s="3">
        <v>2.3703930335701102</v>
      </c>
      <c r="K88" s="4">
        <f>Table4[[#This Row],[Phase shift diff (rad)]]/PI()*180</f>
        <v>135.81351661077937</v>
      </c>
      <c r="L88" s="3">
        <v>0.19625075010486001</v>
      </c>
      <c r="M88" s="4">
        <f>Table4[[#This Row],[Phase shift diff err (rad)]]/PI()*180</f>
        <v>11.244339707285077</v>
      </c>
      <c r="N88" s="4">
        <f>Table4[[#This Row],[Phase shift diff (deg)]]-Table4[[#This Row],[Phase shift diff err (deg)]]</f>
        <v>124.5691769034943</v>
      </c>
      <c r="O88" s="4">
        <f>Table4[[#This Row],[Phase shift diff (deg)]]+Table4[[#This Row],[Phase shift diff err (deg)]]</f>
        <v>147.05785631806444</v>
      </c>
      <c r="P88" s="4">
        <v>0</v>
      </c>
      <c r="Q88" s="2">
        <f>Table4[[#This Row],[Unwrapepd (deg)]]/180*PI()</f>
        <v>2.3703930335701098</v>
      </c>
      <c r="R88" s="4">
        <f>Table4[[#This Row],[Phase shift diff (deg)]]+Table4[[#This Row],[Phase mod]]*360</f>
        <v>135.81351661077937</v>
      </c>
    </row>
    <row r="89" spans="1:18" x14ac:dyDescent="0.2">
      <c r="A89" t="s">
        <v>6</v>
      </c>
      <c r="B89" s="6" t="s">
        <v>46</v>
      </c>
      <c r="C89" s="2">
        <v>14.3</v>
      </c>
      <c r="D89" s="2">
        <f>2*Table4[[#This Row],[Photon energy (eV)]]-Threshold</f>
        <v>4.012611200000002</v>
      </c>
      <c r="E89" t="s">
        <v>25</v>
      </c>
      <c r="F89" s="4">
        <v>75</v>
      </c>
      <c r="G89" s="4">
        <v>80</v>
      </c>
      <c r="H89" s="1">
        <f>Table4[[#This Row],[Polar ang (deg)]]/180*PI()</f>
        <v>1.3526301702956054</v>
      </c>
      <c r="I89" s="2">
        <f>(Table4[[#This Row],[Polar ang fr (deg)]]+Table4[[#This Row],[Polar ang to (deg)]])/2</f>
        <v>77.5</v>
      </c>
      <c r="J89" s="3">
        <v>2.4473310954531802</v>
      </c>
      <c r="K89" s="4">
        <f>Table4[[#This Row],[Phase shift diff (rad)]]/PI()*180</f>
        <v>140.22174284059565</v>
      </c>
      <c r="L89" s="3">
        <v>0.25010177951285401</v>
      </c>
      <c r="M89" s="4">
        <f>Table4[[#This Row],[Phase shift diff err (rad)]]/PI()*180</f>
        <v>14.329776414798014</v>
      </c>
      <c r="N89" s="4">
        <f>Table4[[#This Row],[Phase shift diff (deg)]]-Table4[[#This Row],[Phase shift diff err (deg)]]</f>
        <v>125.89196642579763</v>
      </c>
      <c r="O89" s="4">
        <f>Table4[[#This Row],[Phase shift diff (deg)]]+Table4[[#This Row],[Phase shift diff err (deg)]]</f>
        <v>154.55151925539366</v>
      </c>
      <c r="P89" s="4">
        <v>0</v>
      </c>
      <c r="Q89" s="2">
        <f>Table4[[#This Row],[Unwrapepd (deg)]]/180*PI()</f>
        <v>2.4473310954531802</v>
      </c>
      <c r="R89" s="4">
        <f>Table4[[#This Row],[Phase shift diff (deg)]]+Table4[[#This Row],[Phase mod]]*360</f>
        <v>140.22174284059565</v>
      </c>
    </row>
    <row r="90" spans="1:18" x14ac:dyDescent="0.2">
      <c r="A90" t="s">
        <v>6</v>
      </c>
      <c r="B90" s="6" t="s">
        <v>46</v>
      </c>
      <c r="C90" s="2">
        <v>14.3</v>
      </c>
      <c r="D90" s="2">
        <f>2*Table4[[#This Row],[Photon energy (eV)]]-Threshold</f>
        <v>4.012611200000002</v>
      </c>
      <c r="E90" t="s">
        <v>25</v>
      </c>
      <c r="F90" s="4">
        <v>80</v>
      </c>
      <c r="G90" s="4">
        <v>85</v>
      </c>
      <c r="H90" s="1">
        <f>Table4[[#This Row],[Polar ang (deg)]]/180*PI()</f>
        <v>1.4398966328953218</v>
      </c>
      <c r="I90" s="2">
        <f>(Table4[[#This Row],[Polar ang fr (deg)]]+Table4[[#This Row],[Polar ang to (deg)]])/2</f>
        <v>82.5</v>
      </c>
      <c r="J90" s="3">
        <v>2.55110362629723</v>
      </c>
      <c r="K90" s="4">
        <f>Table4[[#This Row],[Phase shift diff (rad)]]/PI()*180</f>
        <v>146.16747088735085</v>
      </c>
      <c r="L90" s="3">
        <v>0.530378746858572</v>
      </c>
      <c r="M90" s="4">
        <f>Table4[[#This Row],[Phase shift diff err (rad)]]/PI()*180</f>
        <v>30.388463738433646</v>
      </c>
      <c r="N90" s="4">
        <f>Table4[[#This Row],[Phase shift diff (deg)]]-Table4[[#This Row],[Phase shift diff err (deg)]]</f>
        <v>115.7790071489172</v>
      </c>
      <c r="O90" s="4">
        <f>Table4[[#This Row],[Phase shift diff (deg)]]+Table4[[#This Row],[Phase shift diff err (deg)]]</f>
        <v>176.55593462578449</v>
      </c>
      <c r="P90" s="4">
        <v>0</v>
      </c>
      <c r="Q90" s="2">
        <f>Table4[[#This Row],[Unwrapepd (deg)]]/180*PI()</f>
        <v>2.55110362629723</v>
      </c>
      <c r="R90" s="4">
        <f>Table4[[#This Row],[Phase shift diff (deg)]]+Table4[[#This Row],[Phase mod]]*360</f>
        <v>146.16747088735085</v>
      </c>
    </row>
    <row r="91" spans="1:18" x14ac:dyDescent="0.2">
      <c r="A91" t="s">
        <v>6</v>
      </c>
      <c r="B91" s="6" t="s">
        <v>46</v>
      </c>
      <c r="C91" s="2">
        <v>14.3</v>
      </c>
      <c r="D91" s="2">
        <f>2*Table4[[#This Row],[Photon energy (eV)]]-Threshold</f>
        <v>4.012611200000002</v>
      </c>
      <c r="E91" t="s">
        <v>25</v>
      </c>
      <c r="F91" s="4">
        <v>85</v>
      </c>
      <c r="G91" s="4">
        <v>90</v>
      </c>
      <c r="H91" s="1">
        <f>Table4[[#This Row],[Polar ang (deg)]]/180*PI()</f>
        <v>1.5271630954950384</v>
      </c>
      <c r="I91" s="2">
        <f>(Table4[[#This Row],[Polar ang fr (deg)]]+Table4[[#This Row],[Polar ang to (deg)]])/2</f>
        <v>87.5</v>
      </c>
      <c r="J91" s="3">
        <v>2.4312538260391601</v>
      </c>
      <c r="K91" s="4">
        <f>Table4[[#This Row],[Phase shift diff (rad)]]/PI()*180</f>
        <v>139.30058315707751</v>
      </c>
      <c r="L91" s="3">
        <v>1.02301499964103</v>
      </c>
      <c r="M91" s="4">
        <f>Table4[[#This Row],[Phase shift diff err (rad)]]/PI()*180</f>
        <v>58.614441858008455</v>
      </c>
      <c r="N91" s="4">
        <f>Table4[[#This Row],[Phase shift diff (deg)]]-Table4[[#This Row],[Phase shift diff err (deg)]]</f>
        <v>80.68614129906905</v>
      </c>
      <c r="O91" s="4">
        <f>Table4[[#This Row],[Phase shift diff (deg)]]+Table4[[#This Row],[Phase shift diff err (deg)]]</f>
        <v>197.91502501508597</v>
      </c>
      <c r="P91" s="4">
        <v>0</v>
      </c>
      <c r="Q91" s="2">
        <f>Table4[[#This Row],[Unwrapepd (deg)]]/180*PI()</f>
        <v>2.4312538260391601</v>
      </c>
      <c r="R91" s="4">
        <f>Table4[[#This Row],[Phase shift diff (deg)]]+Table4[[#This Row],[Phase mod]]*360</f>
        <v>139.30058315707751</v>
      </c>
    </row>
    <row r="92" spans="1:18" x14ac:dyDescent="0.2">
      <c r="A92" t="s">
        <v>6</v>
      </c>
      <c r="B92" s="6" t="s">
        <v>46</v>
      </c>
      <c r="C92" s="2">
        <v>14.3</v>
      </c>
      <c r="D92" s="2">
        <f>2*Table4[[#This Row],[Photon energy (eV)]]-Threshold</f>
        <v>4.012611200000002</v>
      </c>
      <c r="E92" t="s">
        <v>25</v>
      </c>
      <c r="F92" s="4">
        <v>90</v>
      </c>
      <c r="G92" s="4">
        <v>95</v>
      </c>
      <c r="H92" s="1">
        <f>Table4[[#This Row],[Polar ang (deg)]]/180*PI()</f>
        <v>1.6144295580947547</v>
      </c>
      <c r="I92" s="2">
        <f>(Table4[[#This Row],[Polar ang fr (deg)]]+Table4[[#This Row],[Polar ang to (deg)]])/2</f>
        <v>92.5</v>
      </c>
      <c r="J92" s="3">
        <v>5.5728464144407202</v>
      </c>
      <c r="K92" s="4">
        <f>Table4[[#This Row],[Phase shift diff (rad)]]/PI()*180</f>
        <v>319.3005794220669</v>
      </c>
      <c r="L92" s="3">
        <v>1.0230150551405399</v>
      </c>
      <c r="M92" s="4">
        <f>Table4[[#This Row],[Phase shift diff err (rad)]]/PI()*180</f>
        <v>58.614445037896132</v>
      </c>
      <c r="N92" s="4">
        <f>Table4[[#This Row],[Phase shift diff (deg)]]-Table4[[#This Row],[Phase shift diff err (deg)]]</f>
        <v>260.68613438417077</v>
      </c>
      <c r="O92" s="4">
        <f>Table4[[#This Row],[Phase shift diff (deg)]]+Table4[[#This Row],[Phase shift diff err (deg)]]</f>
        <v>377.91502445996304</v>
      </c>
      <c r="P92" s="4">
        <v>0</v>
      </c>
      <c r="Q92" s="2">
        <f>Table4[[#This Row],[Unwrapepd (deg)]]/180*PI()</f>
        <v>5.5728464144407202</v>
      </c>
      <c r="R92" s="4">
        <f>Table4[[#This Row],[Phase shift diff (deg)]]+Table4[[#This Row],[Phase mod]]*360</f>
        <v>319.3005794220669</v>
      </c>
    </row>
    <row r="93" spans="1:18" x14ac:dyDescent="0.2">
      <c r="A93" t="s">
        <v>6</v>
      </c>
      <c r="B93" s="6" t="s">
        <v>46</v>
      </c>
      <c r="C93" s="2">
        <v>14.3</v>
      </c>
      <c r="D93" s="2">
        <f>2*Table4[[#This Row],[Photon energy (eV)]]-Threshold</f>
        <v>4.012611200000002</v>
      </c>
      <c r="E93" t="s">
        <v>25</v>
      </c>
      <c r="F93" s="4">
        <v>95</v>
      </c>
      <c r="G93" s="4">
        <v>100</v>
      </c>
      <c r="H93" s="1">
        <f>Table4[[#This Row],[Polar ang (deg)]]/180*PI()</f>
        <v>1.7016960206944711</v>
      </c>
      <c r="I93" s="2">
        <f>(Table4[[#This Row],[Polar ang fr (deg)]]+Table4[[#This Row],[Polar ang to (deg)]])/2</f>
        <v>97.5</v>
      </c>
      <c r="J93" s="3">
        <v>5.6926963394852699</v>
      </c>
      <c r="K93" s="4">
        <f>Table4[[#This Row],[Phase shift diff (rad)]]/PI()*180</f>
        <v>326.16747430207886</v>
      </c>
      <c r="L93" s="3">
        <v>0.53037875254181699</v>
      </c>
      <c r="M93" s="4">
        <f>Table4[[#This Row],[Phase shift diff err (rad)]]/PI()*180</f>
        <v>30.388464064059598</v>
      </c>
      <c r="N93" s="4">
        <f>Table4[[#This Row],[Phase shift diff (deg)]]-Table4[[#This Row],[Phase shift diff err (deg)]]</f>
        <v>295.77901023801928</v>
      </c>
      <c r="O93" s="4">
        <f>Table4[[#This Row],[Phase shift diff (deg)]]+Table4[[#This Row],[Phase shift diff err (deg)]]</f>
        <v>356.55593836613843</v>
      </c>
      <c r="P93" s="4">
        <v>0</v>
      </c>
      <c r="Q93" s="2">
        <f>Table4[[#This Row],[Unwrapepd (deg)]]/180*PI()</f>
        <v>5.6926963394852699</v>
      </c>
      <c r="R93" s="4">
        <f>Table4[[#This Row],[Phase shift diff (deg)]]+Table4[[#This Row],[Phase mod]]*360</f>
        <v>326.16747430207886</v>
      </c>
    </row>
    <row r="94" spans="1:18" x14ac:dyDescent="0.2">
      <c r="A94" t="s">
        <v>6</v>
      </c>
      <c r="B94" s="6" t="s">
        <v>46</v>
      </c>
      <c r="C94" s="2">
        <v>14.3</v>
      </c>
      <c r="D94" s="2">
        <f>2*Table4[[#This Row],[Photon energy (eV)]]-Threshold</f>
        <v>4.012611200000002</v>
      </c>
      <c r="E94" t="s">
        <v>25</v>
      </c>
      <c r="F94" s="4">
        <v>100</v>
      </c>
      <c r="G94" s="4">
        <v>105</v>
      </c>
      <c r="H94" s="1">
        <f>Table4[[#This Row],[Polar ang (deg)]]/180*PI()</f>
        <v>1.7889624832941877</v>
      </c>
      <c r="I94" s="2">
        <f>(Table4[[#This Row],[Polar ang fr (deg)]]+Table4[[#This Row],[Polar ang to (deg)]])/2</f>
        <v>102.5</v>
      </c>
      <c r="J94" s="3">
        <v>5.5889237493458701</v>
      </c>
      <c r="K94" s="4">
        <f>Table4[[#This Row],[Phase shift diff (rad)]]/PI()*180</f>
        <v>320.22174285795035</v>
      </c>
      <c r="L94" s="3">
        <v>0.25010177854982002</v>
      </c>
      <c r="M94" s="4">
        <f>Table4[[#This Row],[Phase shift diff err (rad)]]/PI()*180</f>
        <v>14.329776359620229</v>
      </c>
      <c r="N94" s="4">
        <f>Table4[[#This Row],[Phase shift diff (deg)]]-Table4[[#This Row],[Phase shift diff err (deg)]]</f>
        <v>305.89196649833013</v>
      </c>
      <c r="O94" s="4">
        <f>Table4[[#This Row],[Phase shift diff (deg)]]+Table4[[#This Row],[Phase shift diff err (deg)]]</f>
        <v>334.55151921757056</v>
      </c>
      <c r="P94" s="4">
        <v>0</v>
      </c>
      <c r="Q94" s="2">
        <f>Table4[[#This Row],[Unwrapepd (deg)]]/180*PI()</f>
        <v>5.5889237493458701</v>
      </c>
      <c r="R94" s="4">
        <f>Table4[[#This Row],[Phase shift diff (deg)]]+Table4[[#This Row],[Phase mod]]*360</f>
        <v>320.22174285795035</v>
      </c>
    </row>
    <row r="95" spans="1:18" x14ac:dyDescent="0.2">
      <c r="A95" t="s">
        <v>6</v>
      </c>
      <c r="B95" s="6" t="s">
        <v>46</v>
      </c>
      <c r="C95" s="2">
        <v>14.3</v>
      </c>
      <c r="D95" s="2">
        <f>2*Table4[[#This Row],[Photon energy (eV)]]-Threshold</f>
        <v>4.012611200000002</v>
      </c>
      <c r="E95" t="s">
        <v>25</v>
      </c>
      <c r="F95" s="4">
        <v>105</v>
      </c>
      <c r="G95" s="4">
        <v>110</v>
      </c>
      <c r="H95" s="1">
        <f>Table4[[#This Row],[Polar ang (deg)]]/180*PI()</f>
        <v>1.8762289458939041</v>
      </c>
      <c r="I95" s="2">
        <f>(Table4[[#This Row],[Polar ang fr (deg)]]+Table4[[#This Row],[Polar ang to (deg)]])/2</f>
        <v>107.5</v>
      </c>
      <c r="J95" s="3">
        <v>5.5119856692000004</v>
      </c>
      <c r="K95" s="4">
        <f>Table4[[#This Row],[Phase shift diff (rad)]]/PI()*180</f>
        <v>315.81351558175277</v>
      </c>
      <c r="L95" s="3">
        <v>0.196250751980143</v>
      </c>
      <c r="M95" s="4">
        <f>Table4[[#This Row],[Phase shift diff err (rad)]]/PI()*180</f>
        <v>11.244339814730877</v>
      </c>
      <c r="N95" s="4">
        <f>Table4[[#This Row],[Phase shift diff (deg)]]-Table4[[#This Row],[Phase shift diff err (deg)]]</f>
        <v>304.56917576702187</v>
      </c>
      <c r="O95" s="4">
        <f>Table4[[#This Row],[Phase shift diff (deg)]]+Table4[[#This Row],[Phase shift diff err (deg)]]</f>
        <v>327.05785539648366</v>
      </c>
      <c r="P95" s="4">
        <v>0</v>
      </c>
      <c r="Q95" s="2">
        <f>Table4[[#This Row],[Unwrapepd (deg)]]/180*PI()</f>
        <v>5.5119856692000013</v>
      </c>
      <c r="R95" s="4">
        <f>Table4[[#This Row],[Phase shift diff (deg)]]+Table4[[#This Row],[Phase mod]]*360</f>
        <v>315.81351558175277</v>
      </c>
    </row>
    <row r="96" spans="1:18" x14ac:dyDescent="0.2">
      <c r="A96" t="s">
        <v>6</v>
      </c>
      <c r="B96" s="6" t="s">
        <v>46</v>
      </c>
      <c r="C96" s="2">
        <v>14.3</v>
      </c>
      <c r="D96" s="2">
        <f>2*Table4[[#This Row],[Photon energy (eV)]]-Threshold</f>
        <v>4.012611200000002</v>
      </c>
      <c r="E96" t="s">
        <v>25</v>
      </c>
      <c r="F96" s="4">
        <v>110</v>
      </c>
      <c r="G96" s="4">
        <v>115</v>
      </c>
      <c r="H96" s="1">
        <f>Table4[[#This Row],[Polar ang (deg)]]/180*PI()</f>
        <v>1.9634954084936207</v>
      </c>
      <c r="I96" s="2">
        <f>(Table4[[#This Row],[Polar ang fr (deg)]]+Table4[[#This Row],[Polar ang to (deg)]])/2</f>
        <v>112.5</v>
      </c>
      <c r="J96" s="3">
        <v>5.5239689954172198</v>
      </c>
      <c r="K96" s="4">
        <f>Table4[[#This Row],[Phase shift diff (rad)]]/PI()*180</f>
        <v>316.5001095985279</v>
      </c>
      <c r="L96" s="3">
        <v>0.161631992242111</v>
      </c>
      <c r="M96" s="4">
        <f>Table4[[#This Row],[Phase shift diff err (rad)]]/PI()*180</f>
        <v>9.2608309897642247</v>
      </c>
      <c r="N96" s="4">
        <f>Table4[[#This Row],[Phase shift diff (deg)]]-Table4[[#This Row],[Phase shift diff err (deg)]]</f>
        <v>307.2392786087637</v>
      </c>
      <c r="O96" s="4">
        <f>Table4[[#This Row],[Phase shift diff (deg)]]+Table4[[#This Row],[Phase shift diff err (deg)]]</f>
        <v>325.7609405882921</v>
      </c>
      <c r="P96" s="4">
        <v>0</v>
      </c>
      <c r="Q96" s="2">
        <f>Table4[[#This Row],[Unwrapepd (deg)]]/180*PI()</f>
        <v>5.5239689954172198</v>
      </c>
      <c r="R96" s="4">
        <f>Table4[[#This Row],[Phase shift diff (deg)]]+Table4[[#This Row],[Phase mod]]*360</f>
        <v>316.5001095985279</v>
      </c>
    </row>
    <row r="97" spans="1:18" x14ac:dyDescent="0.2">
      <c r="A97" t="s">
        <v>6</v>
      </c>
      <c r="B97" s="6" t="s">
        <v>46</v>
      </c>
      <c r="C97" s="2">
        <v>14.3</v>
      </c>
      <c r="D97" s="2">
        <f>2*Table4[[#This Row],[Photon energy (eV)]]-Threshold</f>
        <v>4.012611200000002</v>
      </c>
      <c r="E97" t="s">
        <v>25</v>
      </c>
      <c r="F97" s="4">
        <v>115</v>
      </c>
      <c r="G97" s="4">
        <v>120</v>
      </c>
      <c r="H97" s="1">
        <f>Table4[[#This Row],[Polar ang (deg)]]/180*PI()</f>
        <v>2.0507618710933371</v>
      </c>
      <c r="I97" s="2">
        <f>(Table4[[#This Row],[Polar ang fr (deg)]]+Table4[[#This Row],[Polar ang to (deg)]])/2</f>
        <v>117.5</v>
      </c>
      <c r="J97" s="3">
        <v>5.44297859817976</v>
      </c>
      <c r="K97" s="4">
        <f>Table4[[#This Row],[Phase shift diff (rad)]]/PI()*180</f>
        <v>311.85970165573343</v>
      </c>
      <c r="L97" s="3">
        <v>0.12057750173432499</v>
      </c>
      <c r="M97" s="4">
        <f>Table4[[#This Row],[Phase shift diff err (rad)]]/PI()*180</f>
        <v>6.9085819536081861</v>
      </c>
      <c r="N97" s="4">
        <f>Table4[[#This Row],[Phase shift diff (deg)]]-Table4[[#This Row],[Phase shift diff err (deg)]]</f>
        <v>304.95111970212525</v>
      </c>
      <c r="O97" s="4">
        <f>Table4[[#This Row],[Phase shift diff (deg)]]+Table4[[#This Row],[Phase shift diff err (deg)]]</f>
        <v>318.76828360934161</v>
      </c>
      <c r="P97" s="4">
        <v>0</v>
      </c>
      <c r="Q97" s="2">
        <f>Table4[[#This Row],[Unwrapepd (deg)]]/180*PI()</f>
        <v>5.44297859817976</v>
      </c>
      <c r="R97" s="4">
        <f>Table4[[#This Row],[Phase shift diff (deg)]]+Table4[[#This Row],[Phase mod]]*360</f>
        <v>311.85970165573343</v>
      </c>
    </row>
    <row r="98" spans="1:18" x14ac:dyDescent="0.2">
      <c r="A98" t="s">
        <v>6</v>
      </c>
      <c r="B98" s="6" t="s">
        <v>46</v>
      </c>
      <c r="C98" s="2">
        <v>14.3</v>
      </c>
      <c r="D98" s="2">
        <f>2*Table4[[#This Row],[Photon energy (eV)]]-Threshold</f>
        <v>4.012611200000002</v>
      </c>
      <c r="E98" t="s">
        <v>25</v>
      </c>
      <c r="F98" s="4">
        <v>120</v>
      </c>
      <c r="G98" s="4">
        <v>125</v>
      </c>
      <c r="H98" s="1">
        <f>Table4[[#This Row],[Polar ang (deg)]]/180*PI()</f>
        <v>2.1380283336930539</v>
      </c>
      <c r="I98" s="2">
        <f>(Table4[[#This Row],[Polar ang fr (deg)]]+Table4[[#This Row],[Polar ang to (deg)]])/2</f>
        <v>122.5</v>
      </c>
      <c r="J98" s="3">
        <v>5.3671876374878602</v>
      </c>
      <c r="K98" s="4">
        <f>Table4[[#This Row],[Phase shift diff (rad)]]/PI()*180</f>
        <v>307.51719948284568</v>
      </c>
      <c r="L98" s="3">
        <v>0.12932563892693399</v>
      </c>
      <c r="M98" s="4">
        <f>Table4[[#This Row],[Phase shift diff err (rad)]]/PI()*180</f>
        <v>7.4098132933461072</v>
      </c>
      <c r="N98" s="4">
        <f>Table4[[#This Row],[Phase shift diff (deg)]]-Table4[[#This Row],[Phase shift diff err (deg)]]</f>
        <v>300.10738618949955</v>
      </c>
      <c r="O98" s="4">
        <f>Table4[[#This Row],[Phase shift diff (deg)]]+Table4[[#This Row],[Phase shift diff err (deg)]]</f>
        <v>314.92701277619182</v>
      </c>
      <c r="P98" s="4">
        <v>0</v>
      </c>
      <c r="Q98" s="2">
        <f>Table4[[#This Row],[Unwrapepd (deg)]]/180*PI()</f>
        <v>5.3671876374878611</v>
      </c>
      <c r="R98" s="4">
        <f>Table4[[#This Row],[Phase shift diff (deg)]]+Table4[[#This Row],[Phase mod]]*360</f>
        <v>307.51719948284568</v>
      </c>
    </row>
    <row r="99" spans="1:18" x14ac:dyDescent="0.2">
      <c r="A99" t="s">
        <v>6</v>
      </c>
      <c r="B99" s="6" t="s">
        <v>46</v>
      </c>
      <c r="C99" s="2">
        <v>14.3</v>
      </c>
      <c r="D99" s="2">
        <f>2*Table4[[#This Row],[Photon energy (eV)]]-Threshold</f>
        <v>4.012611200000002</v>
      </c>
      <c r="E99" t="s">
        <v>25</v>
      </c>
      <c r="F99" s="4">
        <v>125</v>
      </c>
      <c r="G99" s="4">
        <v>130</v>
      </c>
      <c r="H99" s="1">
        <f>Table4[[#This Row],[Polar ang (deg)]]/180*PI()</f>
        <v>2.2252947962927703</v>
      </c>
      <c r="I99" s="2">
        <f>(Table4[[#This Row],[Polar ang fr (deg)]]+Table4[[#This Row],[Polar ang to (deg)]])/2</f>
        <v>127.5</v>
      </c>
      <c r="J99" s="3">
        <v>5.1867814483715096</v>
      </c>
      <c r="K99" s="4">
        <f>Table4[[#This Row],[Phase shift diff (rad)]]/PI()*180</f>
        <v>297.18068624843977</v>
      </c>
      <c r="L99" s="3">
        <v>0.123890232507951</v>
      </c>
      <c r="M99" s="4">
        <f>Table4[[#This Row],[Phase shift diff err (rad)]]/PI()*180</f>
        <v>7.0983874456000642</v>
      </c>
      <c r="N99" s="4">
        <f>Table4[[#This Row],[Phase shift diff (deg)]]-Table4[[#This Row],[Phase shift diff err (deg)]]</f>
        <v>290.08229880283972</v>
      </c>
      <c r="O99" s="4">
        <f>Table4[[#This Row],[Phase shift diff (deg)]]+Table4[[#This Row],[Phase shift diff err (deg)]]</f>
        <v>304.27907369403982</v>
      </c>
      <c r="P99" s="4">
        <v>0</v>
      </c>
      <c r="Q99" s="2">
        <f>Table4[[#This Row],[Unwrapepd (deg)]]/180*PI()</f>
        <v>5.1867814483715087</v>
      </c>
      <c r="R99" s="4">
        <f>Table4[[#This Row],[Phase shift diff (deg)]]+Table4[[#This Row],[Phase mod]]*360</f>
        <v>297.18068624843977</v>
      </c>
    </row>
    <row r="100" spans="1:18" x14ac:dyDescent="0.2">
      <c r="A100" t="s">
        <v>6</v>
      </c>
      <c r="B100" s="6" t="s">
        <v>46</v>
      </c>
      <c r="C100" s="2">
        <v>14.3</v>
      </c>
      <c r="D100" s="2">
        <f>2*Table4[[#This Row],[Photon energy (eV)]]-Threshold</f>
        <v>4.012611200000002</v>
      </c>
      <c r="E100" t="s">
        <v>25</v>
      </c>
      <c r="F100" s="4">
        <v>130</v>
      </c>
      <c r="G100" s="4">
        <v>135</v>
      </c>
      <c r="H100" s="1">
        <f>Table4[[#This Row],[Polar ang (deg)]]/180*PI()</f>
        <v>2.3125612588924866</v>
      </c>
      <c r="I100" s="2">
        <f>(Table4[[#This Row],[Polar ang fr (deg)]]+Table4[[#This Row],[Polar ang to (deg)]])/2</f>
        <v>132.5</v>
      </c>
      <c r="J100" s="3">
        <v>5.1141729502065898</v>
      </c>
      <c r="K100" s="4">
        <f>Table4[[#This Row],[Phase shift diff (rad)]]/PI()*180</f>
        <v>293.02052574680653</v>
      </c>
      <c r="L100" s="3">
        <v>9.6350489732248398E-2</v>
      </c>
      <c r="M100" s="4">
        <f>Table4[[#This Row],[Phase shift diff err (rad)]]/PI()*180</f>
        <v>5.5204764156764066</v>
      </c>
      <c r="N100" s="4">
        <f>Table4[[#This Row],[Phase shift diff (deg)]]-Table4[[#This Row],[Phase shift diff err (deg)]]</f>
        <v>287.50004933113013</v>
      </c>
      <c r="O100" s="4">
        <f>Table4[[#This Row],[Phase shift diff (deg)]]+Table4[[#This Row],[Phase shift diff err (deg)]]</f>
        <v>298.54100216248293</v>
      </c>
      <c r="P100" s="4">
        <v>0</v>
      </c>
      <c r="Q100" s="2">
        <f>Table4[[#This Row],[Unwrapepd (deg)]]/180*PI()</f>
        <v>5.1141729502065907</v>
      </c>
      <c r="R100" s="4">
        <f>Table4[[#This Row],[Phase shift diff (deg)]]+Table4[[#This Row],[Phase mod]]*360</f>
        <v>293.02052574680653</v>
      </c>
    </row>
    <row r="101" spans="1:18" x14ac:dyDescent="0.2">
      <c r="A101" t="s">
        <v>6</v>
      </c>
      <c r="B101" s="6" t="s">
        <v>46</v>
      </c>
      <c r="C101" s="2">
        <v>14.3</v>
      </c>
      <c r="D101" s="2">
        <f>2*Table4[[#This Row],[Photon energy (eV)]]-Threshold</f>
        <v>4.012611200000002</v>
      </c>
      <c r="E101" t="s">
        <v>25</v>
      </c>
      <c r="F101" s="4">
        <v>135</v>
      </c>
      <c r="G101" s="4">
        <v>140</v>
      </c>
      <c r="H101" s="1">
        <f>Table4[[#This Row],[Polar ang (deg)]]/180*PI()</f>
        <v>2.399827721492203</v>
      </c>
      <c r="I101" s="2">
        <f>(Table4[[#This Row],[Polar ang fr (deg)]]+Table4[[#This Row],[Polar ang to (deg)]])/2</f>
        <v>137.5</v>
      </c>
      <c r="J101" s="3">
        <v>4.9326823901904397</v>
      </c>
      <c r="K101" s="4">
        <f>Table4[[#This Row],[Phase shift diff (rad)]]/PI()*180</f>
        <v>282.62188263641536</v>
      </c>
      <c r="L101" s="3">
        <v>0.11875043062773501</v>
      </c>
      <c r="M101" s="4">
        <f>Table4[[#This Row],[Phase shift diff err (rad)]]/PI()*180</f>
        <v>6.8038984903302824</v>
      </c>
      <c r="N101" s="4">
        <f>Table4[[#This Row],[Phase shift diff (deg)]]-Table4[[#This Row],[Phase shift diff err (deg)]]</f>
        <v>275.81798414608511</v>
      </c>
      <c r="O101" s="4">
        <f>Table4[[#This Row],[Phase shift diff (deg)]]+Table4[[#This Row],[Phase shift diff err (deg)]]</f>
        <v>289.42578112674562</v>
      </c>
      <c r="P101" s="4">
        <v>0</v>
      </c>
      <c r="Q101" s="2">
        <f>Table4[[#This Row],[Unwrapepd (deg)]]/180*PI()</f>
        <v>4.9326823901904397</v>
      </c>
      <c r="R101" s="4">
        <f>Table4[[#This Row],[Phase shift diff (deg)]]+Table4[[#This Row],[Phase mod]]*360</f>
        <v>282.62188263641536</v>
      </c>
    </row>
    <row r="102" spans="1:18" x14ac:dyDescent="0.2">
      <c r="A102" t="s">
        <v>6</v>
      </c>
      <c r="B102" s="6" t="s">
        <v>46</v>
      </c>
      <c r="C102" s="2">
        <v>14.3</v>
      </c>
      <c r="D102" s="2">
        <f>2*Table4[[#This Row],[Photon energy (eV)]]-Threshold</f>
        <v>4.012611200000002</v>
      </c>
      <c r="E102" t="s">
        <v>25</v>
      </c>
      <c r="F102" s="4">
        <v>140</v>
      </c>
      <c r="G102" s="4">
        <v>145</v>
      </c>
      <c r="H102" s="1">
        <f>Table4[[#This Row],[Polar ang (deg)]]/180*PI()</f>
        <v>2.4870941840919194</v>
      </c>
      <c r="I102" s="2">
        <f>(Table4[[#This Row],[Polar ang fr (deg)]]+Table4[[#This Row],[Polar ang to (deg)]])/2</f>
        <v>142.5</v>
      </c>
      <c r="J102" s="3">
        <v>4.7910309544198402</v>
      </c>
      <c r="K102" s="4">
        <f>Table4[[#This Row],[Phase shift diff (rad)]]/PI()*180</f>
        <v>274.50585320479149</v>
      </c>
      <c r="L102" s="3">
        <v>0.10320697767180299</v>
      </c>
      <c r="M102" s="4">
        <f>Table4[[#This Row],[Phase shift diff err (rad)]]/PI()*180</f>
        <v>5.9133242368952343</v>
      </c>
      <c r="N102" s="4">
        <f>Table4[[#This Row],[Phase shift diff (deg)]]-Table4[[#This Row],[Phase shift diff err (deg)]]</f>
        <v>268.59252896789627</v>
      </c>
      <c r="O102" s="4">
        <f>Table4[[#This Row],[Phase shift diff (deg)]]+Table4[[#This Row],[Phase shift diff err (deg)]]</f>
        <v>280.41917744168671</v>
      </c>
      <c r="P102" s="4">
        <v>0</v>
      </c>
      <c r="Q102" s="2">
        <f>Table4[[#This Row],[Unwrapepd (deg)]]/180*PI()</f>
        <v>4.7910309544198393</v>
      </c>
      <c r="R102" s="4">
        <f>Table4[[#This Row],[Phase shift diff (deg)]]+Table4[[#This Row],[Phase mod]]*360</f>
        <v>274.50585320479149</v>
      </c>
    </row>
    <row r="103" spans="1:18" x14ac:dyDescent="0.2">
      <c r="A103" t="s">
        <v>6</v>
      </c>
      <c r="B103" s="6" t="s">
        <v>46</v>
      </c>
      <c r="C103" s="2">
        <v>14.3</v>
      </c>
      <c r="D103" s="2">
        <f>2*Table4[[#This Row],[Photon energy (eV)]]-Threshold</f>
        <v>4.012611200000002</v>
      </c>
      <c r="E103" t="s">
        <v>25</v>
      </c>
      <c r="F103" s="4">
        <v>145</v>
      </c>
      <c r="G103" s="4">
        <v>150</v>
      </c>
      <c r="H103" s="1">
        <f>Table4[[#This Row],[Polar ang (deg)]]/180*PI()</f>
        <v>2.5743606466916358</v>
      </c>
      <c r="I103" s="2">
        <f>(Table4[[#This Row],[Polar ang fr (deg)]]+Table4[[#This Row],[Polar ang to (deg)]])/2</f>
        <v>147.5</v>
      </c>
      <c r="J103" s="3">
        <v>4.5970264377747698</v>
      </c>
      <c r="K103" s="4">
        <f>Table4[[#This Row],[Phase shift diff (rad)]]/PI()*180</f>
        <v>263.3902131945535</v>
      </c>
      <c r="L103" s="3">
        <v>0.10670395967867501</v>
      </c>
      <c r="M103" s="4">
        <f>Table4[[#This Row],[Phase shift diff err (rad)]]/PI()*180</f>
        <v>6.1136865469221897</v>
      </c>
      <c r="N103" s="4">
        <f>Table4[[#This Row],[Phase shift diff (deg)]]-Table4[[#This Row],[Phase shift diff err (deg)]]</f>
        <v>257.27652664763133</v>
      </c>
      <c r="O103" s="4">
        <f>Table4[[#This Row],[Phase shift diff (deg)]]+Table4[[#This Row],[Phase shift diff err (deg)]]</f>
        <v>269.50389974147566</v>
      </c>
      <c r="P103" s="4">
        <v>0</v>
      </c>
      <c r="Q103" s="2">
        <f>Table4[[#This Row],[Unwrapepd (deg)]]/180*PI()</f>
        <v>4.5970264377747707</v>
      </c>
      <c r="R103" s="4">
        <f>Table4[[#This Row],[Phase shift diff (deg)]]+Table4[[#This Row],[Phase mod]]*360</f>
        <v>263.3902131945535</v>
      </c>
    </row>
    <row r="104" spans="1:18" x14ac:dyDescent="0.2">
      <c r="A104" t="s">
        <v>6</v>
      </c>
      <c r="B104" s="6" t="s">
        <v>46</v>
      </c>
      <c r="C104" s="2">
        <v>14.3</v>
      </c>
      <c r="D104" s="2">
        <f>2*Table4[[#This Row],[Photon energy (eV)]]-Threshold</f>
        <v>4.012611200000002</v>
      </c>
      <c r="E104" t="s">
        <v>25</v>
      </c>
      <c r="F104" s="4">
        <v>150</v>
      </c>
      <c r="G104" s="4">
        <v>155</v>
      </c>
      <c r="H104" s="1">
        <f>Table4[[#This Row],[Polar ang (deg)]]/180*PI()</f>
        <v>2.6616271092913526</v>
      </c>
      <c r="I104" s="2">
        <f>(Table4[[#This Row],[Polar ang fr (deg)]]+Table4[[#This Row],[Polar ang to (deg)]])/2</f>
        <v>152.5</v>
      </c>
      <c r="J104" s="3">
        <v>4.5099089026140202</v>
      </c>
      <c r="K104" s="4">
        <f>Table4[[#This Row],[Phase shift diff (rad)]]/PI()*180</f>
        <v>258.39874610825996</v>
      </c>
      <c r="L104" s="3">
        <v>9.9452862777480694E-2</v>
      </c>
      <c r="M104" s="4">
        <f>Table4[[#This Row],[Phase shift diff err (rad)]]/PI()*180</f>
        <v>5.6982292976433664</v>
      </c>
      <c r="N104" s="4">
        <f>Table4[[#This Row],[Phase shift diff (deg)]]-Table4[[#This Row],[Phase shift diff err (deg)]]</f>
        <v>252.70051681061659</v>
      </c>
      <c r="O104" s="4">
        <f>Table4[[#This Row],[Phase shift diff (deg)]]+Table4[[#This Row],[Phase shift diff err (deg)]]</f>
        <v>264.09697540590332</v>
      </c>
      <c r="P104" s="4">
        <v>0</v>
      </c>
      <c r="Q104" s="2">
        <f>Table4[[#This Row],[Unwrapepd (deg)]]/180*PI()</f>
        <v>4.5099089026140202</v>
      </c>
      <c r="R104" s="4">
        <f>Table4[[#This Row],[Phase shift diff (deg)]]+Table4[[#This Row],[Phase mod]]*360</f>
        <v>258.39874610825996</v>
      </c>
    </row>
    <row r="105" spans="1:18" x14ac:dyDescent="0.2">
      <c r="A105" t="s">
        <v>6</v>
      </c>
      <c r="B105" s="6" t="s">
        <v>46</v>
      </c>
      <c r="C105" s="2">
        <v>14.3</v>
      </c>
      <c r="D105" s="2">
        <f>2*Table4[[#This Row],[Photon energy (eV)]]-Threshold</f>
        <v>4.012611200000002</v>
      </c>
      <c r="E105" t="s">
        <v>25</v>
      </c>
      <c r="F105" s="4">
        <v>155</v>
      </c>
      <c r="G105" s="4">
        <v>160</v>
      </c>
      <c r="H105" s="1">
        <f>Table4[[#This Row],[Polar ang (deg)]]/180*PI()</f>
        <v>2.748893571891069</v>
      </c>
      <c r="I105" s="2">
        <f>(Table4[[#This Row],[Polar ang fr (deg)]]+Table4[[#This Row],[Polar ang to (deg)]])/2</f>
        <v>157.5</v>
      </c>
      <c r="J105" s="3">
        <v>4.3389137891559297</v>
      </c>
      <c r="K105" s="4">
        <f>Table4[[#This Row],[Phase shift diff (rad)]]/PI()*180</f>
        <v>248.60144778975069</v>
      </c>
      <c r="L105" s="3">
        <v>9.3653724547611797E-2</v>
      </c>
      <c r="M105" s="4">
        <f>Table4[[#This Row],[Phase shift diff err (rad)]]/PI()*180</f>
        <v>5.3659631522589111</v>
      </c>
      <c r="N105" s="4">
        <f>Table4[[#This Row],[Phase shift diff (deg)]]-Table4[[#This Row],[Phase shift diff err (deg)]]</f>
        <v>243.23548463749179</v>
      </c>
      <c r="O105" s="4">
        <f>Table4[[#This Row],[Phase shift diff (deg)]]+Table4[[#This Row],[Phase shift diff err (deg)]]</f>
        <v>253.96741094200959</v>
      </c>
      <c r="P105" s="4">
        <v>0</v>
      </c>
      <c r="Q105" s="2">
        <f>Table4[[#This Row],[Unwrapepd (deg)]]/180*PI()</f>
        <v>4.3389137891559297</v>
      </c>
      <c r="R105" s="4">
        <f>Table4[[#This Row],[Phase shift diff (deg)]]+Table4[[#This Row],[Phase mod]]*360</f>
        <v>248.60144778975069</v>
      </c>
    </row>
    <row r="106" spans="1:18" x14ac:dyDescent="0.2">
      <c r="A106" t="s">
        <v>6</v>
      </c>
      <c r="B106" s="6" t="s">
        <v>46</v>
      </c>
      <c r="C106" s="2">
        <v>14.3</v>
      </c>
      <c r="D106" s="2">
        <f>2*Table4[[#This Row],[Photon energy (eV)]]-Threshold</f>
        <v>4.012611200000002</v>
      </c>
      <c r="E106" t="s">
        <v>25</v>
      </c>
      <c r="F106" s="4">
        <v>160</v>
      </c>
      <c r="G106" s="4">
        <v>165</v>
      </c>
      <c r="H106" s="1">
        <f>Table4[[#This Row],[Polar ang (deg)]]/180*PI()</f>
        <v>2.8361600344907854</v>
      </c>
      <c r="I106" s="2">
        <f>(Table4[[#This Row],[Polar ang fr (deg)]]+Table4[[#This Row],[Polar ang to (deg)]])/2</f>
        <v>162.5</v>
      </c>
      <c r="J106" s="3">
        <v>4.2604502962756099</v>
      </c>
      <c r="K106" s="4">
        <f>Table4[[#This Row],[Phase shift diff (rad)]]/PI()*180</f>
        <v>244.10582080185358</v>
      </c>
      <c r="L106" s="3">
        <v>8.2688900809325394E-2</v>
      </c>
      <c r="M106" s="4">
        <f>Table4[[#This Row],[Phase shift diff err (rad)]]/PI()*180</f>
        <v>4.7377250289502424</v>
      </c>
      <c r="N106" s="4">
        <f>Table4[[#This Row],[Phase shift diff (deg)]]-Table4[[#This Row],[Phase shift diff err (deg)]]</f>
        <v>239.36809577290333</v>
      </c>
      <c r="O106" s="4">
        <f>Table4[[#This Row],[Phase shift diff (deg)]]+Table4[[#This Row],[Phase shift diff err (deg)]]</f>
        <v>248.84354583080383</v>
      </c>
      <c r="P106" s="4">
        <v>0</v>
      </c>
      <c r="Q106" s="2">
        <f>Table4[[#This Row],[Unwrapepd (deg)]]/180*PI()</f>
        <v>4.2604502962756099</v>
      </c>
      <c r="R106" s="4">
        <f>Table4[[#This Row],[Phase shift diff (deg)]]+Table4[[#This Row],[Phase mod]]*360</f>
        <v>244.10582080185358</v>
      </c>
    </row>
    <row r="107" spans="1:18" x14ac:dyDescent="0.2">
      <c r="A107" t="s">
        <v>6</v>
      </c>
      <c r="B107" s="6" t="s">
        <v>46</v>
      </c>
      <c r="C107" s="2">
        <v>14.3</v>
      </c>
      <c r="D107" s="2">
        <f>2*Table4[[#This Row],[Photon energy (eV)]]-Threshold</f>
        <v>4.012611200000002</v>
      </c>
      <c r="E107" t="s">
        <v>25</v>
      </c>
      <c r="F107" s="4">
        <v>165</v>
      </c>
      <c r="G107" s="4">
        <v>170</v>
      </c>
      <c r="H107" s="1">
        <f>Table4[[#This Row],[Polar ang (deg)]]/180*PI()</f>
        <v>2.9234264970905022</v>
      </c>
      <c r="I107" s="2">
        <f>(Table4[[#This Row],[Polar ang fr (deg)]]+Table4[[#This Row],[Polar ang to (deg)]])/2</f>
        <v>167.5</v>
      </c>
      <c r="J107" s="3">
        <v>4.1920656845761197</v>
      </c>
      <c r="K107" s="4">
        <f>Table4[[#This Row],[Phase shift diff (rad)]]/PI()*180</f>
        <v>240.18767116783184</v>
      </c>
      <c r="L107" s="3">
        <v>7.5685462619588306E-2</v>
      </c>
      <c r="M107" s="4">
        <f>Table4[[#This Row],[Phase shift diff err (rad)]]/PI()*180</f>
        <v>4.3364575785975656</v>
      </c>
      <c r="N107" s="4">
        <f>Table4[[#This Row],[Phase shift diff (deg)]]-Table4[[#This Row],[Phase shift diff err (deg)]]</f>
        <v>235.85121358923428</v>
      </c>
      <c r="O107" s="4">
        <f>Table4[[#This Row],[Phase shift diff (deg)]]+Table4[[#This Row],[Phase shift diff err (deg)]]</f>
        <v>244.5241287464294</v>
      </c>
      <c r="P107" s="4">
        <v>0</v>
      </c>
      <c r="Q107" s="2">
        <f>Table4[[#This Row],[Unwrapepd (deg)]]/180*PI()</f>
        <v>4.1920656845761197</v>
      </c>
      <c r="R107" s="4">
        <f>Table4[[#This Row],[Phase shift diff (deg)]]+Table4[[#This Row],[Phase mod]]*360</f>
        <v>240.18767116783184</v>
      </c>
    </row>
    <row r="108" spans="1:18" x14ac:dyDescent="0.2">
      <c r="A108" t="s">
        <v>6</v>
      </c>
      <c r="B108" s="6" t="s">
        <v>46</v>
      </c>
      <c r="C108" s="2">
        <v>14.3</v>
      </c>
      <c r="D108" s="2">
        <f>2*Table4[[#This Row],[Photon energy (eV)]]-Threshold</f>
        <v>4.012611200000002</v>
      </c>
      <c r="E108" t="s">
        <v>25</v>
      </c>
      <c r="F108" s="4">
        <v>170</v>
      </c>
      <c r="G108" s="4">
        <v>175</v>
      </c>
      <c r="H108" s="1">
        <f>Table4[[#This Row],[Polar ang (deg)]]/180*PI()</f>
        <v>3.0106929596902186</v>
      </c>
      <c r="I108" s="2">
        <f>(Table4[[#This Row],[Polar ang fr (deg)]]+Table4[[#This Row],[Polar ang to (deg)]])/2</f>
        <v>172.5</v>
      </c>
      <c r="J108" s="3">
        <v>4.1570463351854201</v>
      </c>
      <c r="K108" s="4">
        <f>Table4[[#This Row],[Phase shift diff (rad)]]/PI()*180</f>
        <v>238.18121024645075</v>
      </c>
      <c r="L108" s="3">
        <v>7.8766136992072799E-2</v>
      </c>
      <c r="M108" s="4">
        <f>Table4[[#This Row],[Phase shift diff err (rad)]]/PI()*180</f>
        <v>4.5129672181950404</v>
      </c>
      <c r="N108" s="4">
        <f>Table4[[#This Row],[Phase shift diff (deg)]]-Table4[[#This Row],[Phase shift diff err (deg)]]</f>
        <v>233.66824302825572</v>
      </c>
      <c r="O108" s="4">
        <f>Table4[[#This Row],[Phase shift diff (deg)]]+Table4[[#This Row],[Phase shift diff err (deg)]]</f>
        <v>242.69417746464578</v>
      </c>
      <c r="P108" s="4">
        <v>0</v>
      </c>
      <c r="Q108" s="2">
        <f>Table4[[#This Row],[Unwrapepd (deg)]]/180*PI()</f>
        <v>4.1570463351854201</v>
      </c>
      <c r="R108" s="4">
        <f>Table4[[#This Row],[Phase shift diff (deg)]]+Table4[[#This Row],[Phase mod]]*360</f>
        <v>238.18121024645075</v>
      </c>
    </row>
    <row r="109" spans="1:18" x14ac:dyDescent="0.2">
      <c r="A109" t="s">
        <v>6</v>
      </c>
      <c r="B109" s="6" t="s">
        <v>46</v>
      </c>
      <c r="C109" s="2">
        <v>14.3</v>
      </c>
      <c r="D109" s="2">
        <f>2*Table4[[#This Row],[Photon energy (eV)]]-Threshold</f>
        <v>4.012611200000002</v>
      </c>
      <c r="E109" t="s">
        <v>25</v>
      </c>
      <c r="F109" s="4">
        <v>175</v>
      </c>
      <c r="G109" s="4">
        <v>180</v>
      </c>
      <c r="H109" s="1">
        <f>Table4[[#This Row],[Polar ang (deg)]]/180*PI()</f>
        <v>3.0979594222899349</v>
      </c>
      <c r="I109" s="2">
        <f>(Table4[[#This Row],[Polar ang fr (deg)]]+Table4[[#This Row],[Polar ang to (deg)]])/2</f>
        <v>177.5</v>
      </c>
      <c r="J109" s="3">
        <v>4.1164852562843999</v>
      </c>
      <c r="K109" s="4">
        <f>Table4[[#This Row],[Phase shift diff (rad)]]/PI()*180</f>
        <v>235.85723161292515</v>
      </c>
      <c r="L109" s="3">
        <v>0.116145950156163</v>
      </c>
      <c r="M109" s="4">
        <f>Table4[[#This Row],[Phase shift diff err (rad)]]/PI()*180</f>
        <v>6.6546727514849646</v>
      </c>
      <c r="N109" s="4">
        <f>Table4[[#This Row],[Phase shift diff (deg)]]-Table4[[#This Row],[Phase shift diff err (deg)]]</f>
        <v>229.2025588614402</v>
      </c>
      <c r="O109" s="4">
        <f>Table4[[#This Row],[Phase shift diff (deg)]]+Table4[[#This Row],[Phase shift diff err (deg)]]</f>
        <v>242.5119043644101</v>
      </c>
      <c r="P109" s="4">
        <v>0</v>
      </c>
      <c r="Q109" s="2">
        <f>Table4[[#This Row],[Unwrapepd (deg)]]/180*PI()</f>
        <v>4.1164852562843999</v>
      </c>
      <c r="R109" s="4">
        <f>Table4[[#This Row],[Phase shift diff (deg)]]+Table4[[#This Row],[Phase mod]]*360</f>
        <v>235.85723161292515</v>
      </c>
    </row>
    <row r="110" spans="1:18" x14ac:dyDescent="0.2">
      <c r="A110" t="s">
        <v>8</v>
      </c>
      <c r="B110" t="s">
        <v>47</v>
      </c>
      <c r="C110" s="2">
        <v>15.9</v>
      </c>
      <c r="D110" s="2">
        <f>2*Table4[[#This Row],[Photon energy (eV)]]-Threshold</f>
        <v>7.2126112000000013</v>
      </c>
      <c r="E110" t="s">
        <v>25</v>
      </c>
      <c r="F110" s="4">
        <v>0</v>
      </c>
      <c r="G110" s="4">
        <v>5</v>
      </c>
      <c r="H110" s="1">
        <f>Table4[[#This Row],[Polar ang (deg)]]/180*PI()</f>
        <v>4.3633231299858237E-2</v>
      </c>
      <c r="I110" s="2">
        <f>(Table4[[#This Row],[Polar ang fr (deg)]]+Table4[[#This Row],[Polar ang to (deg)]])/2</f>
        <v>2.5</v>
      </c>
      <c r="J110" s="3">
        <v>1.05031086020964</v>
      </c>
      <c r="K110" s="4">
        <f>Table4[[#This Row],[Phase shift diff (rad)]]/PI()*180</f>
        <v>60.17837946676736</v>
      </c>
      <c r="L110" s="3">
        <v>8.6684447295592895E-2</v>
      </c>
      <c r="M110" s="4">
        <f>Table4[[#This Row],[Phase shift diff err (rad)]]/PI()*180</f>
        <v>4.9666529794616956</v>
      </c>
      <c r="N110" s="4">
        <f>Table4[[#This Row],[Phase shift diff (deg)]]-Table4[[#This Row],[Phase shift diff err (deg)]]</f>
        <v>55.211726487305668</v>
      </c>
      <c r="O110" s="4">
        <f>Table4[[#This Row],[Phase shift diff (deg)]]+Table4[[#This Row],[Phase shift diff err (deg)]]</f>
        <v>65.145032446229052</v>
      </c>
      <c r="P110" s="4">
        <v>0</v>
      </c>
      <c r="Q110" s="2">
        <f>Table4[[#This Row],[Unwrapepd (deg)]]/180*PI()</f>
        <v>1.05031086020964</v>
      </c>
      <c r="R110" s="4">
        <f>Table4[[#This Row],[Phase shift diff (deg)]]+Table4[[#This Row],[Phase mod]]*360</f>
        <v>60.17837946676736</v>
      </c>
    </row>
    <row r="111" spans="1:18" x14ac:dyDescent="0.2">
      <c r="A111" t="s">
        <v>8</v>
      </c>
      <c r="B111" t="s">
        <v>47</v>
      </c>
      <c r="C111" s="2">
        <v>15.9</v>
      </c>
      <c r="D111" s="2">
        <f>2*Table4[[#This Row],[Photon energy (eV)]]-Threshold</f>
        <v>7.2126112000000013</v>
      </c>
      <c r="E111" t="s">
        <v>25</v>
      </c>
      <c r="F111" s="4">
        <v>5</v>
      </c>
      <c r="G111" s="4">
        <v>10</v>
      </c>
      <c r="H111" s="1">
        <f>Table4[[#This Row],[Polar ang (deg)]]/180*PI()</f>
        <v>0.1308996938995747</v>
      </c>
      <c r="I111" s="2">
        <f>(Table4[[#This Row],[Polar ang fr (deg)]]+Table4[[#This Row],[Polar ang to (deg)]])/2</f>
        <v>7.5</v>
      </c>
      <c r="J111" s="3">
        <v>1.0407952362893</v>
      </c>
      <c r="K111" s="4">
        <f>Table4[[#This Row],[Phase shift diff (rad)]]/PI()*180</f>
        <v>59.63317437669815</v>
      </c>
      <c r="L111" s="3">
        <v>9.2812264191464794E-2</v>
      </c>
      <c r="M111" s="4">
        <f>Table4[[#This Row],[Phase shift diff err (rad)]]/PI()*180</f>
        <v>5.317751025224112</v>
      </c>
      <c r="N111" s="4">
        <f>Table4[[#This Row],[Phase shift diff (deg)]]-Table4[[#This Row],[Phase shift diff err (deg)]]</f>
        <v>54.315423351474038</v>
      </c>
      <c r="O111" s="4">
        <f>Table4[[#This Row],[Phase shift diff (deg)]]+Table4[[#This Row],[Phase shift diff err (deg)]]</f>
        <v>64.950925401922262</v>
      </c>
      <c r="P111" s="4">
        <v>0</v>
      </c>
      <c r="Q111" s="2">
        <f>Table4[[#This Row],[Unwrapepd (deg)]]/180*PI()</f>
        <v>1.0407952362893</v>
      </c>
      <c r="R111" s="4">
        <f>Table4[[#This Row],[Phase shift diff (deg)]]+Table4[[#This Row],[Phase mod]]*360</f>
        <v>59.63317437669815</v>
      </c>
    </row>
    <row r="112" spans="1:18" x14ac:dyDescent="0.2">
      <c r="A112" t="s">
        <v>8</v>
      </c>
      <c r="B112" t="s">
        <v>47</v>
      </c>
      <c r="C112" s="2">
        <v>15.9</v>
      </c>
      <c r="D112" s="2">
        <f>2*Table4[[#This Row],[Photon energy (eV)]]-Threshold</f>
        <v>7.2126112000000013</v>
      </c>
      <c r="E112" t="s">
        <v>25</v>
      </c>
      <c r="F112" s="4">
        <v>10</v>
      </c>
      <c r="G112" s="4">
        <v>15</v>
      </c>
      <c r="H112" s="1">
        <f>Table4[[#This Row],[Polar ang (deg)]]/180*PI()</f>
        <v>0.21816615649929119</v>
      </c>
      <c r="I112" s="2">
        <f>(Table4[[#This Row],[Polar ang fr (deg)]]+Table4[[#This Row],[Polar ang to (deg)]])/2</f>
        <v>12.5</v>
      </c>
      <c r="J112" s="3">
        <v>1.07227363142843</v>
      </c>
      <c r="K112" s="4">
        <f>Table4[[#This Row],[Phase shift diff (rad)]]/PI()*180</f>
        <v>61.436753564015433</v>
      </c>
      <c r="L112" s="3">
        <v>9.7734502332234199E-2</v>
      </c>
      <c r="M112" s="4">
        <f>Table4[[#This Row],[Phase shift diff err (rad)]]/PI()*180</f>
        <v>5.5997744964485205</v>
      </c>
      <c r="N112" s="4">
        <f>Table4[[#This Row],[Phase shift diff (deg)]]-Table4[[#This Row],[Phase shift diff err (deg)]]</f>
        <v>55.836979067566915</v>
      </c>
      <c r="O112" s="4">
        <f>Table4[[#This Row],[Phase shift diff (deg)]]+Table4[[#This Row],[Phase shift diff err (deg)]]</f>
        <v>67.036528060463951</v>
      </c>
      <c r="P112" s="4">
        <v>0</v>
      </c>
      <c r="Q112" s="2">
        <f>Table4[[#This Row],[Unwrapepd (deg)]]/180*PI()</f>
        <v>1.07227363142843</v>
      </c>
      <c r="R112" s="4">
        <f>Table4[[#This Row],[Phase shift diff (deg)]]+Table4[[#This Row],[Phase mod]]*360</f>
        <v>61.436753564015433</v>
      </c>
    </row>
    <row r="113" spans="1:18" x14ac:dyDescent="0.2">
      <c r="A113" t="s">
        <v>8</v>
      </c>
      <c r="B113" t="s">
        <v>47</v>
      </c>
      <c r="C113" s="2">
        <v>15.9</v>
      </c>
      <c r="D113" s="2">
        <f>2*Table4[[#This Row],[Photon energy (eV)]]-Threshold</f>
        <v>7.2126112000000013</v>
      </c>
      <c r="E113" t="s">
        <v>25</v>
      </c>
      <c r="F113" s="4">
        <v>15</v>
      </c>
      <c r="G113" s="4">
        <v>20</v>
      </c>
      <c r="H113" s="1">
        <f>Table4[[#This Row],[Polar ang (deg)]]/180*PI()</f>
        <v>0.30543261909900765</v>
      </c>
      <c r="I113" s="2">
        <f>(Table4[[#This Row],[Polar ang fr (deg)]]+Table4[[#This Row],[Polar ang to (deg)]])/2</f>
        <v>17.5</v>
      </c>
      <c r="J113" s="3">
        <v>1.0920169711880801</v>
      </c>
      <c r="K113" s="4">
        <f>Table4[[#This Row],[Phase shift diff (rad)]]/PI()*180</f>
        <v>62.56796360573621</v>
      </c>
      <c r="L113" s="3">
        <v>9.8522073689064904E-2</v>
      </c>
      <c r="M113" s="4">
        <f>Table4[[#This Row],[Phase shift diff err (rad)]]/PI()*180</f>
        <v>5.6448990112603115</v>
      </c>
      <c r="N113" s="4">
        <f>Table4[[#This Row],[Phase shift diff (deg)]]-Table4[[#This Row],[Phase shift diff err (deg)]]</f>
        <v>56.923064594475896</v>
      </c>
      <c r="O113" s="4">
        <f>Table4[[#This Row],[Phase shift diff (deg)]]+Table4[[#This Row],[Phase shift diff err (deg)]]</f>
        <v>68.212862616996517</v>
      </c>
      <c r="P113" s="4">
        <v>0</v>
      </c>
      <c r="Q113" s="2">
        <f>Table4[[#This Row],[Unwrapepd (deg)]]/180*PI()</f>
        <v>1.0920169711880801</v>
      </c>
      <c r="R113" s="4">
        <f>Table4[[#This Row],[Phase shift diff (deg)]]+Table4[[#This Row],[Phase mod]]*360</f>
        <v>62.56796360573621</v>
      </c>
    </row>
    <row r="114" spans="1:18" x14ac:dyDescent="0.2">
      <c r="A114" t="s">
        <v>8</v>
      </c>
      <c r="B114" t="s">
        <v>47</v>
      </c>
      <c r="C114" s="2">
        <v>15.9</v>
      </c>
      <c r="D114" s="2">
        <f>2*Table4[[#This Row],[Photon energy (eV)]]-Threshold</f>
        <v>7.2126112000000013</v>
      </c>
      <c r="E114" t="s">
        <v>25</v>
      </c>
      <c r="F114" s="4">
        <v>20</v>
      </c>
      <c r="G114" s="4">
        <v>25</v>
      </c>
      <c r="H114" s="1">
        <f>Table4[[#This Row],[Polar ang (deg)]]/180*PI()</f>
        <v>0.39269908169872414</v>
      </c>
      <c r="I114" s="2">
        <f>(Table4[[#This Row],[Polar ang fr (deg)]]+Table4[[#This Row],[Polar ang to (deg)]])/2</f>
        <v>22.5</v>
      </c>
      <c r="J114" s="3">
        <v>1.1240719590286701</v>
      </c>
      <c r="K114" s="4">
        <f>Table4[[#This Row],[Phase shift diff (rad)]]/PI()*180</f>
        <v>64.404579121345193</v>
      </c>
      <c r="L114" s="3">
        <v>0.105262616234633</v>
      </c>
      <c r="M114" s="4">
        <f>Table4[[#This Row],[Phase shift diff err (rad)]]/PI()*180</f>
        <v>6.0311036507497322</v>
      </c>
      <c r="N114" s="4">
        <f>Table4[[#This Row],[Phase shift diff (deg)]]-Table4[[#This Row],[Phase shift diff err (deg)]]</f>
        <v>58.373475470595459</v>
      </c>
      <c r="O114" s="4">
        <f>Table4[[#This Row],[Phase shift diff (deg)]]+Table4[[#This Row],[Phase shift diff err (deg)]]</f>
        <v>70.435682772094921</v>
      </c>
      <c r="P114" s="4">
        <v>0</v>
      </c>
      <c r="Q114" s="2">
        <f>Table4[[#This Row],[Unwrapepd (deg)]]/180*PI()</f>
        <v>1.1240719590286701</v>
      </c>
      <c r="R114" s="4">
        <f>Table4[[#This Row],[Phase shift diff (deg)]]+Table4[[#This Row],[Phase mod]]*360</f>
        <v>64.404579121345193</v>
      </c>
    </row>
    <row r="115" spans="1:18" x14ac:dyDescent="0.2">
      <c r="A115" t="s">
        <v>8</v>
      </c>
      <c r="B115" t="s">
        <v>47</v>
      </c>
      <c r="C115" s="2">
        <v>15.9</v>
      </c>
      <c r="D115" s="2">
        <f>2*Table4[[#This Row],[Photon energy (eV)]]-Threshold</f>
        <v>7.2126112000000013</v>
      </c>
      <c r="E115" t="s">
        <v>25</v>
      </c>
      <c r="F115" s="4">
        <v>25</v>
      </c>
      <c r="G115" s="4">
        <v>30</v>
      </c>
      <c r="H115" s="1">
        <f>Table4[[#This Row],[Polar ang (deg)]]/180*PI()</f>
        <v>0.47996554429844063</v>
      </c>
      <c r="I115" s="2">
        <f>(Table4[[#This Row],[Polar ang fr (deg)]]+Table4[[#This Row],[Polar ang to (deg)]])/2</f>
        <v>27.5</v>
      </c>
      <c r="J115" s="3">
        <v>1.1762985108236701</v>
      </c>
      <c r="K115" s="4">
        <f>Table4[[#This Row],[Phase shift diff (rad)]]/PI()*180</f>
        <v>67.396940117720078</v>
      </c>
      <c r="L115" s="3">
        <v>0.120458321237409</v>
      </c>
      <c r="M115" s="4">
        <f>Table4[[#This Row],[Phase shift diff err (rad)]]/PI()*180</f>
        <v>6.9017534141346282</v>
      </c>
      <c r="N115" s="4">
        <f>Table4[[#This Row],[Phase shift diff (deg)]]-Table4[[#This Row],[Phase shift diff err (deg)]]</f>
        <v>60.495186703585446</v>
      </c>
      <c r="O115" s="4">
        <f>Table4[[#This Row],[Phase shift diff (deg)]]+Table4[[#This Row],[Phase shift diff err (deg)]]</f>
        <v>74.29869353185471</v>
      </c>
      <c r="P115" s="4">
        <v>0</v>
      </c>
      <c r="Q115" s="2">
        <f>Table4[[#This Row],[Unwrapepd (deg)]]/180*PI()</f>
        <v>1.1762985108236701</v>
      </c>
      <c r="R115" s="4">
        <f>Table4[[#This Row],[Phase shift diff (deg)]]+Table4[[#This Row],[Phase mod]]*360</f>
        <v>67.396940117720078</v>
      </c>
    </row>
    <row r="116" spans="1:18" x14ac:dyDescent="0.2">
      <c r="A116" t="s">
        <v>8</v>
      </c>
      <c r="B116" t="s">
        <v>47</v>
      </c>
      <c r="C116" s="2">
        <v>15.9</v>
      </c>
      <c r="D116" s="2">
        <f>2*Table4[[#This Row],[Photon energy (eV)]]-Threshold</f>
        <v>7.2126112000000013</v>
      </c>
      <c r="E116" t="s">
        <v>25</v>
      </c>
      <c r="F116" s="4">
        <v>30</v>
      </c>
      <c r="G116" s="4">
        <v>35</v>
      </c>
      <c r="H116" s="1">
        <f>Table4[[#This Row],[Polar ang (deg)]]/180*PI()</f>
        <v>0.56723200689815712</v>
      </c>
      <c r="I116" s="2">
        <f>(Table4[[#This Row],[Polar ang fr (deg)]]+Table4[[#This Row],[Polar ang to (deg)]])/2</f>
        <v>32.5</v>
      </c>
      <c r="J116" s="3">
        <v>1.2710195074961199</v>
      </c>
      <c r="K116" s="4">
        <f>Table4[[#This Row],[Phase shift diff (rad)]]/PI()*180</f>
        <v>72.824053458324173</v>
      </c>
      <c r="L116" s="3">
        <v>0.137112624710234</v>
      </c>
      <c r="M116" s="4">
        <f>Table4[[#This Row],[Phase shift diff err (rad)]]/PI()*180</f>
        <v>7.8559747138575702</v>
      </c>
      <c r="N116" s="4">
        <f>Table4[[#This Row],[Phase shift diff (deg)]]-Table4[[#This Row],[Phase shift diff err (deg)]]</f>
        <v>64.968078744466595</v>
      </c>
      <c r="O116" s="4">
        <f>Table4[[#This Row],[Phase shift diff (deg)]]+Table4[[#This Row],[Phase shift diff err (deg)]]</f>
        <v>80.68002817218175</v>
      </c>
      <c r="P116" s="4">
        <v>0</v>
      </c>
      <c r="Q116" s="2">
        <f>Table4[[#This Row],[Unwrapepd (deg)]]/180*PI()</f>
        <v>1.2710195074961199</v>
      </c>
      <c r="R116" s="4">
        <f>Table4[[#This Row],[Phase shift diff (deg)]]+Table4[[#This Row],[Phase mod]]*360</f>
        <v>72.824053458324173</v>
      </c>
    </row>
    <row r="117" spans="1:18" x14ac:dyDescent="0.2">
      <c r="A117" t="s">
        <v>8</v>
      </c>
      <c r="B117" t="s">
        <v>47</v>
      </c>
      <c r="C117" s="2">
        <v>15.9</v>
      </c>
      <c r="D117" s="2">
        <f>2*Table4[[#This Row],[Photon energy (eV)]]-Threshold</f>
        <v>7.2126112000000013</v>
      </c>
      <c r="E117" t="s">
        <v>25</v>
      </c>
      <c r="F117" s="4">
        <v>35</v>
      </c>
      <c r="G117" s="4">
        <v>40</v>
      </c>
      <c r="H117" s="1">
        <f>Table4[[#This Row],[Polar ang (deg)]]/180*PI()</f>
        <v>0.6544984694978736</v>
      </c>
      <c r="I117" s="2">
        <f>(Table4[[#This Row],[Polar ang fr (deg)]]+Table4[[#This Row],[Polar ang to (deg)]])/2</f>
        <v>37.5</v>
      </c>
      <c r="J117" s="3">
        <v>1.3886715375993199</v>
      </c>
      <c r="K117" s="4">
        <f>Table4[[#This Row],[Phase shift diff (rad)]]/PI()*180</f>
        <v>79.565018234383643</v>
      </c>
      <c r="L117" s="3">
        <v>0.174217965582288</v>
      </c>
      <c r="M117" s="4">
        <f>Table4[[#This Row],[Phase shift diff err (rad)]]/PI()*180</f>
        <v>9.9819541432205376</v>
      </c>
      <c r="N117" s="4">
        <f>Table4[[#This Row],[Phase shift diff (deg)]]-Table4[[#This Row],[Phase shift diff err (deg)]]</f>
        <v>69.583064091163109</v>
      </c>
      <c r="O117" s="4">
        <f>Table4[[#This Row],[Phase shift diff (deg)]]+Table4[[#This Row],[Phase shift diff err (deg)]]</f>
        <v>89.546972377604177</v>
      </c>
      <c r="P117" s="4">
        <v>0</v>
      </c>
      <c r="Q117" s="2">
        <f>Table4[[#This Row],[Unwrapepd (deg)]]/180*PI()</f>
        <v>1.3886715375993199</v>
      </c>
      <c r="R117" s="4">
        <f>Table4[[#This Row],[Phase shift diff (deg)]]+Table4[[#This Row],[Phase mod]]*360</f>
        <v>79.565018234383643</v>
      </c>
    </row>
    <row r="118" spans="1:18" x14ac:dyDescent="0.2">
      <c r="A118" t="s">
        <v>8</v>
      </c>
      <c r="B118" t="s">
        <v>47</v>
      </c>
      <c r="C118" s="2">
        <v>15.9</v>
      </c>
      <c r="D118" s="2">
        <f>2*Table4[[#This Row],[Photon energy (eV)]]-Threshold</f>
        <v>7.2126112000000013</v>
      </c>
      <c r="E118" t="s">
        <v>25</v>
      </c>
      <c r="F118" s="4">
        <v>40</v>
      </c>
      <c r="G118" s="4">
        <v>45</v>
      </c>
      <c r="H118" s="1">
        <f>Table4[[#This Row],[Polar ang (deg)]]/180*PI()</f>
        <v>0.74176493209758998</v>
      </c>
      <c r="I118" s="2">
        <f>(Table4[[#This Row],[Polar ang fr (deg)]]+Table4[[#This Row],[Polar ang to (deg)]])/2</f>
        <v>42.5</v>
      </c>
      <c r="J118" s="3">
        <v>1.6262757446504801</v>
      </c>
      <c r="K118" s="4">
        <f>Table4[[#This Row],[Phase shift diff (rad)]]/PI()*180</f>
        <v>93.178736492967673</v>
      </c>
      <c r="L118" s="3">
        <v>0.218754027242095</v>
      </c>
      <c r="M118" s="4">
        <f>Table4[[#This Row],[Phase shift diff err (rad)]]/PI()*180</f>
        <v>12.53368251246188</v>
      </c>
      <c r="N118" s="4">
        <f>Table4[[#This Row],[Phase shift diff (deg)]]-Table4[[#This Row],[Phase shift diff err (deg)]]</f>
        <v>80.645053980505793</v>
      </c>
      <c r="O118" s="4">
        <f>Table4[[#This Row],[Phase shift diff (deg)]]+Table4[[#This Row],[Phase shift diff err (deg)]]</f>
        <v>105.71241900542955</v>
      </c>
      <c r="P118" s="4">
        <v>0</v>
      </c>
      <c r="Q118" s="2">
        <f>Table4[[#This Row],[Unwrapepd (deg)]]/180*PI()</f>
        <v>1.6262757446504799</v>
      </c>
      <c r="R118" s="4">
        <f>Table4[[#This Row],[Phase shift diff (deg)]]+Table4[[#This Row],[Phase mod]]*360</f>
        <v>93.178736492967673</v>
      </c>
    </row>
    <row r="119" spans="1:18" x14ac:dyDescent="0.2">
      <c r="A119" t="s">
        <v>8</v>
      </c>
      <c r="B119" t="s">
        <v>47</v>
      </c>
      <c r="C119" s="2">
        <v>15.9</v>
      </c>
      <c r="D119" s="2">
        <f>2*Table4[[#This Row],[Photon energy (eV)]]-Threshold</f>
        <v>7.2126112000000013</v>
      </c>
      <c r="E119" t="s">
        <v>25</v>
      </c>
      <c r="F119" s="4">
        <v>45</v>
      </c>
      <c r="G119" s="4">
        <v>50</v>
      </c>
      <c r="H119" s="1">
        <f>Table4[[#This Row],[Polar ang (deg)]]/180*PI()</f>
        <v>0.82903139469730658</v>
      </c>
      <c r="I119" s="2">
        <f>(Table4[[#This Row],[Polar ang fr (deg)]]+Table4[[#This Row],[Polar ang to (deg)]])/2</f>
        <v>47.5</v>
      </c>
      <c r="J119" s="3">
        <v>1.9759470215075201</v>
      </c>
      <c r="K119" s="4">
        <f>Table4[[#This Row],[Phase shift diff (rad)]]/PI()*180</f>
        <v>113.21342487382661</v>
      </c>
      <c r="L119" s="3">
        <v>0.28516911584576898</v>
      </c>
      <c r="M119" s="4">
        <f>Table4[[#This Row],[Phase shift diff err (rad)]]/PI()*180</f>
        <v>16.338986785439811</v>
      </c>
      <c r="N119" s="4">
        <f>Table4[[#This Row],[Phase shift diff (deg)]]-Table4[[#This Row],[Phase shift diff err (deg)]]</f>
        <v>96.874438088386796</v>
      </c>
      <c r="O119" s="4">
        <f>Table4[[#This Row],[Phase shift diff (deg)]]+Table4[[#This Row],[Phase shift diff err (deg)]]</f>
        <v>129.55241165926643</v>
      </c>
      <c r="P119" s="4">
        <v>0</v>
      </c>
      <c r="Q119" s="2">
        <f>Table4[[#This Row],[Unwrapepd (deg)]]/180*PI()</f>
        <v>1.9759470215075203</v>
      </c>
      <c r="R119" s="4">
        <f>Table4[[#This Row],[Phase shift diff (deg)]]+Table4[[#This Row],[Phase mod]]*360</f>
        <v>113.21342487382661</v>
      </c>
    </row>
    <row r="120" spans="1:18" x14ac:dyDescent="0.2">
      <c r="A120" t="s">
        <v>8</v>
      </c>
      <c r="B120" t="s">
        <v>47</v>
      </c>
      <c r="C120" s="2">
        <v>15.9</v>
      </c>
      <c r="D120" s="2">
        <f>2*Table4[[#This Row],[Photon energy (eV)]]-Threshold</f>
        <v>7.2126112000000013</v>
      </c>
      <c r="E120" t="s">
        <v>25</v>
      </c>
      <c r="F120" s="4">
        <v>50</v>
      </c>
      <c r="G120" s="4">
        <v>55</v>
      </c>
      <c r="H120" s="1">
        <f>Table4[[#This Row],[Polar ang (deg)]]/180*PI()</f>
        <v>0.91629785729702307</v>
      </c>
      <c r="I120" s="2">
        <f>(Table4[[#This Row],[Polar ang fr (deg)]]+Table4[[#This Row],[Polar ang to (deg)]])/2</f>
        <v>52.5</v>
      </c>
      <c r="J120" s="3">
        <v>2.44946812833488</v>
      </c>
      <c r="K120" s="4">
        <f>Table4[[#This Row],[Phase shift diff (rad)]]/PI()*180</f>
        <v>140.34418580539773</v>
      </c>
      <c r="L120" s="3">
        <v>0.31313972991406802</v>
      </c>
      <c r="M120" s="4">
        <f>Table4[[#This Row],[Phase shift diff err (rad)]]/PI()*180</f>
        <v>17.941584921942592</v>
      </c>
      <c r="N120" s="4">
        <f>Table4[[#This Row],[Phase shift diff (deg)]]-Table4[[#This Row],[Phase shift diff err (deg)]]</f>
        <v>122.40260088345514</v>
      </c>
      <c r="O120" s="4">
        <f>Table4[[#This Row],[Phase shift diff (deg)]]+Table4[[#This Row],[Phase shift diff err (deg)]]</f>
        <v>158.28577072734032</v>
      </c>
      <c r="P120" s="4">
        <v>0</v>
      </c>
      <c r="Q120" s="2">
        <f>Table4[[#This Row],[Unwrapepd (deg)]]/180*PI()</f>
        <v>2.44946812833488</v>
      </c>
      <c r="R120" s="4">
        <f>Table4[[#This Row],[Phase shift diff (deg)]]+Table4[[#This Row],[Phase mod]]*360</f>
        <v>140.34418580539773</v>
      </c>
    </row>
    <row r="121" spans="1:18" x14ac:dyDescent="0.2">
      <c r="A121" t="s">
        <v>8</v>
      </c>
      <c r="B121" t="s">
        <v>47</v>
      </c>
      <c r="C121" s="2">
        <v>15.9</v>
      </c>
      <c r="D121" s="2">
        <f>2*Table4[[#This Row],[Photon energy (eV)]]-Threshold</f>
        <v>7.2126112000000013</v>
      </c>
      <c r="E121" t="s">
        <v>25</v>
      </c>
      <c r="F121" s="4">
        <v>55</v>
      </c>
      <c r="G121" s="4">
        <v>60</v>
      </c>
      <c r="H121" s="1">
        <f>Table4[[#This Row],[Polar ang (deg)]]/180*PI()</f>
        <v>1.0035643198967394</v>
      </c>
      <c r="I121" s="2">
        <f>(Table4[[#This Row],[Polar ang fr (deg)]]+Table4[[#This Row],[Polar ang to (deg)]])/2</f>
        <v>57.5</v>
      </c>
      <c r="J121" s="3">
        <v>2.9321918980472201</v>
      </c>
      <c r="K121" s="4">
        <f>Table4[[#This Row],[Phase shift diff (rad)]]/PI()*180</f>
        <v>168.00222048055988</v>
      </c>
      <c r="L121" s="3">
        <v>0.29302983588342701</v>
      </c>
      <c r="M121" s="4">
        <f>Table4[[#This Row],[Phase shift diff err (rad)]]/PI()*180</f>
        <v>16.789372867531533</v>
      </c>
      <c r="N121" s="4">
        <f>Table4[[#This Row],[Phase shift diff (deg)]]-Table4[[#This Row],[Phase shift diff err (deg)]]</f>
        <v>151.21284761302834</v>
      </c>
      <c r="O121" s="4">
        <f>Table4[[#This Row],[Phase shift diff (deg)]]+Table4[[#This Row],[Phase shift diff err (deg)]]</f>
        <v>184.79159334809142</v>
      </c>
      <c r="P121" s="4">
        <v>0</v>
      </c>
      <c r="Q121" s="2">
        <f>Table4[[#This Row],[Unwrapepd (deg)]]/180*PI()</f>
        <v>2.9321918980472201</v>
      </c>
      <c r="R121" s="4">
        <f>Table4[[#This Row],[Phase shift diff (deg)]]+Table4[[#This Row],[Phase mod]]*360</f>
        <v>168.00222048055988</v>
      </c>
    </row>
    <row r="122" spans="1:18" x14ac:dyDescent="0.2">
      <c r="A122" t="s">
        <v>8</v>
      </c>
      <c r="B122" t="s">
        <v>47</v>
      </c>
      <c r="C122" s="2">
        <v>15.9</v>
      </c>
      <c r="D122" s="2">
        <f>2*Table4[[#This Row],[Photon energy (eV)]]-Threshold</f>
        <v>7.2126112000000013</v>
      </c>
      <c r="E122" t="s">
        <v>25</v>
      </c>
      <c r="F122" s="4">
        <v>60</v>
      </c>
      <c r="G122" s="4">
        <v>65</v>
      </c>
      <c r="H122" s="1">
        <f>Table4[[#This Row],[Polar ang (deg)]]/180*PI()</f>
        <v>1.0908307824964558</v>
      </c>
      <c r="I122" s="2">
        <f>(Table4[[#This Row],[Polar ang fr (deg)]]+Table4[[#This Row],[Polar ang to (deg)]])/2</f>
        <v>62.5</v>
      </c>
      <c r="J122" s="3">
        <v>3.2193227696375901</v>
      </c>
      <c r="K122" s="4">
        <f>Table4[[#This Row],[Phase shift diff (rad)]]/PI()*180</f>
        <v>184.45360759060088</v>
      </c>
      <c r="L122" s="3">
        <v>0.27106917183054102</v>
      </c>
      <c r="M122" s="4">
        <f>Table4[[#This Row],[Phase shift diff err (rad)]]/PI()*180</f>
        <v>15.531119501996503</v>
      </c>
      <c r="N122" s="4">
        <f>Table4[[#This Row],[Phase shift diff (deg)]]-Table4[[#This Row],[Phase shift diff err (deg)]]</f>
        <v>168.92248808860438</v>
      </c>
      <c r="O122" s="4">
        <f>Table4[[#This Row],[Phase shift diff (deg)]]+Table4[[#This Row],[Phase shift diff err (deg)]]</f>
        <v>199.98472709259738</v>
      </c>
      <c r="P122" s="4">
        <v>0</v>
      </c>
      <c r="Q122" s="2">
        <f>Table4[[#This Row],[Unwrapepd (deg)]]/180*PI()</f>
        <v>3.2193227696375901</v>
      </c>
      <c r="R122" s="4">
        <f>Table4[[#This Row],[Phase shift diff (deg)]]+Table4[[#This Row],[Phase mod]]*360</f>
        <v>184.45360759060088</v>
      </c>
    </row>
    <row r="123" spans="1:18" x14ac:dyDescent="0.2">
      <c r="A123" t="s">
        <v>8</v>
      </c>
      <c r="B123" t="s">
        <v>47</v>
      </c>
      <c r="C123" s="2">
        <v>15.9</v>
      </c>
      <c r="D123" s="2">
        <f>2*Table4[[#This Row],[Photon energy (eV)]]-Threshold</f>
        <v>7.2126112000000013</v>
      </c>
      <c r="E123" t="s">
        <v>25</v>
      </c>
      <c r="F123" s="4">
        <v>65</v>
      </c>
      <c r="G123" s="4">
        <v>70</v>
      </c>
      <c r="H123" s="1">
        <f>Table4[[#This Row],[Polar ang (deg)]]/180*PI()</f>
        <v>1.1780972450961724</v>
      </c>
      <c r="I123" s="2">
        <f>(Table4[[#This Row],[Polar ang fr (deg)]]+Table4[[#This Row],[Polar ang to (deg)]])/2</f>
        <v>67.5</v>
      </c>
      <c r="J123" s="3">
        <v>3.3989247092171402</v>
      </c>
      <c r="K123" s="4">
        <f>Table4[[#This Row],[Phase shift diff (rad)]]/PI()*180</f>
        <v>194.7440407208727</v>
      </c>
      <c r="L123" s="3">
        <v>0.24719905823486901</v>
      </c>
      <c r="M123" s="4">
        <f>Table4[[#This Row],[Phase shift diff err (rad)]]/PI()*180</f>
        <v>14.163462736466654</v>
      </c>
      <c r="N123" s="4">
        <f>Table4[[#This Row],[Phase shift diff (deg)]]-Table4[[#This Row],[Phase shift diff err (deg)]]</f>
        <v>180.58057798440606</v>
      </c>
      <c r="O123" s="4">
        <f>Table4[[#This Row],[Phase shift diff (deg)]]+Table4[[#This Row],[Phase shift diff err (deg)]]</f>
        <v>208.90750345733935</v>
      </c>
      <c r="P123" s="4">
        <v>0</v>
      </c>
      <c r="Q123" s="2">
        <f>Table4[[#This Row],[Unwrapepd (deg)]]/180*PI()</f>
        <v>3.3989247092171402</v>
      </c>
      <c r="R123" s="4">
        <f>Table4[[#This Row],[Phase shift diff (deg)]]+Table4[[#This Row],[Phase mod]]*360</f>
        <v>194.7440407208727</v>
      </c>
    </row>
    <row r="124" spans="1:18" x14ac:dyDescent="0.2">
      <c r="A124" t="s">
        <v>8</v>
      </c>
      <c r="B124" t="s">
        <v>47</v>
      </c>
      <c r="C124" s="2">
        <v>15.9</v>
      </c>
      <c r="D124" s="2">
        <f>2*Table4[[#This Row],[Photon energy (eV)]]-Threshold</f>
        <v>7.2126112000000013</v>
      </c>
      <c r="E124" t="s">
        <v>25</v>
      </c>
      <c r="F124" s="4">
        <v>70</v>
      </c>
      <c r="G124" s="4">
        <v>75</v>
      </c>
      <c r="H124" s="1">
        <f>Table4[[#This Row],[Polar ang (deg)]]/180*PI()</f>
        <v>1.265363707695889</v>
      </c>
      <c r="I124" s="2">
        <f>(Table4[[#This Row],[Polar ang fr (deg)]]+Table4[[#This Row],[Polar ang to (deg)]])/2</f>
        <v>72.5</v>
      </c>
      <c r="J124" s="3">
        <v>3.48802385165878</v>
      </c>
      <c r="K124" s="4">
        <f>Table4[[#This Row],[Phase shift diff (rad)]]/PI()*180</f>
        <v>199.84904554101362</v>
      </c>
      <c r="L124" s="3">
        <v>0.26384798465814402</v>
      </c>
      <c r="M124" s="4">
        <f>Table4[[#This Row],[Phase shift diff err (rad)]]/PI()*180</f>
        <v>15.117375953944148</v>
      </c>
      <c r="N124" s="4">
        <f>Table4[[#This Row],[Phase shift diff (deg)]]-Table4[[#This Row],[Phase shift diff err (deg)]]</f>
        <v>184.73166958706946</v>
      </c>
      <c r="O124" s="4">
        <f>Table4[[#This Row],[Phase shift diff (deg)]]+Table4[[#This Row],[Phase shift diff err (deg)]]</f>
        <v>214.96642149495779</v>
      </c>
      <c r="P124" s="4">
        <v>0</v>
      </c>
      <c r="Q124" s="2">
        <f>Table4[[#This Row],[Unwrapepd (deg)]]/180*PI()</f>
        <v>3.48802385165878</v>
      </c>
      <c r="R124" s="4">
        <f>Table4[[#This Row],[Phase shift diff (deg)]]+Table4[[#This Row],[Phase mod]]*360</f>
        <v>199.84904554101362</v>
      </c>
    </row>
    <row r="125" spans="1:18" x14ac:dyDescent="0.2">
      <c r="A125" t="s">
        <v>8</v>
      </c>
      <c r="B125" t="s">
        <v>47</v>
      </c>
      <c r="C125" s="2">
        <v>15.9</v>
      </c>
      <c r="D125" s="2">
        <f>2*Table4[[#This Row],[Photon energy (eV)]]-Threshold</f>
        <v>7.2126112000000013</v>
      </c>
      <c r="E125" t="s">
        <v>25</v>
      </c>
      <c r="F125" s="4">
        <v>75</v>
      </c>
      <c r="G125" s="4">
        <v>80</v>
      </c>
      <c r="H125" s="1">
        <f>Table4[[#This Row],[Polar ang (deg)]]/180*PI()</f>
        <v>1.3526301702956054</v>
      </c>
      <c r="I125" s="2">
        <f>(Table4[[#This Row],[Polar ang fr (deg)]]+Table4[[#This Row],[Polar ang to (deg)]])/2</f>
        <v>77.5</v>
      </c>
      <c r="J125" s="3">
        <v>3.5284372091414098</v>
      </c>
      <c r="K125" s="4">
        <f>Table4[[#This Row],[Phase shift diff (rad)]]/PI()*180</f>
        <v>202.16456036072174</v>
      </c>
      <c r="L125" s="3">
        <v>0.29791967994674901</v>
      </c>
      <c r="M125" s="4">
        <f>Table4[[#This Row],[Phase shift diff err (rad)]]/PI()*180</f>
        <v>17.069540294836983</v>
      </c>
      <c r="N125" s="4">
        <f>Table4[[#This Row],[Phase shift diff (deg)]]-Table4[[#This Row],[Phase shift diff err (deg)]]</f>
        <v>185.09502006588474</v>
      </c>
      <c r="O125" s="4">
        <f>Table4[[#This Row],[Phase shift diff (deg)]]+Table4[[#This Row],[Phase shift diff err (deg)]]</f>
        <v>219.23410065555873</v>
      </c>
      <c r="P125" s="4">
        <v>0</v>
      </c>
      <c r="Q125" s="2">
        <f>Table4[[#This Row],[Unwrapepd (deg)]]/180*PI()</f>
        <v>3.5284372091414093</v>
      </c>
      <c r="R125" s="4">
        <f>Table4[[#This Row],[Phase shift diff (deg)]]+Table4[[#This Row],[Phase mod]]*360</f>
        <v>202.16456036072174</v>
      </c>
    </row>
    <row r="126" spans="1:18" x14ac:dyDescent="0.2">
      <c r="A126" t="s">
        <v>8</v>
      </c>
      <c r="B126" t="s">
        <v>47</v>
      </c>
      <c r="C126" s="2">
        <v>15.9</v>
      </c>
      <c r="D126" s="2">
        <f>2*Table4[[#This Row],[Photon energy (eV)]]-Threshold</f>
        <v>7.2126112000000013</v>
      </c>
      <c r="E126" t="s">
        <v>25</v>
      </c>
      <c r="F126" s="4">
        <v>80</v>
      </c>
      <c r="G126" s="4">
        <v>85</v>
      </c>
      <c r="H126" s="1">
        <f>Table4[[#This Row],[Polar ang (deg)]]/180*PI()</f>
        <v>1.4398966328953218</v>
      </c>
      <c r="I126" s="2">
        <f>(Table4[[#This Row],[Polar ang fr (deg)]]+Table4[[#This Row],[Polar ang to (deg)]])/2</f>
        <v>82.5</v>
      </c>
      <c r="J126" s="3">
        <v>3.6466905410392099</v>
      </c>
      <c r="K126" s="4">
        <f>Table4[[#This Row],[Phase shift diff (rad)]]/PI()*180</f>
        <v>208.93997719182545</v>
      </c>
      <c r="L126" s="3">
        <v>0.440713522893312</v>
      </c>
      <c r="M126" s="4">
        <f>Table4[[#This Row],[Phase shift diff err (rad)]]/PI()*180</f>
        <v>25.251024836128966</v>
      </c>
      <c r="N126" s="4">
        <f>Table4[[#This Row],[Phase shift diff (deg)]]-Table4[[#This Row],[Phase shift diff err (deg)]]</f>
        <v>183.68895235569647</v>
      </c>
      <c r="O126" s="4">
        <f>Table4[[#This Row],[Phase shift diff (deg)]]+Table4[[#This Row],[Phase shift diff err (deg)]]</f>
        <v>234.19100202795443</v>
      </c>
      <c r="P126" s="4">
        <v>0</v>
      </c>
      <c r="Q126" s="2">
        <f>Table4[[#This Row],[Unwrapepd (deg)]]/180*PI()</f>
        <v>3.6466905410392094</v>
      </c>
      <c r="R126" s="4">
        <f>Table4[[#This Row],[Phase shift diff (deg)]]+Table4[[#This Row],[Phase mod]]*360</f>
        <v>208.93997719182545</v>
      </c>
    </row>
    <row r="127" spans="1:18" x14ac:dyDescent="0.2">
      <c r="A127" t="s">
        <v>8</v>
      </c>
      <c r="B127" t="s">
        <v>47</v>
      </c>
      <c r="C127" s="2">
        <v>15.9</v>
      </c>
      <c r="D127" s="2">
        <f>2*Table4[[#This Row],[Photon energy (eV)]]-Threshold</f>
        <v>7.2126112000000013</v>
      </c>
      <c r="E127" t="s">
        <v>25</v>
      </c>
      <c r="F127" s="4">
        <v>85</v>
      </c>
      <c r="G127" s="4">
        <v>90</v>
      </c>
      <c r="H127" s="1">
        <f>Table4[[#This Row],[Polar ang (deg)]]/180*PI()</f>
        <v>1.5271630954950384</v>
      </c>
      <c r="I127" s="2">
        <f>(Table4[[#This Row],[Polar ang fr (deg)]]+Table4[[#This Row],[Polar ang to (deg)]])/2</f>
        <v>87.5</v>
      </c>
      <c r="J127" s="3">
        <v>3.5718940336634399</v>
      </c>
      <c r="K127" s="4">
        <f>Table4[[#This Row],[Phase shift diff (rad)]]/PI()*180</f>
        <v>204.65445299687468</v>
      </c>
      <c r="L127" s="3">
        <v>1.2492418844092199</v>
      </c>
      <c r="M127" s="4">
        <f>Table4[[#This Row],[Phase shift diff err (rad)]]/PI()*180</f>
        <v>71.576287567618138</v>
      </c>
      <c r="N127" s="4">
        <f>Table4[[#This Row],[Phase shift diff (deg)]]-Table4[[#This Row],[Phase shift diff err (deg)]]</f>
        <v>133.07816542925656</v>
      </c>
      <c r="O127" s="4">
        <f>Table4[[#This Row],[Phase shift diff (deg)]]+Table4[[#This Row],[Phase shift diff err (deg)]]</f>
        <v>276.23074056449281</v>
      </c>
      <c r="P127" s="4">
        <v>0</v>
      </c>
      <c r="Q127" s="2">
        <f>Table4[[#This Row],[Unwrapepd (deg)]]/180*PI()</f>
        <v>3.5718940336634399</v>
      </c>
      <c r="R127" s="4">
        <f>Table4[[#This Row],[Phase shift diff (deg)]]+Table4[[#This Row],[Phase mod]]*360</f>
        <v>204.65445299687468</v>
      </c>
    </row>
    <row r="128" spans="1:18" x14ac:dyDescent="0.2">
      <c r="A128" t="s">
        <v>8</v>
      </c>
      <c r="B128" t="s">
        <v>47</v>
      </c>
      <c r="C128" s="2">
        <v>15.9</v>
      </c>
      <c r="D128" s="2">
        <f>2*Table4[[#This Row],[Photon energy (eV)]]-Threshold</f>
        <v>7.2126112000000013</v>
      </c>
      <c r="E128" t="s">
        <v>25</v>
      </c>
      <c r="F128" s="4">
        <v>90</v>
      </c>
      <c r="G128" s="4">
        <v>95</v>
      </c>
      <c r="H128" s="1">
        <f>Table4[[#This Row],[Polar ang (deg)]]/180*PI()</f>
        <v>1.6144295580947547</v>
      </c>
      <c r="I128" s="2">
        <f>(Table4[[#This Row],[Polar ang fr (deg)]]+Table4[[#This Row],[Polar ang to (deg)]])/2</f>
        <v>92.5</v>
      </c>
      <c r="J128" s="3">
        <v>6.7134868581226996</v>
      </c>
      <c r="K128" s="4">
        <f>Table4[[#This Row],[Phase shift diff (rad)]]/PI()*180</f>
        <v>384.65446278697397</v>
      </c>
      <c r="L128" s="3">
        <v>1.2492419722995001</v>
      </c>
      <c r="M128" s="4">
        <f>Table4[[#This Row],[Phase shift diff err (rad)]]/PI()*180</f>
        <v>71.576292603360258</v>
      </c>
      <c r="N128" s="4">
        <f>Table4[[#This Row],[Phase shift diff (deg)]]-Table4[[#This Row],[Phase shift diff err (deg)]]</f>
        <v>313.07817018361368</v>
      </c>
      <c r="O128" s="4">
        <f>Table4[[#This Row],[Phase shift diff (deg)]]+Table4[[#This Row],[Phase shift diff err (deg)]]</f>
        <v>456.23075539033425</v>
      </c>
      <c r="P128" s="4">
        <v>0</v>
      </c>
      <c r="Q128" s="2">
        <f>Table4[[#This Row],[Unwrapepd (deg)]]/180*PI()</f>
        <v>6.7134868581226996</v>
      </c>
      <c r="R128" s="4">
        <f>Table4[[#This Row],[Phase shift diff (deg)]]+Table4[[#This Row],[Phase mod]]*360</f>
        <v>384.65446278697397</v>
      </c>
    </row>
    <row r="129" spans="1:18" x14ac:dyDescent="0.2">
      <c r="A129" t="s">
        <v>8</v>
      </c>
      <c r="B129" t="s">
        <v>47</v>
      </c>
      <c r="C129" s="2">
        <v>15.9</v>
      </c>
      <c r="D129" s="2">
        <f>2*Table4[[#This Row],[Photon energy (eV)]]-Threshold</f>
        <v>7.2126112000000013</v>
      </c>
      <c r="E129" t="s">
        <v>25</v>
      </c>
      <c r="F129" s="4">
        <v>95</v>
      </c>
      <c r="G129" s="4">
        <v>100</v>
      </c>
      <c r="H129" s="1">
        <f>Table4[[#This Row],[Polar ang (deg)]]/180*PI()</f>
        <v>1.7016960206944711</v>
      </c>
      <c r="I129" s="2">
        <f>(Table4[[#This Row],[Polar ang fr (deg)]]+Table4[[#This Row],[Polar ang to (deg)]])/2</f>
        <v>97.5</v>
      </c>
      <c r="J129" s="3">
        <v>6.7882832121638499</v>
      </c>
      <c r="K129" s="4">
        <f>Table4[[#This Row],[Phase shift diff (rad)]]/PI()*180</f>
        <v>388.9399781964982</v>
      </c>
      <c r="L129" s="3">
        <v>0.44071350611985299</v>
      </c>
      <c r="M129" s="4">
        <f>Table4[[#This Row],[Phase shift diff err (rad)]]/PI()*180</f>
        <v>25.251023875080556</v>
      </c>
      <c r="N129" s="4">
        <f>Table4[[#This Row],[Phase shift diff (deg)]]-Table4[[#This Row],[Phase shift diff err (deg)]]</f>
        <v>363.68895432141767</v>
      </c>
      <c r="O129" s="4">
        <f>Table4[[#This Row],[Phase shift diff (deg)]]+Table4[[#This Row],[Phase shift diff err (deg)]]</f>
        <v>414.19100207157874</v>
      </c>
      <c r="P129" s="4">
        <v>0</v>
      </c>
      <c r="Q129" s="2">
        <f>Table4[[#This Row],[Unwrapepd (deg)]]/180*PI()</f>
        <v>6.7882832121638499</v>
      </c>
      <c r="R129" s="4">
        <f>Table4[[#This Row],[Phase shift diff (deg)]]+Table4[[#This Row],[Phase mod]]*360</f>
        <v>388.9399781964982</v>
      </c>
    </row>
    <row r="130" spans="1:18" x14ac:dyDescent="0.2">
      <c r="A130" t="s">
        <v>8</v>
      </c>
      <c r="B130" t="s">
        <v>47</v>
      </c>
      <c r="C130" s="2">
        <v>15.9</v>
      </c>
      <c r="D130" s="2">
        <f>2*Table4[[#This Row],[Photon energy (eV)]]-Threshold</f>
        <v>7.2126112000000013</v>
      </c>
      <c r="E130" t="s">
        <v>25</v>
      </c>
      <c r="F130" s="4">
        <v>100</v>
      </c>
      <c r="G130" s="4">
        <v>105</v>
      </c>
      <c r="H130" s="1">
        <f>Table4[[#This Row],[Polar ang (deg)]]/180*PI()</f>
        <v>1.7889624832941877</v>
      </c>
      <c r="I130" s="2">
        <f>(Table4[[#This Row],[Polar ang fr (deg)]]+Table4[[#This Row],[Polar ang to (deg)]])/2</f>
        <v>102.5</v>
      </c>
      <c r="J130" s="3">
        <v>6.67002986915415</v>
      </c>
      <c r="K130" s="4">
        <f>Table4[[#This Row],[Phase shift diff (rad)]]/PI()*180</f>
        <v>382.1645607287295</v>
      </c>
      <c r="L130" s="3">
        <v>0.29791968662520901</v>
      </c>
      <c r="M130" s="4">
        <f>Table4[[#This Row],[Phase shift diff err (rad)]]/PI()*180</f>
        <v>17.069540677484557</v>
      </c>
      <c r="N130" s="4">
        <f>Table4[[#This Row],[Phase shift diff (deg)]]-Table4[[#This Row],[Phase shift diff err (deg)]]</f>
        <v>365.09502005124494</v>
      </c>
      <c r="O130" s="4">
        <f>Table4[[#This Row],[Phase shift diff (deg)]]+Table4[[#This Row],[Phase shift diff err (deg)]]</f>
        <v>399.23410140621405</v>
      </c>
      <c r="P130" s="4">
        <v>0</v>
      </c>
      <c r="Q130" s="2">
        <f>Table4[[#This Row],[Unwrapepd (deg)]]/180*PI()</f>
        <v>6.6700298691541491</v>
      </c>
      <c r="R130" s="4">
        <f>Table4[[#This Row],[Phase shift diff (deg)]]+Table4[[#This Row],[Phase mod]]*360</f>
        <v>382.1645607287295</v>
      </c>
    </row>
    <row r="131" spans="1:18" x14ac:dyDescent="0.2">
      <c r="A131" t="s">
        <v>8</v>
      </c>
      <c r="B131" t="s">
        <v>47</v>
      </c>
      <c r="C131" s="2">
        <v>15.9</v>
      </c>
      <c r="D131" s="2">
        <f>2*Table4[[#This Row],[Photon energy (eV)]]-Threshold</f>
        <v>7.2126112000000013</v>
      </c>
      <c r="E131" t="s">
        <v>25</v>
      </c>
      <c r="F131" s="4">
        <v>105</v>
      </c>
      <c r="G131" s="4">
        <v>110</v>
      </c>
      <c r="H131" s="1">
        <f>Table4[[#This Row],[Polar ang (deg)]]/180*PI()</f>
        <v>1.8762289458939041</v>
      </c>
      <c r="I131" s="2">
        <f>(Table4[[#This Row],[Polar ang fr (deg)]]+Table4[[#This Row],[Polar ang to (deg)]])/2</f>
        <v>107.5</v>
      </c>
      <c r="J131" s="3">
        <v>6.62857169574258</v>
      </c>
      <c r="K131" s="4">
        <f>Table4[[#This Row],[Phase shift diff (rad)]]/PI()*180</f>
        <v>379.78918236592506</v>
      </c>
      <c r="L131" s="3">
        <v>0.66059500393411597</v>
      </c>
      <c r="M131" s="4">
        <f>Table4[[#This Row],[Phase shift diff err (rad)]]/PI()*180</f>
        <v>37.849305692852859</v>
      </c>
      <c r="N131" s="4">
        <f>Table4[[#This Row],[Phase shift diff (deg)]]-Table4[[#This Row],[Phase shift diff err (deg)]]</f>
        <v>341.93987667307221</v>
      </c>
      <c r="O131" s="4">
        <f>Table4[[#This Row],[Phase shift diff (deg)]]+Table4[[#This Row],[Phase shift diff err (deg)]]</f>
        <v>417.63848805877791</v>
      </c>
      <c r="P131" s="4">
        <v>0</v>
      </c>
      <c r="Q131" s="2">
        <f>Table4[[#This Row],[Unwrapepd (deg)]]/180*PI()</f>
        <v>6.62857169574258</v>
      </c>
      <c r="R131" s="4">
        <f>Table4[[#This Row],[Phase shift diff (deg)]]+Table4[[#This Row],[Phase mod]]*360</f>
        <v>379.78918236592506</v>
      </c>
    </row>
    <row r="132" spans="1:18" x14ac:dyDescent="0.2">
      <c r="A132" t="s">
        <v>8</v>
      </c>
      <c r="B132" t="s">
        <v>47</v>
      </c>
      <c r="C132" s="2">
        <v>15.9</v>
      </c>
      <c r="D132" s="2">
        <f>2*Table4[[#This Row],[Photon energy (eV)]]-Threshold</f>
        <v>7.2126112000000013</v>
      </c>
      <c r="E132" t="s">
        <v>25</v>
      </c>
      <c r="F132" s="4">
        <v>110</v>
      </c>
      <c r="G132" s="4">
        <v>115</v>
      </c>
      <c r="H132" s="1">
        <f>Table4[[#This Row],[Polar ang (deg)]]/180*PI()</f>
        <v>1.9634954084936207</v>
      </c>
      <c r="I132" s="2">
        <f>(Table4[[#This Row],[Polar ang fr (deg)]]+Table4[[#This Row],[Polar ang to (deg)]])/2</f>
        <v>112.5</v>
      </c>
      <c r="J132" s="3">
        <v>6.5405173612950103</v>
      </c>
      <c r="K132" s="4">
        <f>Table4[[#This Row],[Phase shift diff (rad)]]/PI()*180</f>
        <v>374.74404063424589</v>
      </c>
      <c r="L132" s="3">
        <v>0.24719906637199601</v>
      </c>
      <c r="M132" s="4">
        <f>Table4[[#This Row],[Phase shift diff err (rad)]]/PI()*180</f>
        <v>14.163463202689686</v>
      </c>
      <c r="N132" s="4">
        <f>Table4[[#This Row],[Phase shift diff (deg)]]-Table4[[#This Row],[Phase shift diff err (deg)]]</f>
        <v>360.58057743155621</v>
      </c>
      <c r="O132" s="4">
        <f>Table4[[#This Row],[Phase shift diff (deg)]]+Table4[[#This Row],[Phase shift diff err (deg)]]</f>
        <v>388.90750383693558</v>
      </c>
      <c r="P132" s="4">
        <v>0</v>
      </c>
      <c r="Q132" s="2">
        <f>Table4[[#This Row],[Unwrapepd (deg)]]/180*PI()</f>
        <v>6.5405173612950103</v>
      </c>
      <c r="R132" s="4">
        <f>Table4[[#This Row],[Phase shift diff (deg)]]+Table4[[#This Row],[Phase mod]]*360</f>
        <v>374.74404063424589</v>
      </c>
    </row>
    <row r="133" spans="1:18" x14ac:dyDescent="0.2">
      <c r="A133" t="s">
        <v>8</v>
      </c>
      <c r="B133" t="s">
        <v>47</v>
      </c>
      <c r="C133" s="2">
        <v>15.9</v>
      </c>
      <c r="D133" s="2">
        <f>2*Table4[[#This Row],[Photon energy (eV)]]-Threshold</f>
        <v>7.2126112000000013</v>
      </c>
      <c r="E133" t="s">
        <v>25</v>
      </c>
      <c r="F133" s="4">
        <v>115</v>
      </c>
      <c r="G133" s="4">
        <v>120</v>
      </c>
      <c r="H133" s="1">
        <f>Table4[[#This Row],[Polar ang (deg)]]/180*PI()</f>
        <v>2.0507618710933371</v>
      </c>
      <c r="I133" s="2">
        <f>(Table4[[#This Row],[Polar ang fr (deg)]]+Table4[[#This Row],[Polar ang to (deg)]])/2</f>
        <v>117.5</v>
      </c>
      <c r="J133" s="3">
        <v>6.3609154233156202</v>
      </c>
      <c r="K133" s="4">
        <f>Table4[[#This Row],[Phase shift diff (rad)]]/PI()*180</f>
        <v>364.45360759565648</v>
      </c>
      <c r="L133" s="3">
        <v>0.27106916728069802</v>
      </c>
      <c r="M133" s="4">
        <f>Table4[[#This Row],[Phase shift diff err (rad)]]/PI()*180</f>
        <v>15.531119241309701</v>
      </c>
      <c r="N133" s="4">
        <f>Table4[[#This Row],[Phase shift diff (deg)]]-Table4[[#This Row],[Phase shift diff err (deg)]]</f>
        <v>348.9224883543468</v>
      </c>
      <c r="O133" s="4">
        <f>Table4[[#This Row],[Phase shift diff (deg)]]+Table4[[#This Row],[Phase shift diff err (deg)]]</f>
        <v>379.98472683696616</v>
      </c>
      <c r="P133" s="4">
        <v>0</v>
      </c>
      <c r="Q133" s="2">
        <f>Table4[[#This Row],[Unwrapepd (deg)]]/180*PI()</f>
        <v>6.3609154233156202</v>
      </c>
      <c r="R133" s="4">
        <f>Table4[[#This Row],[Phase shift diff (deg)]]+Table4[[#This Row],[Phase mod]]*360</f>
        <v>364.45360759565648</v>
      </c>
    </row>
    <row r="134" spans="1:18" x14ac:dyDescent="0.2">
      <c r="A134" t="s">
        <v>8</v>
      </c>
      <c r="B134" t="s">
        <v>47</v>
      </c>
      <c r="C134" s="2">
        <v>15.9</v>
      </c>
      <c r="D134" s="2">
        <f>2*Table4[[#This Row],[Photon energy (eV)]]-Threshold</f>
        <v>7.2126112000000013</v>
      </c>
      <c r="E134" t="s">
        <v>25</v>
      </c>
      <c r="F134" s="4">
        <v>120</v>
      </c>
      <c r="G134" s="4">
        <v>125</v>
      </c>
      <c r="H134" s="1">
        <f>Table4[[#This Row],[Polar ang (deg)]]/180*PI()</f>
        <v>2.1380283336930539</v>
      </c>
      <c r="I134" s="2">
        <f>(Table4[[#This Row],[Polar ang fr (deg)]]+Table4[[#This Row],[Polar ang to (deg)]])/2</f>
        <v>122.5</v>
      </c>
      <c r="J134" s="3">
        <v>6.0737845519790801</v>
      </c>
      <c r="K134" s="4">
        <f>Table4[[#This Row],[Phase shift diff (rad)]]/PI()*180</f>
        <v>348.00222050015884</v>
      </c>
      <c r="L134" s="3">
        <v>0.29302983506654201</v>
      </c>
      <c r="M134" s="4">
        <f>Table4[[#This Row],[Phase shift diff err (rad)]]/PI()*180</f>
        <v>16.789372820727468</v>
      </c>
      <c r="N134" s="4">
        <f>Table4[[#This Row],[Phase shift diff (deg)]]-Table4[[#This Row],[Phase shift diff err (deg)]]</f>
        <v>331.21284767943138</v>
      </c>
      <c r="O134" s="4">
        <f>Table4[[#This Row],[Phase shift diff (deg)]]+Table4[[#This Row],[Phase shift diff err (deg)]]</f>
        <v>364.79159332088631</v>
      </c>
      <c r="P134" s="4">
        <v>0</v>
      </c>
      <c r="Q134" s="2">
        <f>Table4[[#This Row],[Unwrapepd (deg)]]/180*PI()</f>
        <v>6.0737845519790792</v>
      </c>
      <c r="R134" s="4">
        <f>Table4[[#This Row],[Phase shift diff (deg)]]+Table4[[#This Row],[Phase mod]]*360</f>
        <v>348.00222050015884</v>
      </c>
    </row>
    <row r="135" spans="1:18" x14ac:dyDescent="0.2">
      <c r="A135" t="s">
        <v>8</v>
      </c>
      <c r="B135" t="s">
        <v>47</v>
      </c>
      <c r="C135" s="2">
        <v>15.9</v>
      </c>
      <c r="D135" s="2">
        <f>2*Table4[[#This Row],[Photon energy (eV)]]-Threshold</f>
        <v>7.2126112000000013</v>
      </c>
      <c r="E135" t="s">
        <v>25</v>
      </c>
      <c r="F135" s="4">
        <v>125</v>
      </c>
      <c r="G135" s="4">
        <v>130</v>
      </c>
      <c r="H135" s="1">
        <f>Table4[[#This Row],[Polar ang (deg)]]/180*PI()</f>
        <v>2.2252947962927703</v>
      </c>
      <c r="I135" s="2">
        <f>(Table4[[#This Row],[Polar ang fr (deg)]]+Table4[[#This Row],[Polar ang to (deg)]])/2</f>
        <v>127.5</v>
      </c>
      <c r="J135" s="3">
        <v>5.5910607666530003</v>
      </c>
      <c r="K135" s="4">
        <f>Table4[[#This Row],[Phase shift diff (rad)]]/PI()*180</f>
        <v>320.34418493039533</v>
      </c>
      <c r="L135" s="3">
        <v>0.31313971792055001</v>
      </c>
      <c r="M135" s="4">
        <f>Table4[[#This Row],[Phase shift diff err (rad)]]/PI()*180</f>
        <v>17.941584234764626</v>
      </c>
      <c r="N135" s="4">
        <f>Table4[[#This Row],[Phase shift diff (deg)]]-Table4[[#This Row],[Phase shift diff err (deg)]]</f>
        <v>302.40260069563072</v>
      </c>
      <c r="O135" s="4">
        <f>Table4[[#This Row],[Phase shift diff (deg)]]+Table4[[#This Row],[Phase shift diff err (deg)]]</f>
        <v>338.28576916515993</v>
      </c>
      <c r="P135" s="4">
        <v>0</v>
      </c>
      <c r="Q135" s="2">
        <f>Table4[[#This Row],[Unwrapepd (deg)]]/180*PI()</f>
        <v>5.5910607666530003</v>
      </c>
      <c r="R135" s="4">
        <f>Table4[[#This Row],[Phase shift diff (deg)]]+Table4[[#This Row],[Phase mod]]*360</f>
        <v>320.34418493039533</v>
      </c>
    </row>
    <row r="136" spans="1:18" x14ac:dyDescent="0.2">
      <c r="A136" t="s">
        <v>8</v>
      </c>
      <c r="B136" t="s">
        <v>47</v>
      </c>
      <c r="C136" s="2">
        <v>15.9</v>
      </c>
      <c r="D136" s="2">
        <f>2*Table4[[#This Row],[Photon energy (eV)]]-Threshold</f>
        <v>7.2126112000000013</v>
      </c>
      <c r="E136" t="s">
        <v>25</v>
      </c>
      <c r="F136" s="4">
        <v>130</v>
      </c>
      <c r="G136" s="4">
        <v>135</v>
      </c>
      <c r="H136" s="1">
        <f>Table4[[#This Row],[Polar ang (deg)]]/180*PI()</f>
        <v>2.3125612588924866</v>
      </c>
      <c r="I136" s="2">
        <f>(Table4[[#This Row],[Polar ang fr (deg)]]+Table4[[#This Row],[Polar ang to (deg)]])/2</f>
        <v>132.5</v>
      </c>
      <c r="J136" s="3">
        <v>5.1175396847738996</v>
      </c>
      <c r="K136" s="4">
        <f>Table4[[#This Row],[Phase shift diff (rad)]]/PI()*180</f>
        <v>293.2134254282542</v>
      </c>
      <c r="L136" s="3">
        <v>0.28516911411791901</v>
      </c>
      <c r="M136" s="4">
        <f>Table4[[#This Row],[Phase shift diff err (rad)]]/PI()*180</f>
        <v>16.338986686441299</v>
      </c>
      <c r="N136" s="4">
        <f>Table4[[#This Row],[Phase shift diff (deg)]]-Table4[[#This Row],[Phase shift diff err (deg)]]</f>
        <v>276.87443874181292</v>
      </c>
      <c r="O136" s="4">
        <f>Table4[[#This Row],[Phase shift diff (deg)]]+Table4[[#This Row],[Phase shift diff err (deg)]]</f>
        <v>309.55241211469547</v>
      </c>
      <c r="P136" s="4">
        <v>0</v>
      </c>
      <c r="Q136" s="2">
        <f>Table4[[#This Row],[Unwrapepd (deg)]]/180*PI()</f>
        <v>5.1175396847738996</v>
      </c>
      <c r="R136" s="4">
        <f>Table4[[#This Row],[Phase shift diff (deg)]]+Table4[[#This Row],[Phase mod]]*360</f>
        <v>293.2134254282542</v>
      </c>
    </row>
    <row r="137" spans="1:18" x14ac:dyDescent="0.2">
      <c r="A137" t="s">
        <v>8</v>
      </c>
      <c r="B137" t="s">
        <v>47</v>
      </c>
      <c r="C137" s="2">
        <v>15.9</v>
      </c>
      <c r="D137" s="2">
        <f>2*Table4[[#This Row],[Photon energy (eV)]]-Threshold</f>
        <v>7.2126112000000013</v>
      </c>
      <c r="E137" t="s">
        <v>25</v>
      </c>
      <c r="F137" s="4">
        <v>135</v>
      </c>
      <c r="G137" s="4">
        <v>140</v>
      </c>
      <c r="H137" s="1">
        <f>Table4[[#This Row],[Polar ang (deg)]]/180*PI()</f>
        <v>2.399827721492203</v>
      </c>
      <c r="I137" s="2">
        <f>(Table4[[#This Row],[Polar ang fr (deg)]]+Table4[[#This Row],[Polar ang to (deg)]])/2</f>
        <v>137.5</v>
      </c>
      <c r="J137" s="3">
        <v>4.7678684009145602</v>
      </c>
      <c r="K137" s="4">
        <f>Table4[[#This Row],[Phase shift diff (rad)]]/PI()*180</f>
        <v>273.17873664619304</v>
      </c>
      <c r="L137" s="3">
        <v>0.21875402727878701</v>
      </c>
      <c r="M137" s="4">
        <f>Table4[[#This Row],[Phase shift diff err (rad)]]/PI()*180</f>
        <v>12.533682514564177</v>
      </c>
      <c r="N137" s="4">
        <f>Table4[[#This Row],[Phase shift diff (deg)]]-Table4[[#This Row],[Phase shift diff err (deg)]]</f>
        <v>260.64505413162885</v>
      </c>
      <c r="O137" s="4">
        <f>Table4[[#This Row],[Phase shift diff (deg)]]+Table4[[#This Row],[Phase shift diff err (deg)]]</f>
        <v>285.71241916075724</v>
      </c>
      <c r="P137" s="4">
        <v>0</v>
      </c>
      <c r="Q137" s="2">
        <f>Table4[[#This Row],[Unwrapepd (deg)]]/180*PI()</f>
        <v>4.7678684009145602</v>
      </c>
      <c r="R137" s="4">
        <f>Table4[[#This Row],[Phase shift diff (deg)]]+Table4[[#This Row],[Phase mod]]*360</f>
        <v>273.17873664619304</v>
      </c>
    </row>
    <row r="138" spans="1:18" x14ac:dyDescent="0.2">
      <c r="A138" t="s">
        <v>8</v>
      </c>
      <c r="B138" t="s">
        <v>47</v>
      </c>
      <c r="C138" s="2">
        <v>15.9</v>
      </c>
      <c r="D138" s="2">
        <f>2*Table4[[#This Row],[Photon energy (eV)]]-Threshold</f>
        <v>7.2126112000000013</v>
      </c>
      <c r="E138" t="s">
        <v>25</v>
      </c>
      <c r="F138" s="4">
        <v>140</v>
      </c>
      <c r="G138" s="4">
        <v>145</v>
      </c>
      <c r="H138" s="1">
        <f>Table4[[#This Row],[Polar ang (deg)]]/180*PI()</f>
        <v>2.4870941840919194</v>
      </c>
      <c r="I138" s="2">
        <f>(Table4[[#This Row],[Polar ang fr (deg)]]+Table4[[#This Row],[Polar ang to (deg)]])/2</f>
        <v>142.5</v>
      </c>
      <c r="J138" s="3">
        <v>4.5302641936117096</v>
      </c>
      <c r="K138" s="4">
        <f>Table4[[#This Row],[Phase shift diff (rad)]]/PI()*180</f>
        <v>259.5650183731882</v>
      </c>
      <c r="L138" s="3">
        <v>0.174217964939547</v>
      </c>
      <c r="M138" s="4">
        <f>Table4[[#This Row],[Phase shift diff err (rad)]]/PI()*180</f>
        <v>9.9819541063941912</v>
      </c>
      <c r="N138" s="4">
        <f>Table4[[#This Row],[Phase shift diff (deg)]]-Table4[[#This Row],[Phase shift diff err (deg)]]</f>
        <v>249.583064266794</v>
      </c>
      <c r="O138" s="4">
        <f>Table4[[#This Row],[Phase shift diff (deg)]]+Table4[[#This Row],[Phase shift diff err (deg)]]</f>
        <v>269.54697247958239</v>
      </c>
      <c r="P138" s="4">
        <v>0</v>
      </c>
      <c r="Q138" s="2">
        <f>Table4[[#This Row],[Unwrapepd (deg)]]/180*PI()</f>
        <v>4.5302641936117096</v>
      </c>
      <c r="R138" s="4">
        <f>Table4[[#This Row],[Phase shift diff (deg)]]+Table4[[#This Row],[Phase mod]]*360</f>
        <v>259.5650183731882</v>
      </c>
    </row>
    <row r="139" spans="1:18" x14ac:dyDescent="0.2">
      <c r="A139" t="s">
        <v>8</v>
      </c>
      <c r="B139" t="s">
        <v>47</v>
      </c>
      <c r="C139" s="2">
        <v>15.9</v>
      </c>
      <c r="D139" s="2">
        <f>2*Table4[[#This Row],[Photon energy (eV)]]-Threshold</f>
        <v>7.2126112000000013</v>
      </c>
      <c r="E139" t="s">
        <v>25</v>
      </c>
      <c r="F139" s="4">
        <v>145</v>
      </c>
      <c r="G139" s="4">
        <v>150</v>
      </c>
      <c r="H139" s="1">
        <f>Table4[[#This Row],[Polar ang (deg)]]/180*PI()</f>
        <v>2.5743606466916358</v>
      </c>
      <c r="I139" s="2">
        <f>(Table4[[#This Row],[Polar ang fr (deg)]]+Table4[[#This Row],[Polar ang to (deg)]])/2</f>
        <v>147.5</v>
      </c>
      <c r="J139" s="3">
        <v>4.4126121574452801</v>
      </c>
      <c r="K139" s="4">
        <f>Table4[[#This Row],[Phase shift diff (rad)]]/PI()*180</f>
        <v>252.82405324973129</v>
      </c>
      <c r="L139" s="3">
        <v>0.137112624403602</v>
      </c>
      <c r="M139" s="4">
        <f>Table4[[#This Row],[Phase shift diff err (rad)]]/PI()*180</f>
        <v>7.8559746962888513</v>
      </c>
      <c r="N139" s="4">
        <f>Table4[[#This Row],[Phase shift diff (deg)]]-Table4[[#This Row],[Phase shift diff err (deg)]]</f>
        <v>244.96807855344244</v>
      </c>
      <c r="O139" s="4">
        <f>Table4[[#This Row],[Phase shift diff (deg)]]+Table4[[#This Row],[Phase shift diff err (deg)]]</f>
        <v>260.68002794602012</v>
      </c>
      <c r="P139" s="4">
        <v>0</v>
      </c>
      <c r="Q139" s="2">
        <f>Table4[[#This Row],[Unwrapepd (deg)]]/180*PI()</f>
        <v>4.4126121574452801</v>
      </c>
      <c r="R139" s="4">
        <f>Table4[[#This Row],[Phase shift diff (deg)]]+Table4[[#This Row],[Phase mod]]*360</f>
        <v>252.82405324973129</v>
      </c>
    </row>
    <row r="140" spans="1:18" x14ac:dyDescent="0.2">
      <c r="A140" t="s">
        <v>8</v>
      </c>
      <c r="B140" t="s">
        <v>47</v>
      </c>
      <c r="C140" s="2">
        <v>15.9</v>
      </c>
      <c r="D140" s="2">
        <f>2*Table4[[#This Row],[Photon energy (eV)]]-Threshold</f>
        <v>7.2126112000000013</v>
      </c>
      <c r="E140" t="s">
        <v>25</v>
      </c>
      <c r="F140" s="4">
        <v>150</v>
      </c>
      <c r="G140" s="4">
        <v>155</v>
      </c>
      <c r="H140" s="1">
        <f>Table4[[#This Row],[Polar ang (deg)]]/180*PI()</f>
        <v>2.6616271092913526</v>
      </c>
      <c r="I140" s="2">
        <f>(Table4[[#This Row],[Polar ang fr (deg)]]+Table4[[#This Row],[Polar ang to (deg)]])/2</f>
        <v>152.5</v>
      </c>
      <c r="J140" s="3">
        <v>4.3178911618492597</v>
      </c>
      <c r="K140" s="4">
        <f>Table4[[#This Row],[Phase shift diff (rad)]]/PI()*180</f>
        <v>247.39693997080204</v>
      </c>
      <c r="L140" s="3">
        <v>0.12045832177747599</v>
      </c>
      <c r="M140" s="4">
        <f>Table4[[#This Row],[Phase shift diff err (rad)]]/PI()*180</f>
        <v>6.901753445078187</v>
      </c>
      <c r="N140" s="4">
        <f>Table4[[#This Row],[Phase shift diff (deg)]]-Table4[[#This Row],[Phase shift diff err (deg)]]</f>
        <v>240.49518652572385</v>
      </c>
      <c r="O140" s="4">
        <f>Table4[[#This Row],[Phase shift diff (deg)]]+Table4[[#This Row],[Phase shift diff err (deg)]]</f>
        <v>254.29869341588022</v>
      </c>
      <c r="P140" s="4">
        <v>0</v>
      </c>
      <c r="Q140" s="2">
        <f>Table4[[#This Row],[Unwrapepd (deg)]]/180*PI()</f>
        <v>4.3178911618492597</v>
      </c>
      <c r="R140" s="4">
        <f>Table4[[#This Row],[Phase shift diff (deg)]]+Table4[[#This Row],[Phase mod]]*360</f>
        <v>247.39693997080204</v>
      </c>
    </row>
    <row r="141" spans="1:18" x14ac:dyDescent="0.2">
      <c r="A141" t="s">
        <v>8</v>
      </c>
      <c r="B141" t="s">
        <v>47</v>
      </c>
      <c r="C141" s="2">
        <v>15.9</v>
      </c>
      <c r="D141" s="2">
        <f>2*Table4[[#This Row],[Photon energy (eV)]]-Threshold</f>
        <v>7.2126112000000013</v>
      </c>
      <c r="E141" t="s">
        <v>25</v>
      </c>
      <c r="F141" s="4">
        <v>155</v>
      </c>
      <c r="G141" s="4">
        <v>160</v>
      </c>
      <c r="H141" s="1">
        <f>Table4[[#This Row],[Polar ang (deg)]]/180*PI()</f>
        <v>2.748893571891069</v>
      </c>
      <c r="I141" s="2">
        <f>(Table4[[#This Row],[Polar ang fr (deg)]]+Table4[[#This Row],[Polar ang to (deg)]])/2</f>
        <v>157.5</v>
      </c>
      <c r="J141" s="3">
        <v>4.2656646052723097</v>
      </c>
      <c r="K141" s="4">
        <f>Table4[[#This Row],[Phase shift diff (rad)]]/PI()*180</f>
        <v>244.40457870044159</v>
      </c>
      <c r="L141" s="3">
        <v>0.105262619116982</v>
      </c>
      <c r="M141" s="4">
        <f>Table4[[#This Row],[Phase shift diff err (rad)]]/PI()*180</f>
        <v>6.0311038158961638</v>
      </c>
      <c r="N141" s="4">
        <f>Table4[[#This Row],[Phase shift diff (deg)]]-Table4[[#This Row],[Phase shift diff err (deg)]]</f>
        <v>238.37347488454543</v>
      </c>
      <c r="O141" s="4">
        <f>Table4[[#This Row],[Phase shift diff (deg)]]+Table4[[#This Row],[Phase shift diff err (deg)]]</f>
        <v>250.43568251633775</v>
      </c>
      <c r="P141" s="4">
        <v>0</v>
      </c>
      <c r="Q141" s="2">
        <f>Table4[[#This Row],[Unwrapepd (deg)]]/180*PI()</f>
        <v>4.2656646052723097</v>
      </c>
      <c r="R141" s="4">
        <f>Table4[[#This Row],[Phase shift diff (deg)]]+Table4[[#This Row],[Phase mod]]*360</f>
        <v>244.40457870044159</v>
      </c>
    </row>
    <row r="142" spans="1:18" x14ac:dyDescent="0.2">
      <c r="A142" t="s">
        <v>8</v>
      </c>
      <c r="B142" t="s">
        <v>47</v>
      </c>
      <c r="C142" s="2">
        <v>15.9</v>
      </c>
      <c r="D142" s="2">
        <f>2*Table4[[#This Row],[Photon energy (eV)]]-Threshold</f>
        <v>7.2126112000000013</v>
      </c>
      <c r="E142" t="s">
        <v>25</v>
      </c>
      <c r="F142" s="4">
        <v>160</v>
      </c>
      <c r="G142" s="4">
        <v>165</v>
      </c>
      <c r="H142" s="1">
        <f>Table4[[#This Row],[Polar ang (deg)]]/180*PI()</f>
        <v>2.8361600344907854</v>
      </c>
      <c r="I142" s="2">
        <f>(Table4[[#This Row],[Polar ang fr (deg)]]+Table4[[#This Row],[Polar ang to (deg)]])/2</f>
        <v>162.5</v>
      </c>
      <c r="J142" s="3">
        <v>4.2336096224760302</v>
      </c>
      <c r="K142" s="4">
        <f>Table4[[#This Row],[Phase shift diff (rad)]]/PI()*180</f>
        <v>242.56796347385031</v>
      </c>
      <c r="L142" s="3">
        <v>9.8522074546506397E-2</v>
      </c>
      <c r="M142" s="4">
        <f>Table4[[#This Row],[Phase shift diff err (rad)]]/PI()*180</f>
        <v>5.6448990603880906</v>
      </c>
      <c r="N142" s="4">
        <f>Table4[[#This Row],[Phase shift diff (deg)]]-Table4[[#This Row],[Phase shift diff err (deg)]]</f>
        <v>236.92306441346221</v>
      </c>
      <c r="O142" s="4">
        <f>Table4[[#This Row],[Phase shift diff (deg)]]+Table4[[#This Row],[Phase shift diff err (deg)]]</f>
        <v>248.21286253423841</v>
      </c>
      <c r="P142" s="4">
        <v>0</v>
      </c>
      <c r="Q142" s="2">
        <f>Table4[[#This Row],[Unwrapepd (deg)]]/180*PI()</f>
        <v>4.2336096224760302</v>
      </c>
      <c r="R142" s="4">
        <f>Table4[[#This Row],[Phase shift diff (deg)]]+Table4[[#This Row],[Phase mod]]*360</f>
        <v>242.56796347385031</v>
      </c>
    </row>
    <row r="143" spans="1:18" x14ac:dyDescent="0.2">
      <c r="A143" t="s">
        <v>8</v>
      </c>
      <c r="B143" t="s">
        <v>47</v>
      </c>
      <c r="C143" s="2">
        <v>15.9</v>
      </c>
      <c r="D143" s="2">
        <f>2*Table4[[#This Row],[Photon energy (eV)]]-Threshold</f>
        <v>7.2126112000000013</v>
      </c>
      <c r="E143" t="s">
        <v>25</v>
      </c>
      <c r="F143" s="4">
        <v>165</v>
      </c>
      <c r="G143" s="4">
        <v>170</v>
      </c>
      <c r="H143" s="1">
        <f>Table4[[#This Row],[Polar ang (deg)]]/180*PI()</f>
        <v>2.9234264970905022</v>
      </c>
      <c r="I143" s="2">
        <f>(Table4[[#This Row],[Polar ang fr (deg)]]+Table4[[#This Row],[Polar ang to (deg)]])/2</f>
        <v>167.5</v>
      </c>
      <c r="J143" s="3">
        <v>4.2138662789844599</v>
      </c>
      <c r="K143" s="4">
        <f>Table4[[#This Row],[Phase shift diff (rad)]]/PI()*180</f>
        <v>241.43675321830625</v>
      </c>
      <c r="L143" s="3">
        <v>9.7734502079332E-2</v>
      </c>
      <c r="M143" s="4">
        <f>Table4[[#This Row],[Phase shift diff err (rad)]]/PI()*180</f>
        <v>5.599774481958292</v>
      </c>
      <c r="N143" s="4">
        <f>Table4[[#This Row],[Phase shift diff (deg)]]-Table4[[#This Row],[Phase shift diff err (deg)]]</f>
        <v>235.83697873634796</v>
      </c>
      <c r="O143" s="4">
        <f>Table4[[#This Row],[Phase shift diff (deg)]]+Table4[[#This Row],[Phase shift diff err (deg)]]</f>
        <v>247.03652770026454</v>
      </c>
      <c r="P143" s="4">
        <v>0</v>
      </c>
      <c r="Q143" s="2">
        <f>Table4[[#This Row],[Unwrapepd (deg)]]/180*PI()</f>
        <v>4.2138662789844599</v>
      </c>
      <c r="R143" s="4">
        <f>Table4[[#This Row],[Phase shift diff (deg)]]+Table4[[#This Row],[Phase mod]]*360</f>
        <v>241.43675321830625</v>
      </c>
    </row>
    <row r="144" spans="1:18" x14ac:dyDescent="0.2">
      <c r="A144" t="s">
        <v>8</v>
      </c>
      <c r="B144" t="s">
        <v>47</v>
      </c>
      <c r="C144" s="2">
        <v>15.9</v>
      </c>
      <c r="D144" s="2">
        <f>2*Table4[[#This Row],[Photon energy (eV)]]-Threshold</f>
        <v>7.2126112000000013</v>
      </c>
      <c r="E144" t="s">
        <v>25</v>
      </c>
      <c r="F144" s="4">
        <v>170</v>
      </c>
      <c r="G144" s="4">
        <v>175</v>
      </c>
      <c r="H144" s="1">
        <f>Table4[[#This Row],[Polar ang (deg)]]/180*PI()</f>
        <v>3.0106929596902186</v>
      </c>
      <c r="I144" s="2">
        <f>(Table4[[#This Row],[Polar ang fr (deg)]]+Table4[[#This Row],[Polar ang to (deg)]])/2</f>
        <v>172.5</v>
      </c>
      <c r="J144" s="3">
        <v>4.1823878915570099</v>
      </c>
      <c r="K144" s="4">
        <f>Table4[[#This Row],[Phase shift diff (rad)]]/PI()*180</f>
        <v>239.63317447283569</v>
      </c>
      <c r="L144" s="3">
        <v>9.2812263752025601E-2</v>
      </c>
      <c r="M144" s="4">
        <f>Table4[[#This Row],[Phase shift diff err (rad)]]/PI()*180</f>
        <v>5.3177510000461012</v>
      </c>
      <c r="N144" s="4">
        <f>Table4[[#This Row],[Phase shift diff (deg)]]-Table4[[#This Row],[Phase shift diff err (deg)]]</f>
        <v>234.31542347278958</v>
      </c>
      <c r="O144" s="4">
        <f>Table4[[#This Row],[Phase shift diff (deg)]]+Table4[[#This Row],[Phase shift diff err (deg)]]</f>
        <v>244.95092547288181</v>
      </c>
      <c r="P144" s="4">
        <v>0</v>
      </c>
      <c r="Q144" s="2">
        <f>Table4[[#This Row],[Unwrapepd (deg)]]/180*PI()</f>
        <v>4.1823878915570099</v>
      </c>
      <c r="R144" s="4">
        <f>Table4[[#This Row],[Phase shift diff (deg)]]+Table4[[#This Row],[Phase mod]]*360</f>
        <v>239.63317447283569</v>
      </c>
    </row>
    <row r="145" spans="1:18" x14ac:dyDescent="0.2">
      <c r="A145" t="s">
        <v>8</v>
      </c>
      <c r="B145" t="s">
        <v>47</v>
      </c>
      <c r="C145" s="2">
        <v>15.9</v>
      </c>
      <c r="D145" s="2">
        <f>2*Table4[[#This Row],[Photon energy (eV)]]-Threshold</f>
        <v>7.2126112000000013</v>
      </c>
      <c r="E145" t="s">
        <v>25</v>
      </c>
      <c r="F145" s="4">
        <v>175</v>
      </c>
      <c r="G145" s="4">
        <v>180</v>
      </c>
      <c r="H145" s="1">
        <f>Table4[[#This Row],[Polar ang (deg)]]/180*PI()</f>
        <v>3.0979594222899349</v>
      </c>
      <c r="I145" s="2">
        <f>(Table4[[#This Row],[Polar ang fr (deg)]]+Table4[[#This Row],[Polar ang to (deg)]])/2</f>
        <v>177.5</v>
      </c>
      <c r="J145" s="3">
        <v>4.19190351533691</v>
      </c>
      <c r="K145" s="4">
        <f>Table4[[#This Row],[Phase shift diff (rad)]]/PI()*180</f>
        <v>240.17837955485831</v>
      </c>
      <c r="L145" s="3">
        <v>8.66844469832114E-2</v>
      </c>
      <c r="M145" s="4">
        <f>Table4[[#This Row],[Phase shift diff err (rad)]]/PI()*180</f>
        <v>4.966652961563554</v>
      </c>
      <c r="N145" s="4">
        <f>Table4[[#This Row],[Phase shift diff (deg)]]-Table4[[#This Row],[Phase shift diff err (deg)]]</f>
        <v>235.21172659329477</v>
      </c>
      <c r="O145" s="4">
        <f>Table4[[#This Row],[Phase shift diff (deg)]]+Table4[[#This Row],[Phase shift diff err (deg)]]</f>
        <v>245.14503251642185</v>
      </c>
      <c r="P145" s="4">
        <v>0</v>
      </c>
      <c r="Q145" s="2">
        <f>Table4[[#This Row],[Unwrapepd (deg)]]/180*PI()</f>
        <v>4.19190351533691</v>
      </c>
      <c r="R145" s="4">
        <f>Table4[[#This Row],[Phase shift diff (deg)]]+Table4[[#This Row],[Phase mod]]*360</f>
        <v>240.17837955485831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949"/>
  <sheetViews>
    <sheetView topLeftCell="A912" workbookViewId="0">
      <selection activeCell="C958" sqref="C958"/>
    </sheetView>
  </sheetViews>
  <sheetFormatPr baseColWidth="10" defaultRowHeight="16" x14ac:dyDescent="0.2"/>
  <cols>
    <col min="1" max="3" width="1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0</v>
      </c>
      <c r="B1" s="2" t="s">
        <v>37</v>
      </c>
      <c r="C1" s="2" t="s">
        <v>20</v>
      </c>
      <c r="D1" s="3" t="s">
        <v>2</v>
      </c>
      <c r="E1" s="2" t="s">
        <v>1</v>
      </c>
      <c r="F1" s="1" t="s">
        <v>3</v>
      </c>
      <c r="G1" s="2" t="s">
        <v>4</v>
      </c>
      <c r="H1"/>
    </row>
    <row r="2" spans="1:8" x14ac:dyDescent="0.2">
      <c r="A2" s="2">
        <v>14.3</v>
      </c>
      <c r="B2" s="2">
        <f>2*Table1[[#This Row],[Photon energy (eV)]]-Threshold</f>
        <v>4.012611200000002</v>
      </c>
      <c r="C2" s="2" t="s">
        <v>25</v>
      </c>
      <c r="D2" s="3">
        <f>Table1[[#This Row],[Polar ang (deg)]]/180*PI()</f>
        <v>0</v>
      </c>
      <c r="E2" s="2">
        <v>0</v>
      </c>
      <c r="F2" s="1">
        <f>IF(Table1[[#This Row],[Phase shift diff (deg)]]="","",Table1[[#This Row],[Phase shift diff (deg)]]/180*PI())</f>
        <v>0.88949784170294444</v>
      </c>
      <c r="G2" s="2">
        <v>50.964472215574503</v>
      </c>
      <c r="H2"/>
    </row>
    <row r="3" spans="1:8" x14ac:dyDescent="0.2">
      <c r="A3" s="2">
        <v>14.3</v>
      </c>
      <c r="B3" s="2">
        <f>2*Table1[[#This Row],[Photon energy (eV)]]-Threshold</f>
        <v>4.012611200000002</v>
      </c>
      <c r="C3" s="2" t="s">
        <v>25</v>
      </c>
      <c r="D3" s="3">
        <f>Table1[[#This Row],[Polar ang (deg)]]/180*PI()</f>
        <v>9.9999999999999967E-3</v>
      </c>
      <c r="E3" s="2">
        <v>0.57295779513082301</v>
      </c>
      <c r="F3" s="1">
        <f>IF(Table1[[#This Row],[Phase shift diff (deg)]]="","",Table1[[#This Row],[Phase shift diff (deg)]]/180*PI())</f>
        <v>0.88952715382429559</v>
      </c>
      <c r="G3" s="2">
        <v>50.966151676416501</v>
      </c>
      <c r="H3"/>
    </row>
    <row r="4" spans="1:8" x14ac:dyDescent="0.2">
      <c r="A4" s="2">
        <v>14.3</v>
      </c>
      <c r="B4" s="2">
        <f>2*Table1[[#This Row],[Photon energy (eV)]]-Threshold</f>
        <v>4.012611200000002</v>
      </c>
      <c r="C4" s="2" t="s">
        <v>25</v>
      </c>
      <c r="D4" s="3">
        <f>Table1[[#This Row],[Polar ang (deg)]]/180*PI()</f>
        <v>2.0000000000000063E-2</v>
      </c>
      <c r="E4" s="2">
        <v>1.14591559026165</v>
      </c>
      <c r="F4" s="1">
        <f>IF(Table1[[#This Row],[Phase shift diff (deg)]]="","",Table1[[#This Row],[Phase shift diff (deg)]]/180*PI())</f>
        <v>0.88961511149489769</v>
      </c>
      <c r="G4" s="2">
        <v>50.9711912797178</v>
      </c>
      <c r="H4"/>
    </row>
    <row r="5" spans="1:8" x14ac:dyDescent="0.2">
      <c r="A5" s="2">
        <v>14.3</v>
      </c>
      <c r="B5" s="2">
        <f>2*Table1[[#This Row],[Photon energy (eV)]]-Threshold</f>
        <v>4.012611200000002</v>
      </c>
      <c r="C5" s="2" t="s">
        <v>25</v>
      </c>
      <c r="D5" s="3">
        <f>Table1[[#This Row],[Polar ang (deg)]]/180*PI()</f>
        <v>3.0000000000000009E-2</v>
      </c>
      <c r="E5" s="2">
        <v>1.71887338539247</v>
      </c>
      <c r="F5" s="1">
        <f>IF(Table1[[#This Row],[Phase shift diff (deg)]]="","",Table1[[#This Row],[Phase shift diff (deg)]]/180*PI())</f>
        <v>0.88976177866306272</v>
      </c>
      <c r="G5" s="2">
        <v>50.979594689446799</v>
      </c>
      <c r="H5"/>
    </row>
    <row r="6" spans="1:8" x14ac:dyDescent="0.2">
      <c r="A6" s="2">
        <v>14.3</v>
      </c>
      <c r="B6" s="2">
        <f>2*Table1[[#This Row],[Photon energy (eV)]]-Threshold</f>
        <v>4.012611200000002</v>
      </c>
      <c r="C6" s="2" t="s">
        <v>25</v>
      </c>
      <c r="D6" s="3">
        <f>Table1[[#This Row],[Polar ang (deg)]]/180*PI()</f>
        <v>3.9999999999999945E-2</v>
      </c>
      <c r="E6" s="2">
        <v>2.2918311805232898</v>
      </c>
      <c r="F6" s="1">
        <f>IF(Table1[[#This Row],[Phase shift diff (deg)]]="","",Table1[[#This Row],[Phase shift diff (deg)]]/180*PI())</f>
        <v>0.88996726200488396</v>
      </c>
      <c r="G6" s="2">
        <v>50.991368017693397</v>
      </c>
      <c r="H6"/>
    </row>
    <row r="7" spans="1:8" x14ac:dyDescent="0.2">
      <c r="A7" s="2">
        <v>14.3</v>
      </c>
      <c r="B7" s="2">
        <f>2*Table1[[#This Row],[Photon energy (eV)]]-Threshold</f>
        <v>4.012611200000002</v>
      </c>
      <c r="C7" s="2" t="s">
        <v>25</v>
      </c>
      <c r="D7" s="3">
        <f>Table1[[#This Row],[Polar ang (deg)]]/180*PI()</f>
        <v>5.0000000000000065E-2</v>
      </c>
      <c r="E7" s="2">
        <v>2.8647889756541201</v>
      </c>
      <c r="F7" s="1">
        <f>IF(Table1[[#This Row],[Phase shift diff (deg)]]="","",Table1[[#This Row],[Phase shift diff (deg)]]/180*PI())</f>
        <v>0.89023171106776899</v>
      </c>
      <c r="G7" s="2">
        <v>51.006519832892899</v>
      </c>
      <c r="H7"/>
    </row>
    <row r="8" spans="1:8" x14ac:dyDescent="0.2">
      <c r="A8" s="2">
        <v>14.3</v>
      </c>
      <c r="B8" s="2">
        <f>2*Table1[[#This Row],[Photon energy (eV)]]-Threshold</f>
        <v>4.012611200000002</v>
      </c>
      <c r="C8" s="2" t="s">
        <v>25</v>
      </c>
      <c r="D8" s="3">
        <f>Table1[[#This Row],[Polar ang (deg)]]/180*PI()</f>
        <v>6.0000000000000019E-2</v>
      </c>
      <c r="E8" s="2">
        <v>3.4377467707849401</v>
      </c>
      <c r="F8" s="1">
        <f>IF(Table1[[#This Row],[Phase shift diff (deg)]]="","",Table1[[#This Row],[Phase shift diff (deg)]]/180*PI())</f>
        <v>0.89055531847170299</v>
      </c>
      <c r="G8" s="2">
        <v>51.0250611713575</v>
      </c>
      <c r="H8"/>
    </row>
    <row r="9" spans="1:8" x14ac:dyDescent="0.2">
      <c r="A9" s="2">
        <v>14.3</v>
      </c>
      <c r="B9" s="2">
        <f>2*Table1[[#This Row],[Photon energy (eV)]]-Threshold</f>
        <v>4.012611200000002</v>
      </c>
      <c r="C9" s="2" t="s">
        <v>25</v>
      </c>
      <c r="D9" s="3">
        <f>Table1[[#This Row],[Polar ang (deg)]]/180*PI()</f>
        <v>6.9999999999999951E-2</v>
      </c>
      <c r="E9" s="2">
        <v>4.0107045659157601</v>
      </c>
      <c r="F9" s="1">
        <f>IF(Table1[[#This Row],[Phase shift diff (deg)]]="","",Table1[[#This Row],[Phase shift diff (deg)]]/180*PI())</f>
        <v>0.89093832016857111</v>
      </c>
      <c r="G9" s="2">
        <v>51.047005552134401</v>
      </c>
      <c r="H9"/>
    </row>
    <row r="10" spans="1:8" x14ac:dyDescent="0.2">
      <c r="A10" s="2">
        <v>14.3</v>
      </c>
      <c r="B10" s="2">
        <f>2*Table1[[#This Row],[Photon energy (eV)]]-Threshold</f>
        <v>4.012611200000002</v>
      </c>
      <c r="C10" s="2" t="s">
        <v>25</v>
      </c>
      <c r="D10" s="3">
        <f>Table1[[#This Row],[Polar ang (deg)]]/180*PI()</f>
        <v>8.0000000000000071E-2</v>
      </c>
      <c r="E10" s="2">
        <v>4.5836623610465903</v>
      </c>
      <c r="F10" s="1">
        <f>IF(Table1[[#This Row],[Phase shift diff (deg)]]="","",Table1[[#This Row],[Phase shift diff (deg)]]/180*PI())</f>
        <v>0.89138099575997343</v>
      </c>
      <c r="G10" s="2">
        <v>51.0723689952152</v>
      </c>
      <c r="H10"/>
    </row>
    <row r="11" spans="1:8" x14ac:dyDescent="0.2">
      <c r="A11" s="2">
        <v>14.3</v>
      </c>
      <c r="B11" s="2">
        <f>2*Table1[[#This Row],[Photon energy (eV)]]-Threshold</f>
        <v>4.012611200000002</v>
      </c>
      <c r="C11" s="2" t="s">
        <v>25</v>
      </c>
      <c r="D11" s="3">
        <f>Table1[[#This Row],[Polar ang (deg)]]/180*PI()</f>
        <v>9.0000000000000011E-2</v>
      </c>
      <c r="E11" s="2">
        <v>5.1566201561774099</v>
      </c>
      <c r="F11" s="1">
        <f>IF(Table1[[#This Row],[Phase shift diff (deg)]]="","",Table1[[#This Row],[Phase shift diff (deg)]]/180*PI())</f>
        <v>0.89188366887401527</v>
      </c>
      <c r="G11" s="2">
        <v>51.101170043124498</v>
      </c>
      <c r="H11"/>
    </row>
    <row r="12" spans="1:8" x14ac:dyDescent="0.2">
      <c r="A12" s="2">
        <v>14.3</v>
      </c>
      <c r="B12" s="2">
        <f>2*Table1[[#This Row],[Photon energy (eV)]]-Threshold</f>
        <v>4.012611200000002</v>
      </c>
      <c r="C12" s="2" t="s">
        <v>25</v>
      </c>
      <c r="D12" s="3">
        <f>Table1[[#This Row],[Polar ang (deg)]]/180*PI()</f>
        <v>9.9999999999999978E-2</v>
      </c>
      <c r="E12" s="2">
        <v>5.7295779513082303</v>
      </c>
      <c r="F12" s="1">
        <f>IF(Table1[[#This Row],[Phase shift diff (deg)]]="","",Table1[[#This Row],[Phase shift diff (deg)]]/180*PI())</f>
        <v>0.89244670760170786</v>
      </c>
      <c r="G12" s="2">
        <v>51.133429785923703</v>
      </c>
      <c r="H12"/>
    </row>
    <row r="13" spans="1:8" x14ac:dyDescent="0.2">
      <c r="A13" s="2">
        <v>14.3</v>
      </c>
      <c r="B13" s="2">
        <f>2*Table1[[#This Row],[Photon energy (eV)]]-Threshold</f>
        <v>4.012611200000002</v>
      </c>
      <c r="C13" s="2" t="s">
        <v>25</v>
      </c>
      <c r="D13" s="3">
        <f>Table1[[#This Row],[Polar ang (deg)]]/180*PI()</f>
        <v>0.11000000000000007</v>
      </c>
      <c r="E13" s="2">
        <v>6.3025357464390597</v>
      </c>
      <c r="F13" s="1">
        <f>IF(Table1[[#This Row],[Phase shift diff (deg)]]="","",Table1[[#This Row],[Phase shift diff (deg)]]/180*PI())</f>
        <v>0.89307052499363859</v>
      </c>
      <c r="G13" s="2">
        <v>51.169171889668199</v>
      </c>
      <c r="H13"/>
    </row>
    <row r="14" spans="1:8" x14ac:dyDescent="0.2">
      <c r="A14" s="2">
        <v>14.3</v>
      </c>
      <c r="B14" s="2">
        <f>2*Table1[[#This Row],[Photon energy (eV)]]-Threshold</f>
        <v>4.012611200000002</v>
      </c>
      <c r="C14" s="2" t="s">
        <v>25</v>
      </c>
      <c r="D14" s="3">
        <f>Table1[[#This Row],[Polar ang (deg)]]/180*PI()</f>
        <v>0.12000000000000004</v>
      </c>
      <c r="E14" s="2">
        <v>6.8754935415698801</v>
      </c>
      <c r="F14" s="1">
        <f>IF(Table1[[#This Row],[Phase shift diff (deg)]]="","",Table1[[#This Row],[Phase shift diff (deg)]]/180*PI())</f>
        <v>0.89375557961773078</v>
      </c>
      <c r="G14" s="2">
        <v>51.208422628364602</v>
      </c>
      <c r="H14"/>
    </row>
    <row r="15" spans="1:8" x14ac:dyDescent="0.2">
      <c r="A15" s="2">
        <v>14.3</v>
      </c>
      <c r="B15" s="2">
        <f>2*Table1[[#This Row],[Photon energy (eV)]]-Threshold</f>
        <v>4.012611200000002</v>
      </c>
      <c r="C15" s="2" t="s">
        <v>25</v>
      </c>
      <c r="D15" s="3">
        <f>Table1[[#This Row],[Polar ang (deg)]]/180*PI()</f>
        <v>0.12999999999999995</v>
      </c>
      <c r="E15" s="2">
        <v>7.4484513367006997</v>
      </c>
      <c r="F15" s="1">
        <f>IF(Table1[[#This Row],[Phase shift diff (deg)]]="","",Table1[[#This Row],[Phase shift diff (deg)]]/180*PI())</f>
        <v>0.89450237617893358</v>
      </c>
      <c r="G15" s="2">
        <v>51.251210919476399</v>
      </c>
      <c r="H15"/>
    </row>
    <row r="16" spans="1:8" x14ac:dyDescent="0.2">
      <c r="A16" s="2">
        <v>14.3</v>
      </c>
      <c r="B16" s="2">
        <f>2*Table1[[#This Row],[Photon energy (eV)]]-Threshold</f>
        <v>4.012611200000002</v>
      </c>
      <c r="C16" s="2" t="s">
        <v>25</v>
      </c>
      <c r="D16" s="3">
        <f>Table1[[#This Row],[Polar ang (deg)]]/180*PI()</f>
        <v>0.1400000000000001</v>
      </c>
      <c r="E16" s="2">
        <v>8.0214091318315308</v>
      </c>
      <c r="F16" s="1">
        <f>IF(Table1[[#This Row],[Phase shift diff (deg)]]="","",Table1[[#This Row],[Phase shift diff (deg)]]/180*PI())</f>
        <v>0.89531146620183866</v>
      </c>
      <c r="G16" s="2">
        <v>51.297568363034998</v>
      </c>
      <c r="H16"/>
    </row>
    <row r="17" spans="1:8" x14ac:dyDescent="0.2">
      <c r="A17" s="2">
        <v>14.3</v>
      </c>
      <c r="B17" s="2">
        <f>2*Table1[[#This Row],[Photon energy (eV)]]-Threshold</f>
        <v>4.012611200000002</v>
      </c>
      <c r="C17" s="2" t="s">
        <v>25</v>
      </c>
      <c r="D17" s="3">
        <f>Table1[[#This Row],[Polar ang (deg)]]/180*PI()</f>
        <v>0.15</v>
      </c>
      <c r="E17" s="2">
        <v>8.5943669269623495</v>
      </c>
      <c r="F17" s="1">
        <f>IF(Table1[[#This Row],[Phase shift diff (deg)]]="","",Table1[[#This Row],[Phase shift diff (deg)]]/180*PI())</f>
        <v>0.89618344877724965</v>
      </c>
      <c r="G17" s="2">
        <v>51.347529284415003</v>
      </c>
      <c r="H17"/>
    </row>
    <row r="18" spans="1:8" x14ac:dyDescent="0.2">
      <c r="A18" s="2">
        <v>14.3</v>
      </c>
      <c r="B18" s="2">
        <f>2*Table1[[#This Row],[Photon energy (eV)]]-Threshold</f>
        <v>4.012611200000002</v>
      </c>
      <c r="C18" s="2" t="s">
        <v>25</v>
      </c>
      <c r="D18" s="3">
        <f>Table1[[#This Row],[Polar ang (deg)]]/180*PI()</f>
        <v>0.15999999999999998</v>
      </c>
      <c r="E18" s="2">
        <v>9.16732472209317</v>
      </c>
      <c r="F18" s="1">
        <f>IF(Table1[[#This Row],[Phase shift diff (deg)]]="","",Table1[[#This Row],[Phase shift diff (deg)]]/180*PI())</f>
        <v>0.89711897137385499</v>
      </c>
      <c r="G18" s="2">
        <v>51.401130780839601</v>
      </c>
      <c r="H18"/>
    </row>
    <row r="19" spans="1:8" x14ac:dyDescent="0.2">
      <c r="A19" s="2">
        <v>14.3</v>
      </c>
      <c r="B19" s="2">
        <f>2*Table1[[#This Row],[Photon energy (eV)]]-Threshold</f>
        <v>4.012611200000002</v>
      </c>
      <c r="C19" s="2" t="s">
        <v>25</v>
      </c>
      <c r="D19" s="3">
        <f>Table1[[#This Row],[Polar ang (deg)]]/180*PI()</f>
        <v>0.1700000000000001</v>
      </c>
      <c r="E19" s="2">
        <v>9.7402825172239993</v>
      </c>
      <c r="F19" s="1">
        <f>IF(Table1[[#This Row],[Phase shift diff (deg)]]="","",Table1[[#This Row],[Phase shift diff (deg)]]/180*PI())</f>
        <v>0.89811873071622184</v>
      </c>
      <c r="G19" s="2">
        <v>51.458412771686</v>
      </c>
      <c r="H19"/>
    </row>
    <row r="20" spans="1:8" x14ac:dyDescent="0.2">
      <c r="A20" s="2">
        <v>14.3</v>
      </c>
      <c r="B20" s="2">
        <f>2*Table1[[#This Row],[Photon energy (eV)]]-Threshold</f>
        <v>4.012611200000002</v>
      </c>
      <c r="C20" s="2" t="s">
        <v>25</v>
      </c>
      <c r="D20" s="3">
        <f>Table1[[#This Row],[Polar ang (deg)]]/180*PI()</f>
        <v>0.17999999999999969</v>
      </c>
      <c r="E20" s="2">
        <v>10.3132403123548</v>
      </c>
      <c r="F20" s="1">
        <f>IF(Table1[[#This Row],[Phase shift diff (deg)]]="","",Table1[[#This Row],[Phase shift diff (deg)]]/180*PI())</f>
        <v>0.89918347373042529</v>
      </c>
      <c r="G20" s="2">
        <v>51.519418052665898</v>
      </c>
      <c r="H20"/>
    </row>
    <row r="21" spans="1:8" x14ac:dyDescent="0.2">
      <c r="A21" s="2">
        <v>14.3</v>
      </c>
      <c r="B21" s="2">
        <f>2*Table1[[#This Row],[Photon energy (eV)]]-Threshold</f>
        <v>4.012611200000002</v>
      </c>
      <c r="C21" s="2" t="s">
        <v>25</v>
      </c>
      <c r="D21" s="3">
        <f>Table1[[#This Row],[Polar ang (deg)]]/180*PI()</f>
        <v>0.18999999999999928</v>
      </c>
      <c r="E21" s="2">
        <v>10.886198107485599</v>
      </c>
      <c r="F21" s="1">
        <f>IF(Table1[[#This Row],[Phase shift diff (deg)]]="","",Table1[[#This Row],[Phase shift diff (deg)]]/180*PI())</f>
        <v>0.90031399855866523</v>
      </c>
      <c r="G21" s="2">
        <v>51.584192353958798</v>
      </c>
      <c r="H21"/>
    </row>
    <row r="22" spans="1:8" x14ac:dyDescent="0.2">
      <c r="A22" s="2">
        <v>14.3</v>
      </c>
      <c r="B22" s="2">
        <f>2*Table1[[#This Row],[Photon energy (eV)]]-Threshold</f>
        <v>4.012611200000002</v>
      </c>
      <c r="C22" s="2" t="s">
        <v>25</v>
      </c>
      <c r="D22" s="3">
        <f>Table1[[#This Row],[Polar ang (deg)]]/180*PI()</f>
        <v>0.20000000000000059</v>
      </c>
      <c r="E22" s="2">
        <v>11.4591559026165</v>
      </c>
      <c r="F22" s="1">
        <f>IF(Table1[[#This Row],[Phase shift diff (deg)]]="","",Table1[[#This Row],[Phase shift diff (deg)]]/180*PI())</f>
        <v>0.90151115564437234</v>
      </c>
      <c r="G22" s="2">
        <v>51.652784402384</v>
      </c>
      <c r="H22"/>
    </row>
    <row r="23" spans="1:8" x14ac:dyDescent="0.2">
      <c r="A23" s="2">
        <v>14.3</v>
      </c>
      <c r="B23" s="2">
        <f>2*Table1[[#This Row],[Photon energy (eV)]]-Threshold</f>
        <v>4.012611200000002</v>
      </c>
      <c r="C23" s="2" t="s">
        <v>25</v>
      </c>
      <c r="D23" s="3">
        <f>Table1[[#This Row],[Polar ang (deg)]]/180*PI()</f>
        <v>0.21000000000000024</v>
      </c>
      <c r="E23" s="2">
        <v>12.032113697747301</v>
      </c>
      <c r="F23" s="1">
        <f>IF(Table1[[#This Row],[Phase shift diff (deg)]]="","",Table1[[#This Row],[Phase shift diff (deg)]]/180*PI())</f>
        <v>0.90277584888929729</v>
      </c>
      <c r="G23" s="2">
        <v>51.725245987696901</v>
      </c>
      <c r="H23"/>
    </row>
    <row r="24" spans="1:8" x14ac:dyDescent="0.2">
      <c r="A24" s="2">
        <v>14.3</v>
      </c>
      <c r="B24" s="2">
        <f>2*Table1[[#This Row],[Photon energy (eV)]]-Threshold</f>
        <v>4.012611200000002</v>
      </c>
      <c r="C24" s="2" t="s">
        <v>25</v>
      </c>
      <c r="D24" s="3">
        <f>Table1[[#This Row],[Polar ang (deg)]]/180*PI()</f>
        <v>0.21999999999999978</v>
      </c>
      <c r="E24" s="2">
        <v>12.6050714928781</v>
      </c>
      <c r="F24" s="1">
        <f>IF(Table1[[#This Row],[Phase shift diff (deg)]]="","",Table1[[#This Row],[Phase shift diff (deg)]]/180*PI())</f>
        <v>0.90410903688418875</v>
      </c>
      <c r="G24" s="2">
        <v>51.801632033101697</v>
      </c>
      <c r="H24"/>
    </row>
    <row r="25" spans="1:8" x14ac:dyDescent="0.2">
      <c r="A25" s="2">
        <v>14.3</v>
      </c>
      <c r="B25" s="2">
        <f>2*Table1[[#This Row],[Photon energy (eV)]]-Threshold</f>
        <v>4.012611200000002</v>
      </c>
      <c r="C25" s="2" t="s">
        <v>25</v>
      </c>
      <c r="D25" s="3">
        <f>Table1[[#This Row],[Polar ang (deg)]]/180*PI()</f>
        <v>0.22999999999999943</v>
      </c>
      <c r="E25" s="2">
        <v>13.178029288008901</v>
      </c>
      <c r="F25" s="1">
        <f>IF(Table1[[#This Row],[Phase shift diff (deg)]]="","",Table1[[#This Row],[Phase shift diff (deg)]]/180*PI())</f>
        <v>0.90551173421472342</v>
      </c>
      <c r="G25" s="2">
        <v>51.882000670075598</v>
      </c>
      <c r="H25"/>
    </row>
    <row r="26" spans="1:8" x14ac:dyDescent="0.2">
      <c r="A26" s="2">
        <v>14.3</v>
      </c>
      <c r="B26" s="2">
        <f>2*Table1[[#This Row],[Photon energy (eV)]]-Threshold</f>
        <v>4.012611200000002</v>
      </c>
      <c r="C26" s="2" t="s">
        <v>25</v>
      </c>
      <c r="D26" s="3">
        <f>Table1[[#This Row],[Polar ang (deg)]]/180*PI()</f>
        <v>0.24000000000000071</v>
      </c>
      <c r="E26" s="2">
        <v>13.750987083139799</v>
      </c>
      <c r="F26" s="1">
        <f>IF(Table1[[#This Row],[Phase shift diff (deg)]]="","",Table1[[#This Row],[Phase shift diff (deg)]]/180*PI())</f>
        <v>0.9069850128443846</v>
      </c>
      <c r="G26" s="2">
        <v>51.966413317601997</v>
      </c>
      <c r="H26"/>
    </row>
    <row r="27" spans="1:8" x14ac:dyDescent="0.2">
      <c r="A27" s="2">
        <v>14.3</v>
      </c>
      <c r="B27" s="2">
        <f>2*Table1[[#This Row],[Photon energy (eV)]]-Threshold</f>
        <v>4.012611200000002</v>
      </c>
      <c r="C27" s="2" t="s">
        <v>25</v>
      </c>
      <c r="D27" s="3">
        <f>Table1[[#This Row],[Polar ang (deg)]]/180*PI()</f>
        <v>0.25000000000000033</v>
      </c>
      <c r="E27" s="2">
        <v>14.3239448782706</v>
      </c>
      <c r="F27" s="1">
        <f>IF(Table1[[#This Row],[Phase shift diff (deg)]]="","",Table1[[#This Row],[Phase shift diff (deg)]]/180*PI())</f>
        <v>0.90853000357604197</v>
      </c>
      <c r="G27" s="2">
        <v>52.054934765912797</v>
      </c>
      <c r="H27"/>
    </row>
    <row r="28" spans="1:8" x14ac:dyDescent="0.2">
      <c r="A28" s="2">
        <v>14.3</v>
      </c>
      <c r="B28" s="2">
        <f>2*Table1[[#This Row],[Photon energy (eV)]]-Threshold</f>
        <v>4.012611200000002</v>
      </c>
      <c r="C28" s="2" t="s">
        <v>25</v>
      </c>
      <c r="D28" s="3">
        <f>Table1[[#This Row],[Polar ang (deg)]]/180*PI()</f>
        <v>0.2599999999999999</v>
      </c>
      <c r="E28" s="2">
        <v>14.896902673401399</v>
      </c>
      <c r="F28" s="1">
        <f>IF(Table1[[#This Row],[Phase shift diff (deg)]]="","",Table1[[#This Row],[Phase shift diff (deg)]]/180*PI())</f>
        <v>0.9101478975940358</v>
      </c>
      <c r="G28" s="2">
        <v>52.1476332648433</v>
      </c>
      <c r="H28"/>
    </row>
    <row r="29" spans="1:8" x14ac:dyDescent="0.2">
      <c r="A29" s="2">
        <v>14.3</v>
      </c>
      <c r="B29" s="2">
        <f>2*Table1[[#This Row],[Photon energy (eV)]]-Threshold</f>
        <v>4.012611200000002</v>
      </c>
      <c r="C29" s="2" t="s">
        <v>25</v>
      </c>
      <c r="D29" s="3">
        <f>Table1[[#This Row],[Polar ang (deg)]]/180*PI()</f>
        <v>0.26999999999999952</v>
      </c>
      <c r="E29" s="2">
        <v>15.4698604685322</v>
      </c>
      <c r="F29" s="1">
        <f>IF(Table1[[#This Row],[Phase shift diff (deg)]]="","",Table1[[#This Row],[Phase shift diff (deg)]]/180*PI())</f>
        <v>0.9118399480885554</v>
      </c>
      <c r="G29" s="2">
        <v>52.244580616902297</v>
      </c>
      <c r="H29"/>
    </row>
    <row r="30" spans="1:8" x14ac:dyDescent="0.2">
      <c r="A30" s="2">
        <v>14.3</v>
      </c>
      <c r="B30" s="2">
        <f>2*Table1[[#This Row],[Photon energy (eV)]]-Threshold</f>
        <v>4.012611200000002</v>
      </c>
      <c r="C30" s="2" t="s">
        <v>25</v>
      </c>
      <c r="D30" s="3">
        <f>Table1[[#This Row],[Polar ang (deg)]]/180*PI()</f>
        <v>0.28000000000000086</v>
      </c>
      <c r="E30" s="2">
        <v>16.042818263663101</v>
      </c>
      <c r="F30" s="1">
        <f>IF(Table1[[#This Row],[Phase shift diff (deg)]]="","",Table1[[#This Row],[Phase shift diff (deg)]]/180*PI())</f>
        <v>0.91360747196415393</v>
      </c>
      <c r="G30" s="2">
        <v>52.345852275162699</v>
      </c>
      <c r="H30"/>
    </row>
    <row r="31" spans="1:8" x14ac:dyDescent="0.2">
      <c r="A31" s="2">
        <v>14.3</v>
      </c>
      <c r="B31" s="2">
        <f>2*Table1[[#This Row],[Photon energy (eV)]]-Threshold</f>
        <v>4.012611200000002</v>
      </c>
      <c r="C31" s="2" t="s">
        <v>25</v>
      </c>
      <c r="D31" s="3">
        <f>Table1[[#This Row],[Polar ang (deg)]]/180*PI()</f>
        <v>0.29000000000000048</v>
      </c>
      <c r="E31" s="2">
        <v>16.615776058793902</v>
      </c>
      <c r="F31" s="1">
        <f>IF(Table1[[#This Row],[Phase shift diff (deg)]]="","",Table1[[#This Row],[Phase shift diff (deg)]]/180*PI())</f>
        <v>0.9154518516342004</v>
      </c>
      <c r="G31" s="2">
        <v>52.451527446076099</v>
      </c>
      <c r="H31"/>
    </row>
    <row r="32" spans="1:8" x14ac:dyDescent="0.2">
      <c r="A32" s="2">
        <v>14.3</v>
      </c>
      <c r="B32" s="2">
        <f>2*Table1[[#This Row],[Photon energy (eV)]]-Threshold</f>
        <v>4.012611200000002</v>
      </c>
      <c r="C32" s="2" t="s">
        <v>25</v>
      </c>
      <c r="D32" s="3">
        <f>Table1[[#This Row],[Polar ang (deg)]]/180*PI()</f>
        <v>0.3</v>
      </c>
      <c r="E32" s="2">
        <v>17.188733853924699</v>
      </c>
      <c r="F32" s="1">
        <f>IF(Table1[[#This Row],[Phase shift diff (deg)]]="","",Table1[[#This Row],[Phase shift diff (deg)]]/180*PI())</f>
        <v>0.91737453690307869</v>
      </c>
      <c r="G32" s="2">
        <v>52.561689197314799</v>
      </c>
      <c r="H32"/>
    </row>
    <row r="33" spans="1:8" x14ac:dyDescent="0.2">
      <c r="A33" s="2">
        <v>14.3</v>
      </c>
      <c r="B33" s="2">
        <f>2*Table1[[#This Row],[Photon energy (eV)]]-Threshold</f>
        <v>4.012611200000002</v>
      </c>
      <c r="C33" s="2" t="s">
        <v>25</v>
      </c>
      <c r="D33" s="3">
        <f>Table1[[#This Row],[Polar ang (deg)]]/180*PI()</f>
        <v>0.30999999999999966</v>
      </c>
      <c r="E33" s="2">
        <v>17.7616916490555</v>
      </c>
      <c r="F33" s="1">
        <f>IF(Table1[[#This Row],[Phase shift diff (deg)]]="","",Table1[[#This Row],[Phase shift diff (deg)]]/180*PI())</f>
        <v>0.91937704693786593</v>
      </c>
      <c r="G33" s="2">
        <v>52.6764245707407</v>
      </c>
      <c r="H33"/>
    </row>
    <row r="34" spans="1:8" x14ac:dyDescent="0.2">
      <c r="A34" s="2">
        <v>14.3</v>
      </c>
      <c r="B34" s="2">
        <f>2*Table1[[#This Row],[Photon energy (eV)]]-Threshold</f>
        <v>4.012611200000002</v>
      </c>
      <c r="C34" s="2" t="s">
        <v>25</v>
      </c>
      <c r="D34" s="3">
        <f>Table1[[#This Row],[Polar ang (deg)]]/180*PI()</f>
        <v>0.31999999999999923</v>
      </c>
      <c r="E34" s="2">
        <v>18.334649444186301</v>
      </c>
      <c r="F34" s="1">
        <f>IF(Table1[[#This Row],[Phase shift diff (deg)]]="","",Table1[[#This Row],[Phase shift diff (deg)]]/180*PI())</f>
        <v>0.92146097233120894</v>
      </c>
      <c r="G34" s="2">
        <v>52.795824700599397</v>
      </c>
      <c r="H34"/>
    </row>
    <row r="35" spans="1:8" x14ac:dyDescent="0.2">
      <c r="A35" s="2">
        <v>14.3</v>
      </c>
      <c r="B35" s="2">
        <f>2*Table1[[#This Row],[Photon energy (eV)]]-Threshold</f>
        <v>4.012611200000002</v>
      </c>
      <c r="C35" s="2" t="s">
        <v>25</v>
      </c>
      <c r="D35" s="3">
        <f>Table1[[#This Row],[Polar ang (deg)]]/180*PI()</f>
        <v>0.33000000000000063</v>
      </c>
      <c r="E35" s="2">
        <v>18.907607239317201</v>
      </c>
      <c r="F35" s="1">
        <f>IF(Table1[[#This Row],[Phase shift diff (deg)]]="","",Table1[[#This Row],[Phase shift diff (deg)]]/180*PI())</f>
        <v>0.923627977256953</v>
      </c>
      <c r="G35" s="2">
        <v>52.919984937028602</v>
      </c>
      <c r="H35"/>
    </row>
    <row r="36" spans="1:8" x14ac:dyDescent="0.2">
      <c r="A36" s="2">
        <v>14.3</v>
      </c>
      <c r="B36" s="2">
        <f>2*Table1[[#This Row],[Photon energy (eV)]]-Threshold</f>
        <v>4.012611200000002</v>
      </c>
      <c r="C36" s="2" t="s">
        <v>25</v>
      </c>
      <c r="D36" s="3">
        <f>Table1[[#This Row],[Polar ang (deg)]]/180*PI()</f>
        <v>0.34000000000000019</v>
      </c>
      <c r="E36" s="2">
        <v>19.480565034447999</v>
      </c>
      <c r="F36" s="1">
        <f>IF(Table1[[#This Row],[Phase shift diff (deg)]]="","",Table1[[#This Row],[Phase shift diff (deg)]]/180*PI())</f>
        <v>0.92587980172000872</v>
      </c>
      <c r="G36" s="2">
        <v>53.049004974966003</v>
      </c>
      <c r="H36"/>
    </row>
    <row r="37" spans="1:8" x14ac:dyDescent="0.2">
      <c r="A37" s="2">
        <v>14.3</v>
      </c>
      <c r="B37" s="2">
        <f>2*Table1[[#This Row],[Photon energy (eV)]]-Threshold</f>
        <v>4.012611200000002</v>
      </c>
      <c r="C37" s="2" t="s">
        <v>25</v>
      </c>
      <c r="D37" s="3">
        <f>Table1[[#This Row],[Polar ang (deg)]]/180*PI()</f>
        <v>0.34999999999999976</v>
      </c>
      <c r="E37" s="2">
        <v>20.0535228295788</v>
      </c>
      <c r="F37" s="1">
        <f>IF(Table1[[#This Row],[Phase shift diff (deg)]]="","",Table1[[#This Row],[Phase shift diff (deg)]]/180*PI())</f>
        <v>0.92821826390177919</v>
      </c>
      <c r="G37" s="2">
        <v>53.182988988532401</v>
      </c>
      <c r="H37"/>
    </row>
    <row r="38" spans="1:8" x14ac:dyDescent="0.2">
      <c r="A38" s="2">
        <v>14.3</v>
      </c>
      <c r="B38" s="2">
        <f>2*Table1[[#This Row],[Photon energy (eV)]]-Threshold</f>
        <v>4.012611200000002</v>
      </c>
      <c r="C38" s="2" t="s">
        <v>25</v>
      </c>
      <c r="D38" s="3">
        <f>Table1[[#This Row],[Polar ang (deg)]]/180*PI()</f>
        <v>0.35999999999999938</v>
      </c>
      <c r="E38" s="2">
        <v>20.6264806247096</v>
      </c>
      <c r="F38" s="1">
        <f>IF(Table1[[#This Row],[Phase shift diff (deg)]]="","",Table1[[#This Row],[Phase shift diff (deg)]]/180*PI())</f>
        <v>0.93064526260222535</v>
      </c>
      <c r="G38" s="2">
        <v>53.322045770951704</v>
      </c>
      <c r="H38"/>
    </row>
    <row r="39" spans="1:8" x14ac:dyDescent="0.2">
      <c r="A39" s="2">
        <v>14.3</v>
      </c>
      <c r="B39" s="2">
        <f>2*Table1[[#This Row],[Photon energy (eV)]]-Threshold</f>
        <v>4.012611200000002</v>
      </c>
      <c r="C39" s="2" t="s">
        <v>25</v>
      </c>
      <c r="D39" s="3">
        <f>Table1[[#This Row],[Polar ang (deg)]]/180*PI()</f>
        <v>0.37000000000000072</v>
      </c>
      <c r="E39" s="2">
        <v>21.199438419840501</v>
      </c>
      <c r="F39" s="1">
        <f>IF(Table1[[#This Row],[Phase shift diff (deg)]]="","",Table1[[#This Row],[Phase shift diff (deg)]]/180*PI())</f>
        <v>0.93316277977945417</v>
      </c>
      <c r="G39" s="2">
        <v>53.466288880058599</v>
      </c>
      <c r="H39"/>
    </row>
    <row r="40" spans="1:8" x14ac:dyDescent="0.2">
      <c r="A40" s="2">
        <v>14.3</v>
      </c>
      <c r="B40" s="2">
        <f>2*Table1[[#This Row],[Photon energy (eV)]]-Threshold</f>
        <v>4.012611200000002</v>
      </c>
      <c r="C40" s="2" t="s">
        <v>25</v>
      </c>
      <c r="D40" s="3">
        <f>Table1[[#This Row],[Polar ang (deg)]]/180*PI()</f>
        <v>0.38000000000000034</v>
      </c>
      <c r="E40" s="2">
        <v>21.772396214971302</v>
      </c>
      <c r="F40" s="1">
        <f>IF(Table1[[#This Row],[Phase shift diff (deg)]]="","",Table1[[#This Row],[Phase shift diff (deg)]]/180*PI())</f>
        <v>0.93577288318737195</v>
      </c>
      <c r="G40" s="2">
        <v>53.615836789425003</v>
      </c>
      <c r="H40"/>
    </row>
    <row r="41" spans="1:8" x14ac:dyDescent="0.2">
      <c r="A41" s="2">
        <v>14.3</v>
      </c>
      <c r="B41" s="2">
        <f>2*Table1[[#This Row],[Photon energy (eV)]]-Threshold</f>
        <v>4.012611200000002</v>
      </c>
      <c r="C41" s="2" t="s">
        <v>25</v>
      </c>
      <c r="D41" s="3">
        <f>Table1[[#This Row],[Polar ang (deg)]]/180*PI()</f>
        <v>0.3899999999999999</v>
      </c>
      <c r="E41" s="2">
        <v>22.345354010102099</v>
      </c>
      <c r="F41" s="1">
        <f>IF(Table1[[#This Row],[Phase shift diff (deg)]]="","",Table1[[#This Row],[Phase shift diff (deg)]]/180*PI())</f>
        <v>0.93847772911162741</v>
      </c>
      <c r="G41" s="2">
        <v>53.770813045117997</v>
      </c>
      <c r="H41"/>
    </row>
    <row r="42" spans="1:8" x14ac:dyDescent="0.2">
      <c r="A42" s="2">
        <v>14.3</v>
      </c>
      <c r="B42" s="2">
        <f>2*Table1[[#This Row],[Photon energy (eV)]]-Threshold</f>
        <v>4.012611200000002</v>
      </c>
      <c r="C42" s="2" t="s">
        <v>25</v>
      </c>
      <c r="D42" s="3">
        <f>Table1[[#This Row],[Polar ang (deg)]]/180*PI()</f>
        <v>0.39999999999999947</v>
      </c>
      <c r="E42" s="2">
        <v>22.9183118052329</v>
      </c>
      <c r="F42" s="1">
        <f>IF(Table1[[#This Row],[Phase shift diff (deg)]]="","",Table1[[#This Row],[Phase shift diff (deg)]]/180*PI())</f>
        <v>0.94127956520360068</v>
      </c>
      <c r="G42" s="2">
        <v>53.9313464280755</v>
      </c>
      <c r="H42"/>
    </row>
    <row r="43" spans="1:8" x14ac:dyDescent="0.2">
      <c r="A43" s="2">
        <v>14.3</v>
      </c>
      <c r="B43" s="2">
        <f>2*Table1[[#This Row],[Photon energy (eV)]]-Threshold</f>
        <v>4.012611200000002</v>
      </c>
      <c r="C43" s="2" t="s">
        <v>25</v>
      </c>
      <c r="D43" s="3">
        <f>Table1[[#This Row],[Polar ang (deg)]]/180*PI()</f>
        <v>0.41000000000000086</v>
      </c>
      <c r="E43" s="2">
        <v>23.4912696003638</v>
      </c>
      <c r="F43" s="1">
        <f>IF(Table1[[#This Row],[Phase shift diff (deg)]]="","",Table1[[#This Row],[Phase shift diff (deg)]]/180*PI())</f>
        <v>0.94418073341171183</v>
      </c>
      <c r="G43" s="2">
        <v>54.097571122057801</v>
      </c>
      <c r="H43"/>
    </row>
    <row r="44" spans="1:8" x14ac:dyDescent="0.2">
      <c r="A44" s="2">
        <v>14.3</v>
      </c>
      <c r="B44" s="2">
        <f>2*Table1[[#This Row],[Photon energy (eV)]]-Threshold</f>
        <v>4.012611200000002</v>
      </c>
      <c r="C44" s="2" t="s">
        <v>25</v>
      </c>
      <c r="D44" s="3">
        <f>Table1[[#This Row],[Polar ang (deg)]]/180*PI()</f>
        <v>0.42000000000000048</v>
      </c>
      <c r="E44" s="2">
        <v>24.064227395494601</v>
      </c>
      <c r="F44" s="1">
        <f>IF(Table1[[#This Row],[Phase shift diff (deg)]]="","",Table1[[#This Row],[Phase shift diff (deg)]]/180*PI())</f>
        <v>0.94718367300874817</v>
      </c>
      <c r="G44" s="2">
        <v>54.269626887100699</v>
      </c>
      <c r="H44"/>
    </row>
    <row r="45" spans="1:8" x14ac:dyDescent="0.2">
      <c r="A45" s="2">
        <v>14.3</v>
      </c>
      <c r="B45" s="2">
        <f>2*Table1[[#This Row],[Photon energy (eV)]]-Threshold</f>
        <v>4.012611200000002</v>
      </c>
      <c r="C45" s="2" t="s">
        <v>25</v>
      </c>
      <c r="D45" s="3">
        <f>Table1[[#This Row],[Polar ang (deg)]]/180*PI()</f>
        <v>0.43000000000000005</v>
      </c>
      <c r="E45" s="2">
        <v>24.637185190625399</v>
      </c>
      <c r="F45" s="1">
        <f>IF(Table1[[#This Row],[Phase shift diff (deg)]]="","",Table1[[#This Row],[Phase shift diff (deg)]]/180*PI())</f>
        <v>0.95029092371317314</v>
      </c>
      <c r="G45" s="2">
        <v>54.447659238353303</v>
      </c>
      <c r="H45"/>
    </row>
    <row r="46" spans="1:8" x14ac:dyDescent="0.2">
      <c r="A46" s="2">
        <v>14.3</v>
      </c>
      <c r="B46" s="2">
        <f>2*Table1[[#This Row],[Photon energy (eV)]]-Threshold</f>
        <v>4.012611200000002</v>
      </c>
      <c r="C46" s="2" t="s">
        <v>25</v>
      </c>
      <c r="D46" s="3">
        <f>Table1[[#This Row],[Polar ang (deg)]]/180*PI()</f>
        <v>0.43999999999999956</v>
      </c>
      <c r="E46" s="2">
        <v>25.2101429857562</v>
      </c>
      <c r="F46" s="1">
        <f>IF(Table1[[#This Row],[Phase shift diff (deg)]]="","",Table1[[#This Row],[Phase shift diff (deg)]]/180*PI())</f>
        <v>0.95350512890163475</v>
      </c>
      <c r="G46" s="2">
        <v>54.631819630141202</v>
      </c>
      <c r="H46"/>
    </row>
    <row r="47" spans="1:8" x14ac:dyDescent="0.2">
      <c r="A47" s="2">
        <v>14.3</v>
      </c>
      <c r="B47" s="2">
        <f>2*Table1[[#This Row],[Photon energy (eV)]]-Threshold</f>
        <v>4.012611200000002</v>
      </c>
      <c r="C47" s="2" t="s">
        <v>25</v>
      </c>
      <c r="D47" s="3">
        <f>Table1[[#This Row],[Polar ang (deg)]]/180*PI()</f>
        <v>0.44999999999999923</v>
      </c>
      <c r="E47" s="2">
        <v>25.783100780887001</v>
      </c>
      <c r="F47" s="1">
        <f>IF(Table1[[#This Row],[Phase shift diff (deg)]]="","",Table1[[#This Row],[Phase shift diff (deg)]]/180*PI())</f>
        <v>0.95682903890892423</v>
      </c>
      <c r="G47" s="2">
        <v>54.822265645040197</v>
      </c>
      <c r="H47"/>
    </row>
    <row r="48" spans="1:8" x14ac:dyDescent="0.2">
      <c r="A48" s="2">
        <v>14.3</v>
      </c>
      <c r="B48" s="2">
        <f>2*Table1[[#This Row],[Photon energy (eV)]]-Threshold</f>
        <v>4.012611200000002</v>
      </c>
      <c r="C48" s="2" t="s">
        <v>25</v>
      </c>
      <c r="D48" s="3">
        <f>Table1[[#This Row],[Polar ang (deg)]]/180*PI()</f>
        <v>0.46000000000000058</v>
      </c>
      <c r="E48" s="2">
        <v>26.356058576017901</v>
      </c>
      <c r="F48" s="1">
        <f>IF(Table1[[#This Row],[Phase shift diff (deg)]]="","",Table1[[#This Row],[Phase shift diff (deg)]]/180*PI())</f>
        <v>0.96026551441059627</v>
      </c>
      <c r="G48" s="2">
        <v>55.019161187686102</v>
      </c>
      <c r="H48"/>
    </row>
    <row r="49" spans="1:8" x14ac:dyDescent="0.2">
      <c r="A49" s="2">
        <v>14.3</v>
      </c>
      <c r="B49" s="2">
        <f>2*Table1[[#This Row],[Photon energy (eV)]]-Threshold</f>
        <v>4.012611200000002</v>
      </c>
      <c r="C49" s="2" t="s">
        <v>25</v>
      </c>
      <c r="D49" s="3">
        <f>Table1[[#This Row],[Polar ang (deg)]]/180*PI()</f>
        <v>0.47000000000000014</v>
      </c>
      <c r="E49" s="2">
        <v>26.929016371148698</v>
      </c>
      <c r="F49" s="1">
        <f>IF(Table1[[#This Row],[Phase shift diff (deg)]]="","",Table1[[#This Row],[Phase shift diff (deg)]]/180*PI())</f>
        <v>0.96381752988222857</v>
      </c>
      <c r="G49" s="2">
        <v>55.222676682975802</v>
      </c>
      <c r="H49"/>
    </row>
    <row r="50" spans="1:8" x14ac:dyDescent="0.2">
      <c r="A50" s="2">
        <v>14.3</v>
      </c>
      <c r="B50" s="2">
        <f>2*Table1[[#This Row],[Photon energy (eV)]]-Threshold</f>
        <v>4.012611200000002</v>
      </c>
      <c r="C50" s="2" t="s">
        <v>25</v>
      </c>
      <c r="D50" s="3">
        <f>Table1[[#This Row],[Polar ang (deg)]]/180*PI()</f>
        <v>0.4799999999999997</v>
      </c>
      <c r="E50" s="2">
        <v>27.501974166279499</v>
      </c>
      <c r="F50" s="1">
        <f>IF(Table1[[#This Row],[Phase shift diff (deg)]]="","",Table1[[#This Row],[Phase shift diff (deg)]]/180*PI())</f>
        <v>0.96748817712789303</v>
      </c>
      <c r="G50" s="2">
        <v>55.432989278233698</v>
      </c>
      <c r="H50"/>
    </row>
    <row r="51" spans="1:8" x14ac:dyDescent="0.2">
      <c r="A51" s="2">
        <v>14.3</v>
      </c>
      <c r="B51" s="2">
        <f>2*Table1[[#This Row],[Photon energy (eV)]]-Threshold</f>
        <v>4.012611200000002</v>
      </c>
      <c r="C51" s="2" t="s">
        <v>25</v>
      </c>
      <c r="D51" s="3">
        <f>Table1[[#This Row],[Polar ang (deg)]]/180*PI()</f>
        <v>0.48999999999999932</v>
      </c>
      <c r="E51" s="2">
        <v>28.0749319614103</v>
      </c>
      <c r="F51" s="1">
        <f>IF(Table1[[#This Row],[Phase shift diff (deg)]]="","",Table1[[#This Row],[Phase shift diff (deg)]]/180*PI())</f>
        <v>0.97128066886885089</v>
      </c>
      <c r="G51" s="2">
        <v>55.650283048828797</v>
      </c>
      <c r="H51"/>
    </row>
    <row r="52" spans="1:8" x14ac:dyDescent="0.2">
      <c r="A52" s="2">
        <v>14.3</v>
      </c>
      <c r="B52" s="2">
        <f>2*Table1[[#This Row],[Photon energy (eV)]]-Threshold</f>
        <v>4.012611200000002</v>
      </c>
      <c r="C52" s="2" t="s">
        <v>25</v>
      </c>
      <c r="D52" s="3">
        <f>Table1[[#This Row],[Polar ang (deg)]]/180*PI()</f>
        <v>0.50000000000000067</v>
      </c>
      <c r="E52" s="2">
        <v>28.647889756541201</v>
      </c>
      <c r="F52" s="1">
        <f>IF(Table1[[#This Row],[Phase shift diff (deg)]]="","",Table1[[#This Row],[Phase shift diff (deg)]]/180*PI())</f>
        <v>0.97519834238159619</v>
      </c>
      <c r="G52" s="2">
        <v>55.874749206619299</v>
      </c>
      <c r="H52"/>
    </row>
    <row r="53" spans="1:8" x14ac:dyDescent="0.2">
      <c r="A53" s="2">
        <v>14.3</v>
      </c>
      <c r="B53" s="2">
        <f>2*Table1[[#This Row],[Photon energy (eV)]]-Threshold</f>
        <v>4.012611200000002</v>
      </c>
      <c r="C53" s="2" t="s">
        <v>25</v>
      </c>
      <c r="D53" s="3">
        <f>Table1[[#This Row],[Polar ang (deg)]]/180*PI()</f>
        <v>0.51000000000000023</v>
      </c>
      <c r="E53" s="2">
        <v>29.220847551672001</v>
      </c>
      <c r="F53" s="1">
        <f>IF(Table1[[#This Row],[Phase shift diff (deg)]]="","",Table1[[#This Row],[Phase shift diff (deg)]]/180*PI())</f>
        <v>0.97924466317239123</v>
      </c>
      <c r="G53" s="2">
        <v>56.106586310487899</v>
      </c>
      <c r="H53"/>
    </row>
    <row r="54" spans="1:8" x14ac:dyDescent="0.2">
      <c r="A54" s="2">
        <v>14.3</v>
      </c>
      <c r="B54" s="2">
        <f>2*Table1[[#This Row],[Photon energy (eV)]]-Threshold</f>
        <v>4.012611200000002</v>
      </c>
      <c r="C54" s="2" t="s">
        <v>25</v>
      </c>
      <c r="D54" s="3">
        <f>Table1[[#This Row],[Polar ang (deg)]]/180*PI()</f>
        <v>0.5199999999999998</v>
      </c>
      <c r="E54" s="2">
        <v>29.793805346802799</v>
      </c>
      <c r="F54" s="1">
        <f>IF(Table1[[#This Row],[Phase shift diff (deg)]]="","",Table1[[#This Row],[Phase shift diff (deg)]]/180*PI())</f>
        <v>0.98342322867303589</v>
      </c>
      <c r="G54" s="2">
        <v>56.346000478093799</v>
      </c>
      <c r="H54"/>
    </row>
    <row r="55" spans="1:8" x14ac:dyDescent="0.2">
      <c r="A55" s="2">
        <v>14.3</v>
      </c>
      <c r="B55" s="2">
        <f>2*Table1[[#This Row],[Photon energy (eV)]]-Threshold</f>
        <v>4.012611200000002</v>
      </c>
      <c r="C55" s="2" t="s">
        <v>25</v>
      </c>
      <c r="D55" s="3">
        <f>Table1[[#This Row],[Polar ang (deg)]]/180*PI()</f>
        <v>0.52999999999999947</v>
      </c>
      <c r="E55" s="2">
        <v>30.3667631419336</v>
      </c>
      <c r="F55" s="1">
        <f>IF(Table1[[#This Row],[Phase shift diff (deg)]]="","",Table1[[#This Row],[Phase shift diff (deg)]]/180*PI())</f>
        <v>0.98773777194000123</v>
      </c>
      <c r="G55" s="2">
        <v>56.593205597817501</v>
      </c>
      <c r="H55"/>
    </row>
    <row r="56" spans="1:8" x14ac:dyDescent="0.2">
      <c r="A56" s="2">
        <v>14.3</v>
      </c>
      <c r="B56" s="2">
        <f>2*Table1[[#This Row],[Photon energy (eV)]]-Threshold</f>
        <v>4.012611200000002</v>
      </c>
      <c r="C56" s="2" t="s">
        <v>25</v>
      </c>
      <c r="D56" s="3">
        <f>Table1[[#This Row],[Polar ang (deg)]]/180*PI()</f>
        <v>0.54000000000000081</v>
      </c>
      <c r="E56" s="2">
        <v>30.9397209370645</v>
      </c>
      <c r="F56" s="1">
        <f>IF(Table1[[#This Row],[Phase shift diff (deg)]]="","",Table1[[#This Row],[Phase shift diff (deg)]]/180*PI())</f>
        <v>0.99219216533607191</v>
      </c>
      <c r="G56" s="2">
        <v>56.848423539703298</v>
      </c>
      <c r="H56"/>
    </row>
    <row r="57" spans="1:8" x14ac:dyDescent="0.2">
      <c r="A57" s="2">
        <v>14.3</v>
      </c>
      <c r="B57" s="2">
        <f>2*Table1[[#This Row],[Photon energy (eV)]]-Threshold</f>
        <v>4.012611200000002</v>
      </c>
      <c r="C57" s="2" t="s">
        <v>25</v>
      </c>
      <c r="D57" s="3">
        <f>Table1[[#This Row],[Polar ang (deg)]]/180*PI()</f>
        <v>0.55000000000000038</v>
      </c>
      <c r="E57" s="2">
        <v>31.512678732195301</v>
      </c>
      <c r="F57" s="1">
        <f>IF(Table1[[#This Row],[Phase shift diff (deg)]]="","",Table1[[#This Row],[Phase shift diff (deg)]]/180*PI())</f>
        <v>0.99679042417028396</v>
      </c>
      <c r="G57" s="2">
        <v>57.111884364012397</v>
      </c>
      <c r="H57"/>
    </row>
    <row r="58" spans="1:8" x14ac:dyDescent="0.2">
      <c r="A58" s="2">
        <v>14.3</v>
      </c>
      <c r="B58" s="2">
        <f>2*Table1[[#This Row],[Photon energy (eV)]]-Threshold</f>
        <v>4.012611200000002</v>
      </c>
      <c r="C58" s="2" t="s">
        <v>25</v>
      </c>
      <c r="D58" s="3">
        <f>Table1[[#This Row],[Polar ang (deg)]]/180*PI()</f>
        <v>0.56000000000000005</v>
      </c>
      <c r="E58" s="2">
        <v>32.085636527326102</v>
      </c>
      <c r="F58" s="1">
        <f>IF(Table1[[#This Row],[Phase shift diff (deg)]]="","",Table1[[#This Row],[Phase shift diff (deg)]]/180*PI())</f>
        <v>1.0015367102681807</v>
      </c>
      <c r="G58" s="2">
        <v>57.383826525783498</v>
      </c>
      <c r="H58"/>
    </row>
    <row r="59" spans="1:8" x14ac:dyDescent="0.2">
      <c r="A59" s="2">
        <v>14.3</v>
      </c>
      <c r="B59" s="2">
        <f>2*Table1[[#This Row],[Photon energy (eV)]]-Threshold</f>
        <v>4.012611200000002</v>
      </c>
      <c r="C59" s="2" t="s">
        <v>25</v>
      </c>
      <c r="D59" s="3">
        <f>Table1[[#This Row],[Polar ang (deg)]]/180*PI()</f>
        <v>0.56999999999999951</v>
      </c>
      <c r="E59" s="2">
        <v>32.658594322456899</v>
      </c>
      <c r="F59" s="1">
        <f>IF(Table1[[#This Row],[Phase shift diff (deg)]]="","",Table1[[#This Row],[Phase shift diff (deg)]]/180*PI())</f>
        <v>1.0064353354402027</v>
      </c>
      <c r="G59" s="2">
        <v>57.664497073556902</v>
      </c>
      <c r="H59"/>
    </row>
    <row r="60" spans="1:8" x14ac:dyDescent="0.2">
      <c r="A60" s="2">
        <v>14.3</v>
      </c>
      <c r="B60" s="2">
        <f>2*Table1[[#This Row],[Photon energy (eV)]]-Threshold</f>
        <v>4.012611200000002</v>
      </c>
      <c r="C60" s="2" t="s">
        <v>25</v>
      </c>
      <c r="D60" s="3">
        <f>Table1[[#This Row],[Polar ang (deg)]]/180*PI()</f>
        <v>0.57999999999999907</v>
      </c>
      <c r="E60" s="2">
        <v>33.231552117587697</v>
      </c>
      <c r="F60" s="1">
        <f>IF(Table1[[#This Row],[Phase shift diff (deg)]]="","",Table1[[#This Row],[Phase shift diff (deg)]]/180*PI())</f>
        <v>1.0114907648112939</v>
      </c>
      <c r="G60" s="2">
        <v>57.954151840146899</v>
      </c>
      <c r="H60"/>
    </row>
    <row r="61" spans="1:8" x14ac:dyDescent="0.2">
      <c r="A61" s="2">
        <v>14.3</v>
      </c>
      <c r="B61" s="2">
        <f>2*Table1[[#This Row],[Photon energy (eV)]]-Threshold</f>
        <v>4.012611200000002</v>
      </c>
      <c r="C61" s="2" t="s">
        <v>25</v>
      </c>
      <c r="D61" s="3">
        <f>Table1[[#This Row],[Polar ang (deg)]]/180*PI()</f>
        <v>0.59000000000000052</v>
      </c>
      <c r="E61" s="2">
        <v>33.804509912718601</v>
      </c>
      <c r="F61" s="1">
        <f>IF(Table1[[#This Row],[Phase shift diff (deg)]]="","",Table1[[#This Row],[Phase shift diff (deg)]]/180*PI())</f>
        <v>1.0167076199695653</v>
      </c>
      <c r="G61" s="2">
        <v>58.253055623046897</v>
      </c>
      <c r="H61"/>
    </row>
    <row r="62" spans="1:8" x14ac:dyDescent="0.2">
      <c r="A62" s="2">
        <v>14.3</v>
      </c>
      <c r="B62" s="2">
        <f>2*Table1[[#This Row],[Photon energy (eV)]]-Threshold</f>
        <v>4.012611200000002</v>
      </c>
      <c r="C62" s="2" t="s">
        <v>25</v>
      </c>
      <c r="D62" s="3">
        <f>Table1[[#This Row],[Polar ang (deg)]]/180*PI()</f>
        <v>0.6</v>
      </c>
      <c r="E62" s="2">
        <v>34.377467707849398</v>
      </c>
      <c r="F62" s="1">
        <f>IF(Table1[[#This Row],[Phase shift diff (deg)]]="","",Table1[[#This Row],[Phase shift diff (deg)]]/180*PI())</f>
        <v>1.0220906818860032</v>
      </c>
      <c r="G62" s="2">
        <v>58.5614823517164</v>
      </c>
      <c r="H62"/>
    </row>
    <row r="63" spans="1:8" x14ac:dyDescent="0.2">
      <c r="A63" s="2">
        <v>14.3</v>
      </c>
      <c r="B63" s="2">
        <f>2*Table1[[#This Row],[Photon energy (eV)]]-Threshold</f>
        <v>4.012611200000002</v>
      </c>
      <c r="C63" s="2" t="s">
        <v>25</v>
      </c>
      <c r="D63" s="3">
        <f>Table1[[#This Row],[Polar ang (deg)]]/180*PI()</f>
        <v>0.60999999999999976</v>
      </c>
      <c r="E63" s="2">
        <v>34.950425502980202</v>
      </c>
      <c r="F63" s="1">
        <f>IF(Table1[[#This Row],[Phase shift diff (deg)]]="","",Table1[[#This Row],[Phase shift diff (deg)]]/180*PI())</f>
        <v>1.0276448935507234</v>
      </c>
      <c r="G63" s="2">
        <v>58.879715238627199</v>
      </c>
      <c r="H63"/>
    </row>
    <row r="64" spans="1:8" x14ac:dyDescent="0.2">
      <c r="A64" s="2">
        <v>14.3</v>
      </c>
      <c r="B64" s="2">
        <f>2*Table1[[#This Row],[Photon energy (eV)]]-Threshold</f>
        <v>4.012611200000002</v>
      </c>
      <c r="C64" s="2" t="s">
        <v>25</v>
      </c>
      <c r="D64" s="3">
        <f>Table1[[#This Row],[Polar ang (deg)]]/180*PI()</f>
        <v>0.61999999999999933</v>
      </c>
      <c r="E64" s="2">
        <v>35.523383298111</v>
      </c>
      <c r="F64" s="1">
        <f>IF(Table1[[#This Row],[Phase shift diff (deg)]]="","",Table1[[#This Row],[Phase shift diff (deg)]]/180*PI())</f>
        <v>1.0333753622640836</v>
      </c>
      <c r="G64" s="2">
        <v>59.208046910534499</v>
      </c>
      <c r="H64"/>
    </row>
    <row r="65" spans="1:8" x14ac:dyDescent="0.2">
      <c r="A65" s="2">
        <v>14.3</v>
      </c>
      <c r="B65" s="2">
        <f>2*Table1[[#This Row],[Photon energy (eV)]]-Threshold</f>
        <v>4.012611200000002</v>
      </c>
      <c r="C65" s="2" t="s">
        <v>25</v>
      </c>
      <c r="D65" s="3">
        <f>Table1[[#This Row],[Polar ang (deg)]]/180*PI()</f>
        <v>0.63000000000000056</v>
      </c>
      <c r="E65" s="2">
        <v>36.096341093241897</v>
      </c>
      <c r="F65" s="1">
        <f>IF(Table1[[#This Row],[Phase shift diff (deg)]]="","",Table1[[#This Row],[Phase shift diff (deg)]]/180*PI())</f>
        <v>1.0392873615130833</v>
      </c>
      <c r="G65" s="2">
        <v>59.546779515986699</v>
      </c>
      <c r="H65"/>
    </row>
    <row r="66" spans="1:8" x14ac:dyDescent="0.2">
      <c r="A66" s="2">
        <v>14.3</v>
      </c>
      <c r="B66" s="2">
        <f>2*Table1[[#This Row],[Photon energy (eV)]]-Threshold</f>
        <v>4.012611200000002</v>
      </c>
      <c r="C66" s="2" t="s">
        <v>25</v>
      </c>
      <c r="D66" s="3">
        <f>Table1[[#This Row],[Polar ang (deg)]]/180*PI()</f>
        <v>0.64000000000000024</v>
      </c>
      <c r="E66" s="2">
        <v>36.669298888372701</v>
      </c>
      <c r="F66" s="1">
        <f>IF(Table1[[#This Row],[Phase shift diff (deg)]]="","",Table1[[#This Row],[Phase shift diff (deg)]]/180*PI())</f>
        <v>1.0453863323547212</v>
      </c>
      <c r="G66" s="2">
        <v>59.896224804585898</v>
      </c>
      <c r="H66"/>
    </row>
    <row r="67" spans="1:8" x14ac:dyDescent="0.2">
      <c r="A67" s="2">
        <v>14.3</v>
      </c>
      <c r="B67" s="2">
        <f>2*Table1[[#This Row],[Photon energy (eV)]]-Threshold</f>
        <v>4.012611200000002</v>
      </c>
      <c r="C67" s="2" t="s">
        <v>25</v>
      </c>
      <c r="D67" s="3">
        <f>Table1[[#This Row],[Polar ang (deg)]]/180*PI()</f>
        <v>0.6499999999999998</v>
      </c>
      <c r="E67" s="2">
        <v>37.242256683503498</v>
      </c>
      <c r="F67" s="1">
        <f>IF(Table1[[#This Row],[Phase shift diff (deg)]]="","",Table1[[#This Row],[Phase shift diff (deg)]]/180*PI())</f>
        <v>1.0516778842184897</v>
      </c>
      <c r="G67" s="2">
        <v>60.256704172967503</v>
      </c>
      <c r="H67"/>
    </row>
    <row r="68" spans="1:8" x14ac:dyDescent="0.2">
      <c r="A68" s="2">
        <v>14.3</v>
      </c>
      <c r="B68" s="2">
        <f>2*Table1[[#This Row],[Photon energy (eV)]]-Threshold</f>
        <v>4.012611200000002</v>
      </c>
      <c r="C68" s="2" t="s">
        <v>25</v>
      </c>
      <c r="D68" s="3">
        <f>Table1[[#This Row],[Polar ang (deg)]]/180*PI()</f>
        <v>0.65999999999999948</v>
      </c>
      <c r="E68" s="2">
        <v>37.815214478634303</v>
      </c>
      <c r="F68" s="1">
        <f>IF(Table1[[#This Row],[Phase shift diff (deg)]]="","",Table1[[#This Row],[Phase shift diff (deg)]]/180*PI())</f>
        <v>1.0581677950297474</v>
      </c>
      <c r="G68" s="2">
        <v>60.628548671868899</v>
      </c>
      <c r="H68"/>
    </row>
    <row r="69" spans="1:8" x14ac:dyDescent="0.2">
      <c r="A69" s="2">
        <v>14.3</v>
      </c>
      <c r="B69" s="2">
        <f>2*Table1[[#This Row],[Photon energy (eV)]]-Threshold</f>
        <v>4.012611200000002</v>
      </c>
      <c r="C69" s="2" t="s">
        <v>25</v>
      </c>
      <c r="D69" s="3">
        <f>Table1[[#This Row],[Polar ang (deg)]]/180*PI()</f>
        <v>0.67000000000000082</v>
      </c>
      <c r="E69" s="2">
        <v>38.3881722737652</v>
      </c>
      <c r="F69" s="1">
        <f>IF(Table1[[#This Row],[Phase shift diff (deg)]]="","",Table1[[#This Row],[Phase shift diff (deg)]]/180*PI())</f>
        <v>1.0648620105443898</v>
      </c>
      <c r="G69" s="2">
        <v>61.0120989680089</v>
      </c>
      <c r="H69"/>
    </row>
    <row r="70" spans="1:8" x14ac:dyDescent="0.2">
      <c r="A70" s="2">
        <v>14.3</v>
      </c>
      <c r="B70" s="2">
        <f>2*Table1[[#This Row],[Photon energy (eV)]]-Threshold</f>
        <v>4.012611200000002</v>
      </c>
      <c r="C70" s="2" t="s">
        <v>25</v>
      </c>
      <c r="D70" s="3">
        <f>Table1[[#This Row],[Polar ang (deg)]]/180*PI()</f>
        <v>0.68000000000000038</v>
      </c>
      <c r="E70" s="2">
        <v>38.961130068895997</v>
      </c>
      <c r="F70" s="1">
        <f>IF(Table1[[#This Row],[Phase shift diff (deg)]]="","",Table1[[#This Row],[Phase shift diff (deg)]]/180*PI())</f>
        <v>1.0717666427730057</v>
      </c>
      <c r="G70" s="2">
        <v>61.407705253798603</v>
      </c>
      <c r="H70"/>
    </row>
    <row r="71" spans="1:8" x14ac:dyDescent="0.2">
      <c r="A71" s="2">
        <v>14.3</v>
      </c>
      <c r="B71" s="2">
        <f>2*Table1[[#This Row],[Photon energy (eV)]]-Threshold</f>
        <v>4.012611200000002</v>
      </c>
      <c r="C71" s="2" t="s">
        <v>25</v>
      </c>
      <c r="D71" s="3">
        <f>Table1[[#This Row],[Polar ang (deg)]]/180*PI()</f>
        <v>0.69</v>
      </c>
      <c r="E71" s="2">
        <v>39.534087864026802</v>
      </c>
      <c r="F71" s="1">
        <f>IF(Table1[[#This Row],[Phase shift diff (deg)]]="","",Table1[[#This Row],[Phase shift diff (deg)]]/180*PI())</f>
        <v>1.0788879673595353</v>
      </c>
      <c r="G71" s="2">
        <v>61.815727097149498</v>
      </c>
      <c r="H71"/>
    </row>
    <row r="72" spans="1:8" x14ac:dyDescent="0.2">
      <c r="A72" s="2">
        <v>14.3</v>
      </c>
      <c r="B72" s="2">
        <f>2*Table1[[#This Row],[Photon energy (eV)]]-Threshold</f>
        <v>4.012611200000002</v>
      </c>
      <c r="C72" s="2" t="s">
        <v>25</v>
      </c>
      <c r="D72" s="3">
        <f>Table1[[#This Row],[Polar ang (deg)]]/180*PI()</f>
        <v>0.69999999999999951</v>
      </c>
      <c r="E72" s="2">
        <v>40.107045659157599</v>
      </c>
      <c r="F72" s="1">
        <f>IF(Table1[[#This Row],[Phase shift diff (deg)]]="","",Table1[[#This Row],[Phase shift diff (deg)]]/180*PI())</f>
        <v>1.0862324197653153</v>
      </c>
      <c r="G72" s="2">
        <v>62.236533222835398</v>
      </c>
      <c r="H72"/>
    </row>
    <row r="73" spans="1:8" x14ac:dyDescent="0.2">
      <c r="A73" s="2">
        <v>14.3</v>
      </c>
      <c r="B73" s="2">
        <f>2*Table1[[#This Row],[Photon energy (eV)]]-Threshold</f>
        <v>4.012611200000002</v>
      </c>
      <c r="C73" s="2" t="s">
        <v>25</v>
      </c>
      <c r="D73" s="3">
        <f>Table1[[#This Row],[Polar ang (deg)]]/180*PI()</f>
        <v>0.70999999999999919</v>
      </c>
      <c r="E73" s="2">
        <v>40.680003454288403</v>
      </c>
      <c r="F73" s="1">
        <f>IF(Table1[[#This Row],[Phase shift diff (deg)]]="","",Table1[[#This Row],[Phase shift diff (deg)]]/180*PI())</f>
        <v>1.0938065900944931</v>
      </c>
      <c r="G73" s="2">
        <v>62.6705012160105</v>
      </c>
      <c r="H73"/>
    </row>
    <row r="74" spans="1:8" x14ac:dyDescent="0.2">
      <c r="A74" s="2">
        <v>14.3</v>
      </c>
      <c r="B74" s="2">
        <f>2*Table1[[#This Row],[Photon energy (eV)]]-Threshold</f>
        <v>4.012611200000002</v>
      </c>
      <c r="C74" s="2" t="s">
        <v>25</v>
      </c>
      <c r="D74" s="3">
        <f>Table1[[#This Row],[Polar ang (deg)]]/180*PI()</f>
        <v>0.72000000000000042</v>
      </c>
      <c r="E74" s="2">
        <v>41.2529612494193</v>
      </c>
      <c r="F74" s="1">
        <f>IF(Table1[[#This Row],[Phase shift diff (deg)]]="","",Table1[[#This Row],[Phase shift diff (deg)]]/180*PI())</f>
        <v>1.101617216380927</v>
      </c>
      <c r="G74" s="2">
        <v>63.118017137577098</v>
      </c>
      <c r="H74"/>
    </row>
    <row r="75" spans="1:8" x14ac:dyDescent="0.2">
      <c r="A75" s="2">
        <v>14.3</v>
      </c>
      <c r="B75" s="2">
        <f>2*Table1[[#This Row],[Photon energy (eV)]]-Threshold</f>
        <v>4.012611200000002</v>
      </c>
      <c r="C75" s="2" t="s">
        <v>25</v>
      </c>
      <c r="D75" s="3">
        <f>Table1[[#This Row],[Polar ang (deg)]]/180*PI()</f>
        <v>0.73</v>
      </c>
      <c r="E75" s="2">
        <v>41.825919044550098</v>
      </c>
      <c r="F75" s="1">
        <f>IF(Table1[[#This Row],[Phase shift diff (deg)]]="","",Table1[[#This Row],[Phase shift diff (deg)]]/180*PI())</f>
        <v>1.1096711761403286</v>
      </c>
      <c r="G75" s="2">
        <v>63.579475040158997</v>
      </c>
      <c r="H75"/>
    </row>
    <row r="76" spans="1:8" x14ac:dyDescent="0.2">
      <c r="A76" s="2">
        <v>14.3</v>
      </c>
      <c r="B76" s="2">
        <f>2*Table1[[#This Row],[Photon energy (eV)]]-Threshold</f>
        <v>4.012611200000002</v>
      </c>
      <c r="C76" s="2" t="s">
        <v>25</v>
      </c>
      <c r="D76" s="3">
        <f>Table1[[#This Row],[Polar ang (deg)]]/180*PI()</f>
        <v>0.73999999999999977</v>
      </c>
      <c r="E76" s="2">
        <v>42.398876839680902</v>
      </c>
      <c r="F76" s="1">
        <f>IF(Table1[[#This Row],[Phase shift diff (deg)]]="","",Table1[[#This Row],[Phase shift diff (deg)]]/180*PI())</f>
        <v>1.1179754759743077</v>
      </c>
      <c r="G76" s="2">
        <v>64.0552763724572</v>
      </c>
      <c r="H76"/>
    </row>
    <row r="77" spans="1:8" x14ac:dyDescent="0.2">
      <c r="A77" s="2">
        <v>14.3</v>
      </c>
      <c r="B77" s="2">
        <f>2*Table1[[#This Row],[Photon energy (eV)]]-Threshold</f>
        <v>4.012611200000002</v>
      </c>
      <c r="C77" s="2" t="s">
        <v>25</v>
      </c>
      <c r="D77" s="3">
        <f>Table1[[#This Row],[Polar ang (deg)]]/180*PI()</f>
        <v>0.74999999999999922</v>
      </c>
      <c r="E77" s="2">
        <v>42.9718346348117</v>
      </c>
      <c r="F77" s="1">
        <f>IF(Table1[[#This Row],[Phase shift diff (deg)]]="","",Table1[[#This Row],[Phase shift diff (deg)]]/180*PI())</f>
        <v>1.1265372389957584</v>
      </c>
      <c r="G77" s="2">
        <v>64.545829258777502</v>
      </c>
      <c r="H77"/>
    </row>
    <row r="78" spans="1:8" x14ac:dyDescent="0.2">
      <c r="A78" s="2">
        <v>14.3</v>
      </c>
      <c r="B78" s="2">
        <f>2*Table1[[#This Row],[Photon energy (eV)]]-Threshold</f>
        <v>4.012611200000002</v>
      </c>
      <c r="C78" s="2" t="s">
        <v>25</v>
      </c>
      <c r="D78" s="3">
        <f>Table1[[#This Row],[Polar ang (deg)]]/180*PI()</f>
        <v>0.76000000000000068</v>
      </c>
      <c r="E78" s="2">
        <v>43.544792429942603</v>
      </c>
      <c r="F78" s="1">
        <f>IF(Table1[[#This Row],[Phase shift diff (deg)]]="","",Table1[[#This Row],[Phase shift diff (deg)]]/180*PI())</f>
        <v>1.1353636898276651</v>
      </c>
      <c r="G78" s="2">
        <v>65.051547639525495</v>
      </c>
      <c r="H78"/>
    </row>
    <row r="79" spans="1:8" x14ac:dyDescent="0.2">
      <c r="A79" s="2">
        <v>14.3</v>
      </c>
      <c r="B79" s="2">
        <f>2*Table1[[#This Row],[Photon energy (eV)]]-Threshold</f>
        <v>4.012611200000002</v>
      </c>
      <c r="C79" s="2" t="s">
        <v>25</v>
      </c>
      <c r="D79" s="3">
        <f>Table1[[#This Row],[Polar ang (deg)]]/180*PI()</f>
        <v>0.77000000000000024</v>
      </c>
      <c r="E79" s="2">
        <v>44.117750225073401</v>
      </c>
      <c r="F79" s="1">
        <f>IF(Table1[[#This Row],[Phase shift diff (deg)]]="","",Table1[[#This Row],[Phase shift diff (deg)]]/180*PI())</f>
        <v>1.1444621369104835</v>
      </c>
      <c r="G79" s="2">
        <v>65.572850257494096</v>
      </c>
      <c r="H79"/>
    </row>
    <row r="80" spans="1:8" x14ac:dyDescent="0.2">
      <c r="A80" s="2">
        <v>14.3</v>
      </c>
      <c r="B80" s="2">
        <f>2*Table1[[#This Row],[Photon energy (eV)]]-Threshold</f>
        <v>4.012611200000002</v>
      </c>
      <c r="C80" s="2" t="s">
        <v>25</v>
      </c>
      <c r="D80" s="3">
        <f>Table1[[#This Row],[Polar ang (deg)]]/180*PI()</f>
        <v>0.7799999999999998</v>
      </c>
      <c r="E80" s="2">
        <v>44.690708020204198</v>
      </c>
      <c r="F80" s="1">
        <f>IF(Table1[[#This Row],[Phase shift diff (deg)]]="","",Table1[[#This Row],[Phase shift diff (deg)]]/180*PI())</f>
        <v>1.1538399518371523</v>
      </c>
      <c r="G80" s="2">
        <v>66.110159473847006</v>
      </c>
      <c r="H80"/>
    </row>
    <row r="81" spans="1:8" x14ac:dyDescent="0.2">
      <c r="A81" s="2">
        <v>14.3</v>
      </c>
      <c r="B81" s="2">
        <f>2*Table1[[#This Row],[Photon energy (eV)]]-Threshold</f>
        <v>4.012611200000002</v>
      </c>
      <c r="C81" s="2" t="s">
        <v>25</v>
      </c>
      <c r="D81" s="3">
        <f>Table1[[#This Row],[Polar ang (deg)]]/180*PI()</f>
        <v>0.78999999999999937</v>
      </c>
      <c r="E81" s="2">
        <v>45.263665815335003</v>
      </c>
      <c r="F81" s="1">
        <f>IF(Table1[[#This Row],[Phase shift diff (deg)]]="","",Table1[[#This Row],[Phase shift diff (deg)]]/180*PI())</f>
        <v>1.1635045454201152</v>
      </c>
      <c r="G81" s="2">
        <v>66.663899896860002</v>
      </c>
      <c r="H81"/>
    </row>
    <row r="82" spans="1:8" x14ac:dyDescent="0.2">
      <c r="A82" s="2">
        <v>14.3</v>
      </c>
      <c r="B82" s="2">
        <f>2*Table1[[#This Row],[Photon energy (eV)]]-Threshold</f>
        <v>4.012611200000002</v>
      </c>
      <c r="C82" s="2" t="s">
        <v>25</v>
      </c>
      <c r="D82" s="3">
        <f>Table1[[#This Row],[Polar ang (deg)]]/180*PI()</f>
        <v>0.80000000000000071</v>
      </c>
      <c r="E82" s="2">
        <v>45.8366236104659</v>
      </c>
      <c r="F82" s="1">
        <f>IF(Table1[[#This Row],[Phase shift diff (deg)]]="","",Table1[[#This Row],[Phase shift diff (deg)]]/180*PI())</f>
        <v>1.1734633401822046</v>
      </c>
      <c r="G82" s="2">
        <v>67.234496805764707</v>
      </c>
      <c r="H82"/>
    </row>
    <row r="83" spans="1:8" x14ac:dyDescent="0.2">
      <c r="A83" s="2">
        <v>14.3</v>
      </c>
      <c r="B83" s="2">
        <f>2*Table1[[#This Row],[Photon energy (eV)]]-Threshold</f>
        <v>4.012611200000002</v>
      </c>
      <c r="C83" s="2" t="s">
        <v>25</v>
      </c>
      <c r="D83" s="3">
        <f>Table1[[#This Row],[Polar ang (deg)]]/180*PI()</f>
        <v>0.81000000000000028</v>
      </c>
      <c r="E83" s="2">
        <v>46.409581405596697</v>
      </c>
      <c r="F83" s="1">
        <f>IF(Table1[[#This Row],[Phase shift diff (deg)]]="","",Table1[[#This Row],[Phase shift diff (deg)]]/180*PI())</f>
        <v>1.1837237389537922</v>
      </c>
      <c r="G83" s="2">
        <v>67.822374351497899</v>
      </c>
      <c r="H83"/>
    </row>
    <row r="84" spans="1:8" x14ac:dyDescent="0.2">
      <c r="A84" s="2">
        <v>14.3</v>
      </c>
      <c r="B84" s="2">
        <f>2*Table1[[#This Row],[Photon energy (eV)]]-Threshold</f>
        <v>4.012611200000002</v>
      </c>
      <c r="C84" s="2" t="s">
        <v>25</v>
      </c>
      <c r="D84" s="3">
        <f>Table1[[#This Row],[Polar ang (deg)]]/180*PI()</f>
        <v>0.82</v>
      </c>
      <c r="E84" s="2">
        <v>46.982539200727501</v>
      </c>
      <c r="F84" s="1">
        <f>IF(Table1[[#This Row],[Phase shift diff (deg)]]="","",Table1[[#This Row],[Phase shift diff (deg)]]/180*PI())</f>
        <v>1.1942930892530534</v>
      </c>
      <c r="G84" s="2">
        <v>68.427953515840898</v>
      </c>
      <c r="H84"/>
    </row>
    <row r="85" spans="1:8" x14ac:dyDescent="0.2">
      <c r="A85" s="2">
        <v>14.3</v>
      </c>
      <c r="B85" s="2">
        <f>2*Table1[[#This Row],[Photon energy (eV)]]-Threshold</f>
        <v>4.012611200000002</v>
      </c>
      <c r="C85" s="2" t="s">
        <v>25</v>
      </c>
      <c r="D85" s="3">
        <f>Table1[[#This Row],[Polar ang (deg)]]/180*PI()</f>
        <v>0.82999999999999952</v>
      </c>
      <c r="E85" s="2">
        <v>47.555496995858299</v>
      </c>
      <c r="F85" s="1">
        <f>IF(Table1[[#This Row],[Phase shift diff (deg)]]="","",Table1[[#This Row],[Phase shift diff (deg)]]/180*PI())</f>
        <v>1.2051786431259699</v>
      </c>
      <c r="G85" s="2">
        <v>69.051649810421296</v>
      </c>
      <c r="H85"/>
    </row>
    <row r="86" spans="1:8" x14ac:dyDescent="0.2">
      <c r="A86" s="2">
        <v>14.3</v>
      </c>
      <c r="B86" s="2">
        <f>2*Table1[[#This Row],[Photon energy (eV)]]-Threshold</f>
        <v>4.012611200000002</v>
      </c>
      <c r="C86" s="2" t="s">
        <v>25</v>
      </c>
      <c r="D86" s="3">
        <f>Table1[[#This Row],[Polar ang (deg)]]/180*PI()</f>
        <v>0.83999999999999919</v>
      </c>
      <c r="E86" s="2">
        <v>48.128454790989103</v>
      </c>
      <c r="F86" s="1">
        <f>IF(Table1[[#This Row],[Phase shift diff (deg)]]="","",Table1[[#This Row],[Phase shift diff (deg)]]/180*PI())</f>
        <v>1.2163875121290031</v>
      </c>
      <c r="G86" s="2">
        <v>69.693870697410105</v>
      </c>
      <c r="H86"/>
    </row>
    <row r="87" spans="1:8" x14ac:dyDescent="0.2">
      <c r="A87" s="2">
        <v>14.3</v>
      </c>
      <c r="B87" s="2">
        <f>2*Table1[[#This Row],[Photon energy (eV)]]-Threshold</f>
        <v>4.012611200000002</v>
      </c>
      <c r="C87" s="2" t="s">
        <v>25</v>
      </c>
      <c r="D87" s="3">
        <f>Table1[[#This Row],[Polar ang (deg)]]/180*PI()</f>
        <v>0.85000000000000053</v>
      </c>
      <c r="E87" s="2">
        <v>48.70141258612</v>
      </c>
      <c r="F87" s="1">
        <f>IF(Table1[[#This Row],[Phase shift diff (deg)]]="","",Table1[[#This Row],[Phase shift diff (deg)]]/180*PI())</f>
        <v>1.2279266171516694</v>
      </c>
      <c r="G87" s="2">
        <v>70.355012714567096</v>
      </c>
      <c r="H87"/>
    </row>
    <row r="88" spans="1:8" x14ac:dyDescent="0.2">
      <c r="A88" s="2">
        <v>14.3</v>
      </c>
      <c r="B88" s="2">
        <f>2*Table1[[#This Row],[Photon energy (eV)]]-Threshold</f>
        <v>4.012611200000002</v>
      </c>
      <c r="C88" s="2" t="s">
        <v>25</v>
      </c>
      <c r="D88" s="3">
        <f>Table1[[#This Row],[Polar ang (deg)]]/180*PI()</f>
        <v>0.8600000000000001</v>
      </c>
      <c r="E88" s="2">
        <v>49.274370381250797</v>
      </c>
      <c r="F88" s="1">
        <f>IF(Table1[[#This Row],[Phase shift diff (deg)]]="","",Table1[[#This Row],[Phase shift diff (deg)]]/180*PI())</f>
        <v>1.2398026328004614</v>
      </c>
      <c r="G88" s="2">
        <v>71.035458288674207</v>
      </c>
      <c r="H88"/>
    </row>
    <row r="89" spans="1:8" x14ac:dyDescent="0.2">
      <c r="A89" s="2">
        <v>14.3</v>
      </c>
      <c r="B89" s="2">
        <f>2*Table1[[#This Row],[Photon energy (eV)]]-Threshold</f>
        <v>4.012611200000002</v>
      </c>
      <c r="C89" s="2" t="s">
        <v>25</v>
      </c>
      <c r="D89" s="3">
        <f>Table1[[#This Row],[Polar ang (deg)]]/180*PI()</f>
        <v>0.86999999999999966</v>
      </c>
      <c r="E89" s="2">
        <v>49.847328176381602</v>
      </c>
      <c r="F89" s="1">
        <f>IF(Table1[[#This Row],[Phase shift diff (deg)]]="","",Table1[[#This Row],[Phase shift diff (deg)]]/180*PI())</f>
        <v>1.2520219261012226</v>
      </c>
      <c r="G89" s="2">
        <v>71.7355722234403</v>
      </c>
      <c r="H89"/>
    </row>
    <row r="90" spans="1:8" x14ac:dyDescent="0.2">
      <c r="A90" s="2">
        <v>14.3</v>
      </c>
      <c r="B90" s="2">
        <f>2*Table1[[#This Row],[Photon energy (eV)]]-Threshold</f>
        <v>4.012611200000002</v>
      </c>
      <c r="C90" s="2" t="s">
        <v>25</v>
      </c>
      <c r="D90" s="3">
        <f>Table1[[#This Row],[Polar ang (deg)]]/180*PI()</f>
        <v>0.88000000000000089</v>
      </c>
      <c r="E90" s="2">
        <v>50.420285971512499</v>
      </c>
      <c r="F90" s="1">
        <f>IF(Table1[[#This Row],[Phase shift diff (deg)]]="","",Table1[[#This Row],[Phase shift diff (deg)]]/180*PI())</f>
        <v>1.2645904893263686</v>
      </c>
      <c r="G90" s="2">
        <v>72.455697850784503</v>
      </c>
      <c r="H90"/>
    </row>
    <row r="91" spans="1:8" x14ac:dyDescent="0.2">
      <c r="A91" s="2">
        <v>14.3</v>
      </c>
      <c r="B91" s="2">
        <f>2*Table1[[#This Row],[Photon energy (eV)]]-Threshold</f>
        <v>4.012611200000002</v>
      </c>
      <c r="C91" s="2" t="s">
        <v>25</v>
      </c>
      <c r="D91" s="3">
        <f>Table1[[#This Row],[Polar ang (deg)]]/180*PI()</f>
        <v>0.89000000000000068</v>
      </c>
      <c r="E91" s="2">
        <v>50.993243766643303</v>
      </c>
      <c r="F91" s="1">
        <f>IF(Table1[[#This Row],[Phase shift diff (deg)]]="","",Table1[[#This Row],[Phase shift diff (deg)]]/180*PI())</f>
        <v>1.2775138668180901</v>
      </c>
      <c r="G91" s="2">
        <v>73.1961528381145</v>
      </c>
      <c r="H91"/>
    </row>
    <row r="92" spans="1:8" x14ac:dyDescent="0.2">
      <c r="A92" s="2">
        <v>14.3</v>
      </c>
      <c r="B92" s="2">
        <f>2*Table1[[#This Row],[Photon energy (eV)]]-Threshold</f>
        <v>4.012611200000002</v>
      </c>
      <c r="C92" s="2" t="s">
        <v>25</v>
      </c>
      <c r="D92" s="3">
        <f>Table1[[#This Row],[Polar ang (deg)]]/180*PI()</f>
        <v>0.90000000000000013</v>
      </c>
      <c r="E92" s="2">
        <v>51.566201561774101</v>
      </c>
      <c r="F92" s="1">
        <f>IF(Table1[[#This Row],[Phase shift diff (deg)]]="","",Table1[[#This Row],[Phase shift diff (deg)]]/180*PI())</f>
        <v>1.2907970757608627</v>
      </c>
      <c r="G92" s="2">
        <v>73.957224648925802</v>
      </c>
      <c r="H92"/>
    </row>
    <row r="93" spans="1:8" x14ac:dyDescent="0.2">
      <c r="A93" s="2">
        <v>14.3</v>
      </c>
      <c r="B93" s="2">
        <f>2*Table1[[#This Row],[Photon energy (eV)]]-Threshold</f>
        <v>4.012611200000002</v>
      </c>
      <c r="C93" s="2" t="s">
        <v>25</v>
      </c>
      <c r="D93" s="3">
        <f>Table1[[#This Row],[Polar ang (deg)]]/180*PI()</f>
        <v>0.9099999999999997</v>
      </c>
      <c r="E93" s="2">
        <v>52.139159356904898</v>
      </c>
      <c r="F93" s="1">
        <f>IF(Table1[[#This Row],[Phase shift diff (deg)]]="","",Table1[[#This Row],[Phase shift diff (deg)]]/180*PI())</f>
        <v>1.3044445209580984</v>
      </c>
      <c r="G93" s="2">
        <v>74.739165659863502</v>
      </c>
      <c r="H93"/>
    </row>
    <row r="94" spans="1:8" x14ac:dyDescent="0.2">
      <c r="A94" s="2">
        <v>14.3</v>
      </c>
      <c r="B94" s="2">
        <f>2*Table1[[#This Row],[Photon energy (eV)]]-Threshold</f>
        <v>4.012611200000002</v>
      </c>
      <c r="C94" s="2" t="s">
        <v>25</v>
      </c>
      <c r="D94" s="3">
        <f>Table1[[#This Row],[Polar ang (deg)]]/180*PI()</f>
        <v>0.91999999999999948</v>
      </c>
      <c r="E94" s="2">
        <v>52.712117152035702</v>
      </c>
      <c r="F94" s="1">
        <f>IF(Table1[[#This Row],[Phase shift diff (deg)]]="","",Table1[[#This Row],[Phase shift diff (deg)]]/180*PI())</f>
        <v>1.318459903790093</v>
      </c>
      <c r="G94" s="2">
        <v>75.5421879443969</v>
      </c>
      <c r="H94"/>
    </row>
    <row r="95" spans="1:8" x14ac:dyDescent="0.2">
      <c r="A95" s="2">
        <v>14.3</v>
      </c>
      <c r="B95" s="2">
        <f>2*Table1[[#This Row],[Photon energy (eV)]]-Threshold</f>
        <v>4.012611200000002</v>
      </c>
      <c r="C95" s="2" t="s">
        <v>25</v>
      </c>
      <c r="D95" s="3">
        <f>Table1[[#This Row],[Polar ang (deg)]]/180*PI()</f>
        <v>0.93000000000000071</v>
      </c>
      <c r="E95" s="2">
        <v>53.285074947166599</v>
      </c>
      <c r="F95" s="1">
        <f>IF(Table1[[#This Row],[Phase shift diff (deg)]]="","",Table1[[#This Row],[Phase shift diff (deg)]]/180*PI())</f>
        <v>1.3328461256747659</v>
      </c>
      <c r="G95" s="2">
        <v>76.366457741527398</v>
      </c>
      <c r="H95"/>
    </row>
    <row r="96" spans="1:8" x14ac:dyDescent="0.2">
      <c r="A96" s="2">
        <v>14.3</v>
      </c>
      <c r="B96" s="2">
        <f>2*Table1[[#This Row],[Photon energy (eV)]]-Threshold</f>
        <v>4.012611200000002</v>
      </c>
      <c r="C96" s="2" t="s">
        <v>25</v>
      </c>
      <c r="D96" s="3">
        <f>Table1[[#This Row],[Polar ang (deg)]]/180*PI()</f>
        <v>0.94000000000000028</v>
      </c>
      <c r="E96" s="2">
        <v>53.858032742297397</v>
      </c>
      <c r="F96" s="1">
        <f>IF(Table1[[#This Row],[Phase shift diff (deg)]]="","",Table1[[#This Row],[Phase shift diff (deg)]]/180*PI())</f>
        <v>1.3476051865195566</v>
      </c>
      <c r="G96" s="2">
        <v>77.212089637510701</v>
      </c>
      <c r="H96"/>
    </row>
    <row r="97" spans="1:8" x14ac:dyDescent="0.2">
      <c r="A97" s="2">
        <v>14.3</v>
      </c>
      <c r="B97" s="2">
        <f>2*Table1[[#This Row],[Photon energy (eV)]]-Threshold</f>
        <v>4.012611200000002</v>
      </c>
      <c r="C97" s="2" t="s">
        <v>25</v>
      </c>
      <c r="D97" s="3">
        <f>Table1[[#This Row],[Polar ang (deg)]]/180*PI()</f>
        <v>0.94999999999999984</v>
      </c>
      <c r="E97" s="2">
        <v>54.430990537428201</v>
      </c>
      <c r="F97" s="1">
        <f>IF(Table1[[#This Row],[Phase shift diff (deg)]]="","",Table1[[#This Row],[Phase shift diff (deg)]]/180*PI())</f>
        <v>1.3627380788419909</v>
      </c>
      <c r="G97" s="2">
        <v>78.079140499412105</v>
      </c>
      <c r="H97"/>
    </row>
    <row r="98" spans="1:8" x14ac:dyDescent="0.2">
      <c r="A98" s="2">
        <v>14.3</v>
      </c>
      <c r="B98" s="2">
        <f>2*Table1[[#This Row],[Photon energy (eV)]]-Threshold</f>
        <v>4.012611200000002</v>
      </c>
      <c r="C98" s="2" t="s">
        <v>25</v>
      </c>
      <c r="D98" s="3">
        <f>Table1[[#This Row],[Polar ang (deg)]]/180*PI()</f>
        <v>0.95999999999999941</v>
      </c>
      <c r="E98" s="2">
        <v>55.003948332558998</v>
      </c>
      <c r="F98" s="1">
        <f>IF(Table1[[#This Row],[Phase shift diff (deg)]]="","",Table1[[#This Row],[Phase shift diff (deg)]]/180*PI())</f>
        <v>1.3782446784463778</v>
      </c>
      <c r="G98" s="2">
        <v>78.967603211342706</v>
      </c>
      <c r="H98"/>
    </row>
    <row r="99" spans="1:8" x14ac:dyDescent="0.2">
      <c r="A99" s="2">
        <v>14.3</v>
      </c>
      <c r="B99" s="2">
        <f>2*Table1[[#This Row],[Photon energy (eV)]]-Threshold</f>
        <v>4.012611200000002</v>
      </c>
      <c r="C99" s="2" t="s">
        <v>25</v>
      </c>
      <c r="D99" s="3">
        <f>Table1[[#This Row],[Polar ang (deg)]]/180*PI()</f>
        <v>0.97000000000000086</v>
      </c>
      <c r="E99" s="2">
        <v>55.576906127689902</v>
      </c>
      <c r="F99" s="1">
        <f>IF(Table1[[#This Row],[Phase shift diff (deg)]]="","",Table1[[#This Row],[Phase shift diff (deg)]]/180*PI())</f>
        <v>1.3941236327725401</v>
      </c>
      <c r="G99" s="2">
        <v>79.877400277312802</v>
      </c>
      <c r="H99"/>
    </row>
    <row r="100" spans="1:8" x14ac:dyDescent="0.2">
      <c r="A100" s="2">
        <v>14.3</v>
      </c>
      <c r="B100" s="2">
        <f>2*Table1[[#This Row],[Photon energy (eV)]]-Threshold</f>
        <v>4.012611200000002</v>
      </c>
      <c r="C100" s="2" t="s">
        <v>25</v>
      </c>
      <c r="D100" s="3">
        <f>Table1[[#This Row],[Polar ang (deg)]]/180*PI()</f>
        <v>0.98000000000000043</v>
      </c>
      <c r="E100" s="2">
        <v>56.1498639228207</v>
      </c>
      <c r="F100" s="1">
        <f>IF(Table1[[#This Row],[Phase shift diff (deg)]]="","",Table1[[#This Row],[Phase shift diff (deg)]]/180*PI())</f>
        <v>1.4103722482747103</v>
      </c>
      <c r="G100" s="2">
        <v>80.808377368517995</v>
      </c>
      <c r="H100"/>
    </row>
    <row r="101" spans="1:8" x14ac:dyDescent="0.2">
      <c r="A101" s="2">
        <v>14.3</v>
      </c>
      <c r="B101" s="2">
        <f>2*Table1[[#This Row],[Photon energy (eV)]]-Threshold</f>
        <v>4.012611200000002</v>
      </c>
      <c r="C101" s="2" t="s">
        <v>25</v>
      </c>
      <c r="D101" s="3">
        <f>Table1[[#This Row],[Polar ang (deg)]]/180*PI()</f>
        <v>0.99</v>
      </c>
      <c r="E101" s="2">
        <v>56.722821717951497</v>
      </c>
      <c r="F101" s="1">
        <f>IF(Table1[[#This Row],[Phase shift diff (deg)]]="","",Table1[[#This Row],[Phase shift diff (deg)]]/180*PI())</f>
        <v>1.4269863784393859</v>
      </c>
      <c r="G101" s="2">
        <v>81.760296907234903</v>
      </c>
      <c r="H101"/>
    </row>
    <row r="102" spans="1:8" x14ac:dyDescent="0.2">
      <c r="A102" s="2">
        <v>14.3</v>
      </c>
      <c r="B102" s="2">
        <f>2*Table1[[#This Row],[Photon energy (eV)]]-Threshold</f>
        <v>4.012611200000002</v>
      </c>
      <c r="C102" s="2" t="s">
        <v>25</v>
      </c>
      <c r="D102" s="3">
        <f>Table1[[#This Row],[Polar ang (deg)]]/180*PI()</f>
        <v>0.99999999999999967</v>
      </c>
      <c r="E102" s="2">
        <v>57.295779513082302</v>
      </c>
      <c r="F102" s="1">
        <f>IF(Table1[[#This Row],[Phase shift diff (deg)]]="","",Table1[[#This Row],[Phase shift diff (deg)]]/180*PI())</f>
        <v>1.4439603143018107</v>
      </c>
      <c r="G102" s="2">
        <v>82.732831793877594</v>
      </c>
      <c r="H102"/>
    </row>
    <row r="103" spans="1:8" x14ac:dyDescent="0.2">
      <c r="A103" s="2">
        <v>14.3</v>
      </c>
      <c r="B103" s="2">
        <f>2*Table1[[#This Row],[Photon energy (eV)]]-Threshold</f>
        <v>4.012611200000002</v>
      </c>
      <c r="C103" s="2" t="s">
        <v>25</v>
      </c>
      <c r="D103" s="3">
        <f>Table1[[#This Row],[Polar ang (deg)]]/180*PI()</f>
        <v>1.0100000000000009</v>
      </c>
      <c r="E103" s="2">
        <v>57.868737308213198</v>
      </c>
      <c r="F103" s="1">
        <f>IF(Table1[[#This Row],[Phase shift diff (deg)]]="","",Table1[[#This Row],[Phase shift diff (deg)]]/180*PI())</f>
        <v>1.461286679562249</v>
      </c>
      <c r="G103" s="2">
        <v>83.725559397602794</v>
      </c>
      <c r="H103"/>
    </row>
    <row r="104" spans="1:8" x14ac:dyDescent="0.2">
      <c r="A104" s="2">
        <v>14.3</v>
      </c>
      <c r="B104" s="2">
        <f>2*Table1[[#This Row],[Photon energy (eV)]]-Threshold</f>
        <v>4.012611200000002</v>
      </c>
      <c r="C104" s="2" t="s">
        <v>25</v>
      </c>
      <c r="D104" s="3">
        <f>Table1[[#This Row],[Polar ang (deg)]]/180*PI()</f>
        <v>1.0200000000000005</v>
      </c>
      <c r="E104" s="2">
        <v>58.441695103344003</v>
      </c>
      <c r="F104" s="1">
        <f>IF(Table1[[#This Row],[Phase shift diff (deg)]]="","",Table1[[#This Row],[Phase shift diff (deg)]]/180*PI())</f>
        <v>1.4789563326237916</v>
      </c>
      <c r="G104" s="2">
        <v>84.737955943489595</v>
      </c>
      <c r="H104"/>
    </row>
    <row r="105" spans="1:8" x14ac:dyDescent="0.2">
      <c r="A105" s="2">
        <v>14.3</v>
      </c>
      <c r="B105" s="2">
        <f>2*Table1[[#This Row],[Photon energy (eV)]]-Threshold</f>
        <v>4.012611200000002</v>
      </c>
      <c r="C105" s="2" t="s">
        <v>25</v>
      </c>
      <c r="D105" s="3">
        <f>Table1[[#This Row],[Polar ang (deg)]]/180*PI()</f>
        <v>1.03</v>
      </c>
      <c r="E105" s="2">
        <v>59.0146528984748</v>
      </c>
      <c r="F105" s="1">
        <f>IF(Table1[[#This Row],[Phase shift diff (deg)]]="","",Table1[[#This Row],[Phase shift diff (deg)]]/180*PI())</f>
        <v>1.4969582780596329</v>
      </c>
      <c r="G105" s="2">
        <v>85.769391439988098</v>
      </c>
      <c r="H105"/>
    </row>
    <row r="106" spans="1:8" x14ac:dyDescent="0.2">
      <c r="A106" s="2">
        <v>14.3</v>
      </c>
      <c r="B106" s="2">
        <f>2*Table1[[#This Row],[Photon energy (eV)]]-Threshold</f>
        <v>4.012611200000002</v>
      </c>
      <c r="C106" s="2" t="s">
        <v>25</v>
      </c>
      <c r="D106" s="3">
        <f>Table1[[#This Row],[Polar ang (deg)]]/180*PI()</f>
        <v>1.0399999999999996</v>
      </c>
      <c r="E106" s="2">
        <v>59.587610693605598</v>
      </c>
      <c r="F106" s="1">
        <f>IF(Table1[[#This Row],[Phase shift diff (deg)]]="","",Table1[[#This Row],[Phase shift diff (deg)]]/180*PI())</f>
        <v>1.5152795901552842</v>
      </c>
      <c r="G106" s="2">
        <v>86.819125298210906</v>
      </c>
      <c r="H106"/>
    </row>
    <row r="107" spans="1:8" x14ac:dyDescent="0.2">
      <c r="A107" s="2">
        <v>14.3</v>
      </c>
      <c r="B107" s="2">
        <f>2*Table1[[#This Row],[Photon energy (eV)]]-Threshold</f>
        <v>4.012611200000002</v>
      </c>
      <c r="C107" s="2" t="s">
        <v>25</v>
      </c>
      <c r="D107" s="3">
        <f>Table1[[#This Row],[Polar ang (deg)]]/180*PI()</f>
        <v>1.0499999999999994</v>
      </c>
      <c r="E107" s="2">
        <v>60.160568488736402</v>
      </c>
      <c r="F107" s="1">
        <f>IF(Table1[[#This Row],[Phase shift diff (deg)]]="","",Table1[[#This Row],[Phase shift diff (deg)]]/180*PI())</f>
        <v>1.5339053512448426</v>
      </c>
      <c r="G107" s="2">
        <v>87.886302798861607</v>
      </c>
      <c r="H107"/>
    </row>
    <row r="108" spans="1:8" x14ac:dyDescent="0.2">
      <c r="A108" s="2">
        <v>14.3</v>
      </c>
      <c r="B108" s="2">
        <f>2*Table1[[#This Row],[Photon energy (eV)]]-Threshold</f>
        <v>4.012611200000002</v>
      </c>
      <c r="C108" s="2" t="s">
        <v>25</v>
      </c>
      <c r="D108" s="3">
        <f>Table1[[#This Row],[Polar ang (deg)]]/180*PI()</f>
        <v>1.0600000000000007</v>
      </c>
      <c r="E108" s="2">
        <v>60.733526283867299</v>
      </c>
      <c r="F108" s="1">
        <f>IF(Table1[[#This Row],[Phase shift diff (deg)]]="","",Table1[[#This Row],[Phase shift diff (deg)]]/180*PI())</f>
        <v>1.5528186075554504</v>
      </c>
      <c r="G108" s="2">
        <v>88.969952562308606</v>
      </c>
      <c r="H108"/>
    </row>
    <row r="109" spans="1:8" x14ac:dyDescent="0.2">
      <c r="A109" s="2">
        <v>14.3</v>
      </c>
      <c r="B109" s="2">
        <f>2*Table1[[#This Row],[Photon energy (eV)]]-Threshold</f>
        <v>4.012611200000002</v>
      </c>
      <c r="C109" s="2" t="s">
        <v>25</v>
      </c>
      <c r="D109" s="3">
        <f>Table1[[#This Row],[Polar ang (deg)]]/180*PI()</f>
        <v>1.0700000000000003</v>
      </c>
      <c r="E109" s="2">
        <v>61.306484078998103</v>
      </c>
      <c r="F109" s="1">
        <f>IF(Table1[[#This Row],[Phase shift diff (deg)]]="","",Table1[[#This Row],[Phase shift diff (deg)]]/180*PI())</f>
        <v>1.5720003451768445</v>
      </c>
      <c r="G109" s="2">
        <v>90.068985171741801</v>
      </c>
      <c r="H109"/>
    </row>
    <row r="110" spans="1:8" x14ac:dyDescent="0.2">
      <c r="A110" s="2">
        <v>14.3</v>
      </c>
      <c r="B110" s="2">
        <f>2*Table1[[#This Row],[Photon energy (eV)]]-Threshold</f>
        <v>4.012611200000002</v>
      </c>
      <c r="C110" s="2" t="s">
        <v>25</v>
      </c>
      <c r="D110" s="3">
        <f>Table1[[#This Row],[Polar ang (deg)]]/180*PI()</f>
        <v>1.0799999999999998</v>
      </c>
      <c r="E110" s="2">
        <v>61.879441874128901</v>
      </c>
      <c r="F110" s="1">
        <f>IF(Table1[[#This Row],[Phase shift diff (deg)]]="","",Table1[[#This Row],[Phase shift diff (deg)]]/180*PI())</f>
        <v>1.5914294885724125</v>
      </c>
      <c r="G110" s="2">
        <v>91.182193087862302</v>
      </c>
      <c r="H110"/>
    </row>
    <row r="111" spans="1:8" x14ac:dyDescent="0.2">
      <c r="A111" s="2">
        <v>14.3</v>
      </c>
      <c r="B111" s="2">
        <f>2*Table1[[#This Row],[Photon energy (eV)]]-Threshold</f>
        <v>4.012611200000002</v>
      </c>
      <c r="C111" s="2" t="s">
        <v>25</v>
      </c>
      <c r="D111" s="3">
        <f>Table1[[#This Row],[Polar ang (deg)]]/180*PI()</f>
        <v>1.0899999999999994</v>
      </c>
      <c r="E111" s="2">
        <v>62.452399669259698</v>
      </c>
      <c r="F111" s="1">
        <f>IF(Table1[[#This Row],[Phase shift diff (deg)]]="","",Table1[[#This Row],[Phase shift diff (deg)]]/180*PI())</f>
        <v>1.6110829237370301</v>
      </c>
      <c r="G111" s="2">
        <v>92.308251975728894</v>
      </c>
      <c r="H111"/>
    </row>
    <row r="112" spans="1:8" x14ac:dyDescent="0.2">
      <c r="A112" s="2">
        <v>14.3</v>
      </c>
      <c r="B112" s="2">
        <f>2*Table1[[#This Row],[Photon energy (eV)]]-Threshold</f>
        <v>4.012611200000002</v>
      </c>
      <c r="C112" s="2" t="s">
        <v>25</v>
      </c>
      <c r="D112" s="3">
        <f>Table1[[#This Row],[Polar ang (deg)]]/180*PI()</f>
        <v>1.1000000000000008</v>
      </c>
      <c r="E112" s="2">
        <v>63.025357464390602</v>
      </c>
      <c r="F112" s="1">
        <f>IF(Table1[[#This Row],[Phase shift diff (deg)]]="","",Table1[[#This Row],[Phase shift diff (deg)]]/180*PI())</f>
        <v>1.6309355476828322</v>
      </c>
      <c r="G112" s="2">
        <v>93.445723540083705</v>
      </c>
      <c r="H112"/>
    </row>
    <row r="113" spans="1:8" x14ac:dyDescent="0.2">
      <c r="A113" s="2">
        <v>14.3</v>
      </c>
      <c r="B113" s="2">
        <f>2*Table1[[#This Row],[Photon energy (eV)]]-Threshold</f>
        <v>4.012611200000002</v>
      </c>
      <c r="C113" s="2" t="s">
        <v>25</v>
      </c>
      <c r="D113" s="3">
        <f>Table1[[#This Row],[Polar ang (deg)]]/180*PI()</f>
        <v>1.1100000000000003</v>
      </c>
      <c r="E113" s="2">
        <v>63.598315259521399</v>
      </c>
      <c r="F113" s="1">
        <f>IF(Table1[[#This Row],[Phase shift diff (deg)]]="","",Table1[[#This Row],[Phase shift diff (deg)]]/180*PI())</f>
        <v>1.6509603454004809</v>
      </c>
      <c r="G113" s="2">
        <v>94.593059934908197</v>
      </c>
      <c r="H113"/>
    </row>
    <row r="114" spans="1:8" x14ac:dyDescent="0.2">
      <c r="A114" s="2">
        <v>14.3</v>
      </c>
      <c r="B114" s="2">
        <f>2*Table1[[#This Row],[Photon energy (eV)]]-Threshold</f>
        <v>4.012611200000002</v>
      </c>
      <c r="C114" s="2" t="s">
        <v>25</v>
      </c>
      <c r="D114" s="3">
        <f>Table1[[#This Row],[Polar ang (deg)]]/180*PI()</f>
        <v>1.1200000000000001</v>
      </c>
      <c r="E114" s="2">
        <v>64.171273054652204</v>
      </c>
      <c r="F114" s="1">
        <f>IF(Table1[[#This Row],[Phase shift diff (deg)]]="","",Table1[[#This Row],[Phase shift diff (deg)]]/180*PI())</f>
        <v>1.6711284948111764</v>
      </c>
      <c r="G114" s="2">
        <v>95.748609776730305</v>
      </c>
      <c r="H114"/>
    </row>
    <row r="115" spans="1:8" x14ac:dyDescent="0.2">
      <c r="A115" s="2">
        <v>14.3</v>
      </c>
      <c r="B115" s="2">
        <f>2*Table1[[#This Row],[Photon energy (eV)]]-Threshold</f>
        <v>4.012611200000002</v>
      </c>
      <c r="C115" s="2" t="s">
        <v>25</v>
      </c>
      <c r="D115" s="3">
        <f>Table1[[#This Row],[Polar ang (deg)]]/180*PI()</f>
        <v>1.1299999999999994</v>
      </c>
      <c r="E115" s="2">
        <v>64.744230849782994</v>
      </c>
      <c r="F115" s="1">
        <f>IF(Table1[[#This Row],[Phase shift diff (deg)]]="","",Table1[[#This Row],[Phase shift diff (deg)]]/180*PI())</f>
        <v>1.6914094995108222</v>
      </c>
      <c r="G115" s="2">
        <v>96.910625750305002</v>
      </c>
      <c r="H115"/>
    </row>
    <row r="116" spans="1:8" x14ac:dyDescent="0.2">
      <c r="A116" s="2">
        <v>14.3</v>
      </c>
      <c r="B116" s="2">
        <f>2*Table1[[#This Row],[Photon energy (eV)]]-Threshold</f>
        <v>4.012611200000002</v>
      </c>
      <c r="C116" s="2" t="s">
        <v>25</v>
      </c>
      <c r="D116" s="3">
        <f>Table1[[#This Row],[Polar ang (deg)]]/180*PI()</f>
        <v>1.1400000000000008</v>
      </c>
      <c r="E116" s="2">
        <v>65.317188644913898</v>
      </c>
      <c r="F116" s="1">
        <f>IF(Table1[[#This Row],[Phase shift diff (deg)]]="","",Table1[[#This Row],[Phase shift diff (deg)]]/180*PI())</f>
        <v>1.7117713483373107</v>
      </c>
      <c r="G116" s="2">
        <v>98.077273751146194</v>
      </c>
      <c r="H116"/>
    </row>
    <row r="117" spans="1:8" x14ac:dyDescent="0.2">
      <c r="A117" s="2">
        <v>14.3</v>
      </c>
      <c r="B117" s="2">
        <f>2*Table1[[#This Row],[Photon energy (eV)]]-Threshold</f>
        <v>4.012611200000002</v>
      </c>
      <c r="C117" s="2" t="s">
        <v>25</v>
      </c>
      <c r="D117" s="3">
        <f>Table1[[#This Row],[Polar ang (deg)]]/180*PI()</f>
        <v>1.1500000000000006</v>
      </c>
      <c r="E117" s="2">
        <v>65.890146440044703</v>
      </c>
      <c r="F117" s="1">
        <f>IF(Table1[[#This Row],[Phase shift diff (deg)]]="","",Table1[[#This Row],[Phase shift diff (deg)]]/180*PI())</f>
        <v>1.7321806999951095</v>
      </c>
      <c r="G117" s="2">
        <v>99.246643463736405</v>
      </c>
      <c r="H117"/>
    </row>
    <row r="118" spans="1:8" x14ac:dyDescent="0.2">
      <c r="A118" s="2">
        <v>14.3</v>
      </c>
      <c r="B118" s="2">
        <f>2*Table1[[#This Row],[Photon energy (eV)]]-Threshold</f>
        <v>4.012611200000002</v>
      </c>
      <c r="C118" s="2" t="s">
        <v>25</v>
      </c>
      <c r="D118" s="3">
        <f>Table1[[#This Row],[Polar ang (deg)]]/180*PI()</f>
        <v>1.1600000000000004</v>
      </c>
      <c r="E118" s="2">
        <v>66.463104235175507</v>
      </c>
      <c r="F118" s="1">
        <f>IF(Table1[[#This Row],[Phase shift diff (deg)]]="","",Table1[[#This Row],[Phase shift diff (deg)]]/180*PI())</f>
        <v>1.7526030901836827</v>
      </c>
      <c r="G118" s="2">
        <v>100.41676022911101</v>
      </c>
      <c r="H118"/>
    </row>
    <row r="119" spans="1:8" x14ac:dyDescent="0.2">
      <c r="A119" s="2">
        <v>14.3</v>
      </c>
      <c r="B119" s="2">
        <f>2*Table1[[#This Row],[Photon energy (eV)]]-Threshold</f>
        <v>4.012611200000002</v>
      </c>
      <c r="C119" s="2" t="s">
        <v>25</v>
      </c>
      <c r="D119" s="3">
        <f>Table1[[#This Row],[Polar ang (deg)]]/180*PI()</f>
        <v>1.1699999999999997</v>
      </c>
      <c r="E119" s="2">
        <v>67.036062030306297</v>
      </c>
      <c r="F119" s="1">
        <f>IF(Table1[[#This Row],[Phase shift diff (deg)]]="","",Table1[[#This Row],[Phase shift diff (deg)]]/180*PI())</f>
        <v>1.7730031579353063</v>
      </c>
      <c r="G119" s="2">
        <v>101.58559801305999</v>
      </c>
      <c r="H119"/>
    </row>
    <row r="120" spans="1:8" x14ac:dyDescent="0.2">
      <c r="A120" s="2">
        <v>14.3</v>
      </c>
      <c r="B120" s="2">
        <f>2*Table1[[#This Row],[Photon energy (eV)]]-Threshold</f>
        <v>4.012611200000002</v>
      </c>
      <c r="C120" s="2" t="s">
        <v>25</v>
      </c>
      <c r="D120" s="3">
        <f>Table1[[#This Row],[Polar ang (deg)]]/180*PI()</f>
        <v>1.1799999999999995</v>
      </c>
      <c r="E120" s="2">
        <v>67.609019825437102</v>
      </c>
      <c r="F120" s="1">
        <f>IF(Table1[[#This Row],[Phase shift diff (deg)]]="","",Table1[[#This Row],[Phase shift diff (deg)]]/180*PI())</f>
        <v>1.7933448872112276</v>
      </c>
      <c r="G120" s="2">
        <v>102.751093248568</v>
      </c>
      <c r="H120"/>
    </row>
    <row r="121" spans="1:8" x14ac:dyDescent="0.2">
      <c r="A121" s="2">
        <v>14.3</v>
      </c>
      <c r="B121" s="2">
        <f>2*Table1[[#This Row],[Photon energy (eV)]]-Threshold</f>
        <v>4.012611200000002</v>
      </c>
      <c r="C121" s="2" t="s">
        <v>25</v>
      </c>
      <c r="D121" s="3">
        <f>Table1[[#This Row],[Polar ang (deg)]]/180*PI()</f>
        <v>1.1900000000000006</v>
      </c>
      <c r="E121" s="2">
        <v>68.181977620568006</v>
      </c>
      <c r="F121" s="1">
        <f>IF(Table1[[#This Row],[Phase shift diff (deg)]]="","",Table1[[#This Row],[Phase shift diff (deg)]]/180*PI())</f>
        <v>1.8135918592688662</v>
      </c>
      <c r="G121" s="2">
        <v>103.91115929538999</v>
      </c>
      <c r="H121"/>
    </row>
    <row r="122" spans="1:8" x14ac:dyDescent="0.2">
      <c r="A122" s="2">
        <v>14.3</v>
      </c>
      <c r="B122" s="2">
        <f>2*Table1[[#This Row],[Photon energy (eV)]]-Threshold</f>
        <v>4.012611200000002</v>
      </c>
      <c r="C122" s="2" t="s">
        <v>25</v>
      </c>
      <c r="D122" s="3">
        <f>Table1[[#This Row],[Polar ang (deg)]]/180*PI()</f>
        <v>1.2</v>
      </c>
      <c r="E122" s="2">
        <v>68.754935415698796</v>
      </c>
      <c r="F122" s="1">
        <f>IF(Table1[[#This Row],[Phase shift diff (deg)]]="","",Table1[[#This Row],[Phase shift diff (deg)]]/180*PI())</f>
        <v>1.8337075109246372</v>
      </c>
      <c r="G122" s="2">
        <v>105.063701237421</v>
      </c>
      <c r="H122"/>
    </row>
    <row r="123" spans="1:8" x14ac:dyDescent="0.2">
      <c r="A123" s="2">
        <v>14.3</v>
      </c>
      <c r="B123" s="2">
        <f>2*Table1[[#This Row],[Photon energy (eV)]]-Threshold</f>
        <v>4.012611200000002</v>
      </c>
      <c r="C123" s="2" t="s">
        <v>25</v>
      </c>
      <c r="D123" s="3">
        <f>Table1[[#This Row],[Polar ang (deg)]]/180*PI()</f>
        <v>1.2099999999999997</v>
      </c>
      <c r="E123" s="2">
        <v>69.3278932108296</v>
      </c>
      <c r="F123" s="1">
        <f>IF(Table1[[#This Row],[Phase shift diff (deg)]]="","",Table1[[#This Row],[Phase shift diff (deg)]]/180*PI())</f>
        <v>1.8536553936219837</v>
      </c>
      <c r="G123" s="2">
        <v>106.206630726201</v>
      </c>
      <c r="H123"/>
    </row>
    <row r="124" spans="1:8" x14ac:dyDescent="0.2">
      <c r="A124" s="2">
        <v>14.3</v>
      </c>
      <c r="B124" s="2">
        <f>2*Table1[[#This Row],[Photon energy (eV)]]-Threshold</f>
        <v>4.012611200000002</v>
      </c>
      <c r="C124" s="2" t="s">
        <v>25</v>
      </c>
      <c r="D124" s="3">
        <f>Table1[[#This Row],[Polar ang (deg)]]/180*PI()</f>
        <v>1.2199999999999995</v>
      </c>
      <c r="E124" s="2">
        <v>69.900851005960405</v>
      </c>
      <c r="F124" s="1">
        <f>IF(Table1[[#This Row],[Phase shift diff (deg)]]="","",Table1[[#This Row],[Phase shift diff (deg)]]/180*PI())</f>
        <v>1.8733994281817665</v>
      </c>
      <c r="G124" s="2">
        <v>107.337880577037</v>
      </c>
      <c r="H124"/>
    </row>
    <row r="125" spans="1:8" x14ac:dyDescent="0.2">
      <c r="A125" s="2">
        <v>14.3</v>
      </c>
      <c r="B125" s="2">
        <f>2*Table1[[#This Row],[Photon energy (eV)]]-Threshold</f>
        <v>4.012611200000002</v>
      </c>
      <c r="C125" s="2" t="s">
        <v>25</v>
      </c>
      <c r="D125" s="3">
        <f>Table1[[#This Row],[Polar ang (deg)]]/180*PI()</f>
        <v>1.2300000000000006</v>
      </c>
      <c r="E125" s="2">
        <v>70.473808801091295</v>
      </c>
      <c r="F125" s="1">
        <f>IF(Table1[[#This Row],[Phase shift diff (deg)]]="","",Table1[[#This Row],[Phase shift diff (deg)]]/180*PI())</f>
        <v>1.8929041502664332</v>
      </c>
      <c r="G125" s="2">
        <v>108.455418833064</v>
      </c>
      <c r="H125"/>
    </row>
    <row r="126" spans="1:8" x14ac:dyDescent="0.2">
      <c r="A126" s="2">
        <v>14.3</v>
      </c>
      <c r="B126" s="2">
        <f>2*Table1[[#This Row],[Photon energy (eV)]]-Threshold</f>
        <v>4.012611200000002</v>
      </c>
      <c r="C126" s="2" t="s">
        <v>25</v>
      </c>
      <c r="D126" s="3">
        <f>Table1[[#This Row],[Polar ang (deg)]]/180*PI()</f>
        <v>1.2400000000000004</v>
      </c>
      <c r="E126" s="2">
        <v>71.046766596222099</v>
      </c>
      <c r="F126" s="1">
        <f>IF(Table1[[#This Row],[Phase shift diff (deg)]]="","",Table1[[#This Row],[Phase shift diff (deg)]]/180*PI())</f>
        <v>1.9121349419207367</v>
      </c>
      <c r="G126" s="2">
        <v>109.55726203155101</v>
      </c>
      <c r="H126"/>
    </row>
    <row r="127" spans="1:8" x14ac:dyDescent="0.2">
      <c r="A127" s="2">
        <v>14.3</v>
      </c>
      <c r="B127" s="2">
        <f>2*Table1[[#This Row],[Photon energy (eV)]]-Threshold</f>
        <v>4.012611200000002</v>
      </c>
      <c r="C127" s="2" t="s">
        <v>25</v>
      </c>
      <c r="D127" s="3">
        <f>Table1[[#This Row],[Polar ang (deg)]]/180*PI()</f>
        <v>1.25</v>
      </c>
      <c r="E127" s="2">
        <v>71.619724391352904</v>
      </c>
      <c r="F127" s="1">
        <f>IF(Table1[[#This Row],[Phase shift diff (deg)]]="","",Table1[[#This Row],[Phase shift diff (deg)]]/180*PI())</f>
        <v>1.9310582450405318</v>
      </c>
      <c r="G127" s="2">
        <v>110.641487434762</v>
      </c>
      <c r="H127"/>
    </row>
    <row r="128" spans="1:8" x14ac:dyDescent="0.2">
      <c r="A128" s="2">
        <v>14.3</v>
      </c>
      <c r="B128" s="2">
        <f>2*Table1[[#This Row],[Photon energy (eV)]]-Threshold</f>
        <v>4.012611200000002</v>
      </c>
      <c r="C128" s="2" t="s">
        <v>25</v>
      </c>
      <c r="D128" s="3">
        <f>Table1[[#This Row],[Polar ang (deg)]]/180*PI()</f>
        <v>1.2599999999999993</v>
      </c>
      <c r="E128" s="2">
        <v>72.192682186483694</v>
      </c>
      <c r="F128" s="1">
        <f>IF(Table1[[#This Row],[Phase shift diff (deg)]]="","",Table1[[#This Row],[Phase shift diff (deg)]]/180*PI())</f>
        <v>1.9496417532420891</v>
      </c>
      <c r="G128" s="2">
        <v>111.70624402325799</v>
      </c>
      <c r="H128"/>
    </row>
    <row r="129" spans="1:8" x14ac:dyDescent="0.2">
      <c r="A129" s="2">
        <v>14.3</v>
      </c>
      <c r="B129" s="2">
        <f>2*Table1[[#This Row],[Photon energy (eV)]]-Threshold</f>
        <v>4.012611200000002</v>
      </c>
      <c r="C129" s="2" t="s">
        <v>25</v>
      </c>
      <c r="D129" s="3">
        <f>Table1[[#This Row],[Polar ang (deg)]]/180*PI()</f>
        <v>1.2700000000000009</v>
      </c>
      <c r="E129" s="2">
        <v>72.765639981614598</v>
      </c>
      <c r="F129" s="1">
        <f>IF(Table1[[#This Row],[Phase shift diff (deg)]]="","",Table1[[#This Row],[Phase shift diff (deg)]]/180*PI())</f>
        <v>1.9678545793216391</v>
      </c>
      <c r="G129" s="2">
        <v>112.749762090622</v>
      </c>
      <c r="H129"/>
    </row>
    <row r="130" spans="1:8" x14ac:dyDescent="0.2">
      <c r="A130" s="2">
        <v>14.3</v>
      </c>
      <c r="B130" s="2">
        <f>2*Table1[[#This Row],[Photon energy (eV)]]-Threshold</f>
        <v>4.012611200000002</v>
      </c>
      <c r="C130" s="2" t="s">
        <v>25</v>
      </c>
      <c r="D130" s="3">
        <f>Table1[[#This Row],[Polar ang (deg)]]/180*PI()</f>
        <v>1.2800000000000005</v>
      </c>
      <c r="E130" s="2">
        <v>73.338597776745402</v>
      </c>
      <c r="F130" s="1">
        <f>IF(Table1[[#This Row],[Phase shift diff (deg)]]="","",Table1[[#This Row],[Phase shift diff (deg)]]/180*PI())</f>
        <v>1.9856673962725278</v>
      </c>
      <c r="G130" s="2">
        <v>113.770361323147</v>
      </c>
      <c r="H130"/>
    </row>
    <row r="131" spans="1:8" x14ac:dyDescent="0.2">
      <c r="A131" s="2">
        <v>14.3</v>
      </c>
      <c r="B131" s="2">
        <f>2*Table1[[#This Row],[Photon energy (eV)]]-Threshold</f>
        <v>4.012611200000002</v>
      </c>
      <c r="C131" s="2" t="s">
        <v>25</v>
      </c>
      <c r="D131" s="3">
        <f>Table1[[#This Row],[Polar ang (deg)]]/180*PI()</f>
        <v>1.2900000000000003</v>
      </c>
      <c r="E131" s="2">
        <v>73.911555571876207</v>
      </c>
      <c r="F131" s="1">
        <f>IF(Table1[[#This Row],[Phase shift diff (deg)]]="","",Table1[[#This Row],[Phase shift diff (deg)]]/180*PI())</f>
        <v>2.0030525506284005</v>
      </c>
      <c r="G131" s="2">
        <v>114.766457293922</v>
      </c>
      <c r="H131"/>
    </row>
    <row r="132" spans="1:8" x14ac:dyDescent="0.2">
      <c r="A132" s="2">
        <v>14.3</v>
      </c>
      <c r="B132" s="2">
        <f>2*Table1[[#This Row],[Photon energy (eV)]]-Threshold</f>
        <v>4.012611200000002</v>
      </c>
      <c r="C132" s="2" t="s">
        <v>25</v>
      </c>
      <c r="D132" s="3">
        <f>Table1[[#This Row],[Polar ang (deg)]]/180*PI()</f>
        <v>1.2999999999999996</v>
      </c>
      <c r="E132" s="2">
        <v>74.484513367006997</v>
      </c>
      <c r="F132" s="1">
        <f>IF(Table1[[#This Row],[Phase shift diff (deg)]]="","",Table1[[#This Row],[Phase shift diff (deg)]]/180*PI())</f>
        <v>2.0199841476855189</v>
      </c>
      <c r="G132" s="2">
        <v>115.736566345711</v>
      </c>
      <c r="H132"/>
    </row>
    <row r="133" spans="1:8" x14ac:dyDescent="0.2">
      <c r="A133" s="2">
        <v>14.3</v>
      </c>
      <c r="B133" s="2">
        <f>2*Table1[[#This Row],[Photon energy (eV)]]-Threshold</f>
        <v>4.012611200000002</v>
      </c>
      <c r="C133" s="2" t="s">
        <v>25</v>
      </c>
      <c r="D133" s="3">
        <f>Table1[[#This Row],[Polar ang (deg)]]/180*PI()</f>
        <v>1.3099999999999994</v>
      </c>
      <c r="E133" s="2">
        <v>75.057471162137801</v>
      </c>
      <c r="F133" s="1">
        <f>IF(Table1[[#This Row],[Phase shift diff (deg)]]="","",Table1[[#This Row],[Phase shift diff (deg)]]/180*PI())</f>
        <v>2.0364381088984165</v>
      </c>
      <c r="G133" s="2">
        <v>116.67930887948199</v>
      </c>
      <c r="H133"/>
    </row>
    <row r="134" spans="1:8" x14ac:dyDescent="0.2">
      <c r="A134" s="2">
        <v>14.3</v>
      </c>
      <c r="B134" s="2">
        <f>2*Table1[[#This Row],[Photon energy (eV)]]-Threshold</f>
        <v>4.012611200000002</v>
      </c>
      <c r="C134" s="2" t="s">
        <v>25</v>
      </c>
      <c r="D134" s="3">
        <f>Table1[[#This Row],[Polar ang (deg)]]/180*PI()</f>
        <v>1.3200000000000007</v>
      </c>
      <c r="E134" s="2">
        <v>75.630428957268705</v>
      </c>
      <c r="F134" s="1">
        <f>IF(Table1[[#This Row],[Phase shift diff (deg)]]="","",Table1[[#This Row],[Phase shift diff (deg)]]/180*PI())</f>
        <v>2.0523922024081886</v>
      </c>
      <c r="G134" s="2">
        <v>117.593411103549</v>
      </c>
      <c r="H134"/>
    </row>
    <row r="135" spans="1:8" x14ac:dyDescent="0.2">
      <c r="A135" s="2">
        <v>14.3</v>
      </c>
      <c r="B135" s="2">
        <f>2*Table1[[#This Row],[Photon energy (eV)]]-Threshold</f>
        <v>4.012611200000002</v>
      </c>
      <c r="C135" s="2" t="s">
        <v>25</v>
      </c>
      <c r="D135" s="3">
        <f>Table1[[#This Row],[Polar ang (deg)]]/180*PI()</f>
        <v>1.33</v>
      </c>
      <c r="E135" s="2">
        <v>76.203386752399496</v>
      </c>
      <c r="F135" s="1">
        <f>IF(Table1[[#This Row],[Phase shift diff (deg)]]="","",Table1[[#This Row],[Phase shift diff (deg)]]/180*PI())</f>
        <v>2.0678260482369044</v>
      </c>
      <c r="G135" s="2">
        <v>118.47770533118999</v>
      </c>
      <c r="H135"/>
    </row>
    <row r="136" spans="1:8" x14ac:dyDescent="0.2">
      <c r="A136" s="2">
        <v>14.3</v>
      </c>
      <c r="B136" s="2">
        <f>2*Table1[[#This Row],[Photon energy (eV)]]-Threshold</f>
        <v>4.012611200000002</v>
      </c>
      <c r="C136" s="2" t="s">
        <v>25</v>
      </c>
      <c r="D136" s="3">
        <f>Table1[[#This Row],[Polar ang (deg)]]/180*PI()</f>
        <v>1.3399999999999999</v>
      </c>
      <c r="E136" s="2">
        <v>76.7763445475303</v>
      </c>
      <c r="F136" s="1">
        <f>IF(Table1[[#This Row],[Phase shift diff (deg)]]="","",Table1[[#This Row],[Phase shift diff (deg)]]/180*PI())</f>
        <v>2.082721100147999</v>
      </c>
      <c r="G136" s="2">
        <v>119.331128941324</v>
      </c>
      <c r="H136"/>
    </row>
    <row r="137" spans="1:8" x14ac:dyDescent="0.2">
      <c r="A137" s="2">
        <v>14.3</v>
      </c>
      <c r="B137" s="2">
        <f>2*Table1[[#This Row],[Photon energy (eV)]]-Threshold</f>
        <v>4.012611200000002</v>
      </c>
      <c r="C137" s="2" t="s">
        <v>25</v>
      </c>
      <c r="D137" s="3">
        <f>Table1[[#This Row],[Polar ang (deg)]]/180*PI()</f>
        <v>1.3500000000000012</v>
      </c>
      <c r="E137" s="2">
        <v>77.349302342661204</v>
      </c>
      <c r="F137" s="1">
        <f>IF(Table1[[#This Row],[Phase shift diff (deg)]]="","",Table1[[#This Row],[Phase shift diff (deg)]]/180*PI())</f>
        <v>2.0970606065280877</v>
      </c>
      <c r="G137" s="2">
        <v>120.15272213720399</v>
      </c>
      <c r="H137"/>
    </row>
    <row r="138" spans="1:8" x14ac:dyDescent="0.2">
      <c r="A138" s="2">
        <v>14.3</v>
      </c>
      <c r="B138" s="2">
        <f>2*Table1[[#This Row],[Photon energy (eV)]]-Threshold</f>
        <v>4.012611200000002</v>
      </c>
      <c r="C138" s="2" t="s">
        <v>25</v>
      </c>
      <c r="D138" s="3">
        <f>Table1[[#This Row],[Polar ang (deg)]]/180*PI()</f>
        <v>1.3600000000000008</v>
      </c>
      <c r="E138" s="2">
        <v>77.922260137791994</v>
      </c>
      <c r="F138" s="1">
        <f>IF(Table1[[#This Row],[Phase shift diff (deg)]]="","",Table1[[#This Row],[Phase shift diff (deg)]]/180*PI())</f>
        <v>2.1108295528886809</v>
      </c>
      <c r="G138" s="2">
        <v>120.941624652008</v>
      </c>
      <c r="H138"/>
    </row>
    <row r="139" spans="1:8" x14ac:dyDescent="0.2">
      <c r="A139" s="2">
        <v>14.3</v>
      </c>
      <c r="B139" s="2">
        <f>2*Table1[[#This Row],[Photon energy (eV)]]-Threshold</f>
        <v>4.012611200000002</v>
      </c>
      <c r="C139" s="2" t="s">
        <v>25</v>
      </c>
      <c r="D139" s="3">
        <f>Table1[[#This Row],[Polar ang (deg)]]/180*PI()</f>
        <v>1.3700000000000003</v>
      </c>
      <c r="E139" s="2">
        <v>78.495217932922799</v>
      </c>
      <c r="F139" s="1">
        <f>IF(Table1[[#This Row],[Phase shift diff (deg)]]="","",Table1[[#This Row],[Phase shift diff (deg)]]/180*PI())</f>
        <v>2.1240145887241302</v>
      </c>
      <c r="G139" s="2">
        <v>121.69707155810799</v>
      </c>
      <c r="H139"/>
    </row>
    <row r="140" spans="1:8" x14ac:dyDescent="0.2">
      <c r="A140" s="2">
        <v>14.3</v>
      </c>
      <c r="B140" s="2">
        <f>2*Table1[[#This Row],[Photon energy (eV)]]-Threshold</f>
        <v>4.012611200000002</v>
      </c>
      <c r="C140" s="2" t="s">
        <v>25</v>
      </c>
      <c r="D140" s="3">
        <f>Table1[[#This Row],[Polar ang (deg)]]/180*PI()</f>
        <v>1.38</v>
      </c>
      <c r="E140" s="2">
        <v>79.068175728053603</v>
      </c>
      <c r="F140" s="1">
        <f>IF(Table1[[#This Row],[Phase shift diff (deg)]]="","",Table1[[#This Row],[Phase shift diff (deg)]]/180*PI())</f>
        <v>2.1366039415037412</v>
      </c>
      <c r="G140" s="2">
        <v>122.41838833918101</v>
      </c>
      <c r="H140"/>
    </row>
    <row r="141" spans="1:8" x14ac:dyDescent="0.2">
      <c r="A141" s="2">
        <v>14.3</v>
      </c>
      <c r="B141" s="2">
        <f>2*Table1[[#This Row],[Photon energy (eV)]]-Threshold</f>
        <v>4.012611200000002</v>
      </c>
      <c r="C141" s="2" t="s">
        <v>25</v>
      </c>
      <c r="D141" s="3">
        <f>Table1[[#This Row],[Polar ang (deg)]]/180*PI()</f>
        <v>1.3899999999999992</v>
      </c>
      <c r="E141" s="2">
        <v>79.641133523184394</v>
      </c>
      <c r="F141" s="1">
        <f>IF(Table1[[#This Row],[Phase shift diff (deg)]]="","",Table1[[#This Row],[Phase shift diff (deg)]]/180*PI())</f>
        <v>2.1485873205350403</v>
      </c>
      <c r="G141" s="2">
        <v>123.10498538198</v>
      </c>
      <c r="H141"/>
    </row>
    <row r="142" spans="1:8" x14ac:dyDescent="0.2">
      <c r="A142" s="2">
        <v>14.3</v>
      </c>
      <c r="B142" s="2">
        <f>2*Table1[[#This Row],[Photon energy (eV)]]-Threshold</f>
        <v>4.012611200000002</v>
      </c>
      <c r="C142" s="2" t="s">
        <v>25</v>
      </c>
      <c r="D142" s="3">
        <f>Table1[[#This Row],[Polar ang (deg)]]/180*PI()</f>
        <v>1.4000000000000008</v>
      </c>
      <c r="E142" s="2">
        <v>80.214091318315297</v>
      </c>
      <c r="F142" s="1">
        <f>IF(Table1[[#This Row],[Phase shift diff (deg)]]="","",Table1[[#This Row],[Phase shift diff (deg)]]/180*PI())</f>
        <v>2.1599558133251642</v>
      </c>
      <c r="G142" s="2">
        <v>123.756352038279</v>
      </c>
      <c r="H142"/>
    </row>
    <row r="143" spans="1:8" x14ac:dyDescent="0.2">
      <c r="A143" s="2">
        <v>14.3</v>
      </c>
      <c r="B143" s="2">
        <f>2*Table1[[#This Row],[Photon energy (eV)]]-Threshold</f>
        <v>4.012611200000002</v>
      </c>
      <c r="C143" s="2" t="s">
        <v>25</v>
      </c>
      <c r="D143" s="3">
        <f>Table1[[#This Row],[Polar ang (deg)]]/180*PI()</f>
        <v>1.4100000000000006</v>
      </c>
      <c r="E143" s="2">
        <v>80.787049113446102</v>
      </c>
      <c r="F143" s="1">
        <f>IF(Table1[[#This Row],[Phase shift diff (deg)]]="","",Table1[[#This Row],[Phase shift diff (deg)]]/180*PI())</f>
        <v>2.1707017769049317</v>
      </c>
      <c r="G143" s="2">
        <v>124.372050398201</v>
      </c>
      <c r="H143"/>
    </row>
    <row r="144" spans="1:8" x14ac:dyDescent="0.2">
      <c r="A144" s="2">
        <v>14.3</v>
      </c>
      <c r="B144" s="2">
        <f>2*Table1[[#This Row],[Photon energy (eV)]]-Threshold</f>
        <v>4.012611200000002</v>
      </c>
      <c r="C144" s="2" t="s">
        <v>25</v>
      </c>
      <c r="D144" s="3">
        <f>Table1[[#This Row],[Polar ang (deg)]]/180*PI()</f>
        <v>1.4200000000000002</v>
      </c>
      <c r="E144" s="2">
        <v>81.360006908576906</v>
      </c>
      <c r="F144" s="1">
        <f>IF(Table1[[#This Row],[Phase shift diff (deg)]]="","",Table1[[#This Row],[Phase shift diff (deg)]]/180*PI())</f>
        <v>2.1808187263785954</v>
      </c>
      <c r="G144" s="2">
        <v>124.951708904589</v>
      </c>
      <c r="H144"/>
    </row>
    <row r="145" spans="1:8" x14ac:dyDescent="0.2">
      <c r="A145" s="2">
        <v>14.3</v>
      </c>
      <c r="B145" s="2">
        <f>2*Table1[[#This Row],[Photon energy (eV)]]-Threshold</f>
        <v>4.012611200000002</v>
      </c>
      <c r="C145" s="2" t="s">
        <v>25</v>
      </c>
      <c r="D145" s="3">
        <f>Table1[[#This Row],[Polar ang (deg)]]/180*PI()</f>
        <v>1.4299999999999997</v>
      </c>
      <c r="E145" s="2">
        <v>81.932964703707697</v>
      </c>
      <c r="F145" s="1">
        <f>IF(Table1[[#This Row],[Phase shift diff (deg)]]="","",Table1[[#This Row],[Phase shift diff (deg)]]/180*PI())</f>
        <v>2.1903012227361489</v>
      </c>
      <c r="G145" s="2">
        <v>125.495015925125</v>
      </c>
      <c r="H145"/>
    </row>
    <row r="146" spans="1:8" x14ac:dyDescent="0.2">
      <c r="A146" s="2">
        <v>14.3</v>
      </c>
      <c r="B146" s="2">
        <f>2*Table1[[#This Row],[Photon energy (eV)]]-Threshold</f>
        <v>4.012611200000002</v>
      </c>
      <c r="C146" s="2" t="s">
        <v>25</v>
      </c>
      <c r="D146" s="3">
        <f>Table1[[#This Row],[Polar ang (deg)]]/180*PI()</f>
        <v>1.4399999999999991</v>
      </c>
      <c r="E146" s="2">
        <v>82.505922498838501</v>
      </c>
      <c r="F146" s="1">
        <f>IF(Table1[[#This Row],[Phase shift diff (deg)]]="","",Table1[[#This Row],[Phase shift diff (deg)]]/180*PI())</f>
        <v>2.1991447617273114</v>
      </c>
      <c r="G146" s="2">
        <v>126.00171338527799</v>
      </c>
      <c r="H146"/>
    </row>
    <row r="147" spans="1:8" x14ac:dyDescent="0.2">
      <c r="A147" s="2">
        <v>14.3</v>
      </c>
      <c r="B147" s="2">
        <f>2*Table1[[#This Row],[Photon energy (eV)]]-Threshold</f>
        <v>4.012611200000002</v>
      </c>
      <c r="C147" s="2" t="s">
        <v>25</v>
      </c>
      <c r="D147" s="3">
        <f>Table1[[#This Row],[Polar ang (deg)]]/180*PI()</f>
        <v>1.4500000000000006</v>
      </c>
      <c r="E147" s="2">
        <v>83.078880293969405</v>
      </c>
      <c r="F147" s="1">
        <f>IF(Table1[[#This Row],[Phase shift diff (deg)]]="","",Table1[[#This Row],[Phase shift diff (deg)]]/180*PI())</f>
        <v>2.2073456653554349</v>
      </c>
      <c r="G147" s="2">
        <v>126.47159055136299</v>
      </c>
      <c r="H147"/>
    </row>
    <row r="148" spans="1:8" x14ac:dyDescent="0.2">
      <c r="A148" s="2">
        <v>14.3</v>
      </c>
      <c r="B148" s="2">
        <f>2*Table1[[#This Row],[Photon energy (eV)]]-Threshold</f>
        <v>4.012611200000002</v>
      </c>
      <c r="C148" s="2" t="s">
        <v>25</v>
      </c>
      <c r="D148" s="3">
        <f>Table1[[#This Row],[Polar ang (deg)]]/180*PI()</f>
        <v>1.46</v>
      </c>
      <c r="E148" s="2">
        <v>83.651838089100195</v>
      </c>
      <c r="F148" s="1">
        <f>IF(Table1[[#This Row],[Phase shift diff (deg)]]="","",Table1[[#This Row],[Phase shift diff (deg)]]/180*PI())</f>
        <v>2.2149009773162605</v>
      </c>
      <c r="G148" s="2">
        <v>126.904478039623</v>
      </c>
      <c r="H148"/>
    </row>
    <row r="149" spans="1:8" x14ac:dyDescent="0.2">
      <c r="A149" s="2">
        <v>14.3</v>
      </c>
      <c r="B149" s="2">
        <f>2*Table1[[#This Row],[Photon energy (eV)]]-Threshold</f>
        <v>4.012611200000002</v>
      </c>
      <c r="C149" s="2" t="s">
        <v>25</v>
      </c>
      <c r="D149" s="3">
        <f>Table1[[#This Row],[Polar ang (deg)]]/180*PI()</f>
        <v>1.4699999999999998</v>
      </c>
      <c r="E149" s="2">
        <v>84.224795884231</v>
      </c>
      <c r="F149" s="1">
        <f>IF(Table1[[#This Row],[Phase shift diff (deg)]]="","",Table1[[#This Row],[Phase shift diff (deg)]]/180*PI())</f>
        <v>2.2218083634860855</v>
      </c>
      <c r="G149" s="2">
        <v>127.300242114621</v>
      </c>
      <c r="H149"/>
    </row>
    <row r="150" spans="1:8" x14ac:dyDescent="0.2">
      <c r="A150" s="2">
        <v>14.3</v>
      </c>
      <c r="B150" s="2">
        <f>2*Table1[[#This Row],[Photon energy (eV)]]-Threshold</f>
        <v>4.012611200000002</v>
      </c>
      <c r="C150" s="2" t="s">
        <v>25</v>
      </c>
      <c r="D150" s="3">
        <f>Table1[[#This Row],[Polar ang (deg)]]/180*PI()</f>
        <v>1.4799999999999995</v>
      </c>
      <c r="E150" s="2">
        <v>84.797753679361804</v>
      </c>
      <c r="F150" s="1">
        <f>IF(Table1[[#This Row],[Phase shift diff (deg)]]="","",Table1[[#This Row],[Phase shift diff (deg)]]/180*PI())</f>
        <v>2.2280660183606491</v>
      </c>
      <c r="G150" s="2">
        <v>127.65877932858299</v>
      </c>
      <c r="H150"/>
    </row>
    <row r="151" spans="1:8" x14ac:dyDescent="0.2">
      <c r="A151" s="2">
        <v>14.3</v>
      </c>
      <c r="B151" s="2">
        <f>2*Table1[[#This Row],[Photon energy (eV)]]-Threshold</f>
        <v>4.012611200000002</v>
      </c>
      <c r="C151" s="2" t="s">
        <v>25</v>
      </c>
      <c r="D151" s="3">
        <f>Table1[[#This Row],[Polar ang (deg)]]/180*PI()</f>
        <v>1.4900000000000007</v>
      </c>
      <c r="E151" s="2">
        <v>85.370711474492694</v>
      </c>
      <c r="F151" s="1">
        <f>IF(Table1[[#This Row],[Phase shift diff (deg)]]="","",Table1[[#This Row],[Phase shift diff (deg)]]/180*PI())</f>
        <v>2.2336725781654017</v>
      </c>
      <c r="G151" s="2">
        <v>127.98001154298299</v>
      </c>
      <c r="H151"/>
    </row>
    <row r="152" spans="1:8" x14ac:dyDescent="0.2">
      <c r="A152" s="2">
        <v>14.3</v>
      </c>
      <c r="B152" s="2">
        <f>2*Table1[[#This Row],[Photon energy (eV)]]-Threshold</f>
        <v>4.012611200000002</v>
      </c>
      <c r="C152" s="2" t="s">
        <v>25</v>
      </c>
      <c r="D152" s="3">
        <f>Table1[[#This Row],[Polar ang (deg)]]/180*PI()</f>
        <v>1.5000000000000002</v>
      </c>
      <c r="E152" s="2">
        <v>85.943669269623499</v>
      </c>
      <c r="F152" s="1">
        <f>IF(Table1[[#This Row],[Phase shift diff (deg)]]="","",Table1[[#This Row],[Phase shift diff (deg)]]/180*PI())</f>
        <v>2.2386270411979048</v>
      </c>
      <c r="G152" s="2">
        <v>128.26388136449901</v>
      </c>
      <c r="H152"/>
    </row>
    <row r="153" spans="1:8" x14ac:dyDescent="0.2">
      <c r="A153" s="2">
        <v>14.3</v>
      </c>
      <c r="B153" s="2">
        <f>2*Table1[[#This Row],[Photon energy (eV)]]-Threshold</f>
        <v>4.012611200000002</v>
      </c>
      <c r="C153" s="2" t="s">
        <v>25</v>
      </c>
      <c r="D153" s="3">
        <f>Table1[[#This Row],[Polar ang (deg)]]/180*PI()</f>
        <v>1.5099999999999998</v>
      </c>
      <c r="E153" s="2">
        <v>86.516627064754303</v>
      </c>
      <c r="F153" s="1">
        <f>IF(Table1[[#This Row],[Phase shift diff (deg)]]="","",Table1[[#This Row],[Phase shift diff (deg)]]/180*PI())</f>
        <v>2.2429286958281507</v>
      </c>
      <c r="G153" s="2">
        <v>128.51034801973501</v>
      </c>
      <c r="H153"/>
    </row>
    <row r="154" spans="1:8" x14ac:dyDescent="0.2">
      <c r="A154" s="2">
        <v>14.3</v>
      </c>
      <c r="B154" s="2">
        <f>2*Table1[[#This Row],[Photon energy (eV)]]-Threshold</f>
        <v>4.012611200000002</v>
      </c>
      <c r="C154" s="2" t="s">
        <v>25</v>
      </c>
      <c r="D154" s="3">
        <f>Table1[[#This Row],[Polar ang (deg)]]/180*PI()</f>
        <v>1.5199999999999994</v>
      </c>
      <c r="E154" s="2">
        <v>87.089584859885093</v>
      </c>
      <c r="F154" s="1">
        <f>IF(Table1[[#This Row],[Phase shift diff (deg)]]="","",Table1[[#This Row],[Phase shift diff (deg)]]/180*PI())</f>
        <v>2.246577056469361</v>
      </c>
      <c r="G154" s="2">
        <v>128.71938368661799</v>
      </c>
      <c r="H154"/>
    </row>
    <row r="155" spans="1:8" x14ac:dyDescent="0.2">
      <c r="A155" s="2">
        <v>14.3</v>
      </c>
      <c r="B155" s="2">
        <f>2*Table1[[#This Row],[Photon energy (eV)]]-Threshold</f>
        <v>4.012611200000002</v>
      </c>
      <c r="C155" s="2" t="s">
        <v>25</v>
      </c>
      <c r="D155" s="3">
        <f>Table1[[#This Row],[Polar ang (deg)]]/180*PI()</f>
        <v>1.5299999999999989</v>
      </c>
      <c r="E155" s="2">
        <v>87.662542655015898</v>
      </c>
      <c r="F155" s="1">
        <f>IF(Table1[[#This Row],[Phase shift diff (deg)]]="","",Table1[[#This Row],[Phase shift diff (deg)]]/180*PI())</f>
        <v>2.2495718077402782</v>
      </c>
      <c r="G155" s="2">
        <v>128.890970295133</v>
      </c>
      <c r="H155"/>
    </row>
    <row r="156" spans="1:8" x14ac:dyDescent="0.2">
      <c r="A156" s="2">
        <v>14.3</v>
      </c>
      <c r="B156" s="2">
        <f>2*Table1[[#This Row],[Photon energy (eV)]]-Threshold</f>
        <v>4.012611200000002</v>
      </c>
      <c r="C156" s="2" t="s">
        <v>25</v>
      </c>
      <c r="D156" s="3">
        <f>Table1[[#This Row],[Polar ang (deg)]]/180*PI()</f>
        <v>1.5400000000000005</v>
      </c>
      <c r="E156" s="2">
        <v>88.235500450146802</v>
      </c>
      <c r="F156" s="1">
        <f>IF(Table1[[#This Row],[Phase shift diff (deg)]]="","",Table1[[#This Row],[Phase shift diff (deg)]]/180*PI())</f>
        <v>2.251912756968788</v>
      </c>
      <c r="G156" s="2">
        <v>129.02509680598101</v>
      </c>
      <c r="H156"/>
    </row>
    <row r="157" spans="1:8" x14ac:dyDescent="0.2">
      <c r="A157" s="2">
        <v>14.3</v>
      </c>
      <c r="B157" s="2">
        <f>2*Table1[[#This Row],[Photon energy (eV)]]-Threshold</f>
        <v>4.012611200000002</v>
      </c>
      <c r="C157" s="2" t="s">
        <v>25</v>
      </c>
      <c r="D157" s="3">
        <f>Table1[[#This Row],[Polar ang (deg)]]/180*PI()</f>
        <v>1.55</v>
      </c>
      <c r="E157" s="2">
        <v>88.808458245277606</v>
      </c>
      <c r="F157" s="1">
        <f>IF(Table1[[#This Row],[Phase shift diff (deg)]]="","",Table1[[#This Row],[Phase shift diff (deg)]]/180*PI())</f>
        <v>2.2535997951323914</v>
      </c>
      <c r="G157" s="2">
        <v>129.12175697263299</v>
      </c>
      <c r="H157"/>
    </row>
    <row r="158" spans="1:8" x14ac:dyDescent="0.2">
      <c r="A158" s="2">
        <v>14.3</v>
      </c>
      <c r="B158" s="2">
        <f>2*Table1[[#This Row],[Photon energy (eV)]]-Threshold</f>
        <v>4.012611200000002</v>
      </c>
      <c r="C158" s="2" t="s">
        <v>25</v>
      </c>
      <c r="D158" s="3">
        <f>Table1[[#This Row],[Polar ang (deg)]]/180*PI()</f>
        <v>1.5599999999999996</v>
      </c>
      <c r="E158" s="2">
        <v>89.381416040408396</v>
      </c>
      <c r="F158" s="1">
        <f>IF(Table1[[#This Row],[Phase shift diff (deg)]]="","",Table1[[#This Row],[Phase shift diff (deg)]]/180*PI())</f>
        <v>2.2546328662926416</v>
      </c>
      <c r="G158" s="2">
        <v>129.180947590052</v>
      </c>
      <c r="H158"/>
    </row>
    <row r="159" spans="1:8" x14ac:dyDescent="0.2">
      <c r="A159" s="2">
        <v>14.3</v>
      </c>
      <c r="B159" s="2">
        <f>2*Table1[[#This Row],[Photon energy (eV)]]-Threshold</f>
        <v>4.012611200000002</v>
      </c>
      <c r="C159" s="2" t="s">
        <v>25</v>
      </c>
      <c r="D159" s="3">
        <f>Table1[[#This Row],[Polar ang (deg)]]/180*PI()</f>
        <v>1.570000000000001</v>
      </c>
      <c r="E159" s="2">
        <v>89.9543738355393</v>
      </c>
      <c r="F159" s="1">
        <f>IF(Table1[[#This Row],[Phase shift diff (deg)]]="","",Table1[[#This Row],[Phase shift diff (deg)]]/180*PI())</f>
        <v>2.2550119455546498</v>
      </c>
      <c r="G159" s="2">
        <v>129.202667231866</v>
      </c>
      <c r="H159"/>
    </row>
    <row r="160" spans="1:8" x14ac:dyDescent="0.2">
      <c r="A160" s="2">
        <v>14.3</v>
      </c>
      <c r="B160" s="2">
        <f>2*Table1[[#This Row],[Photon energy (eV)]]-Threshold</f>
        <v>4.012611200000002</v>
      </c>
      <c r="C160" s="2" t="s">
        <v>25</v>
      </c>
      <c r="D160" s="3">
        <f>Table1[[#This Row],[Polar ang (deg)]]/180*PI()</f>
        <v>1.5800000000000005</v>
      </c>
      <c r="E160" s="2">
        <v>90.527331630670105</v>
      </c>
      <c r="F160" s="1">
        <f>IF(Table1[[#This Row],[Phase shift diff (deg)]]="","",Table1[[#This Row],[Phase shift diff (deg)]]/180*PI())</f>
        <v>5.3963296791562891</v>
      </c>
      <c r="G160" s="2">
        <v>309.18691547684102</v>
      </c>
      <c r="H160"/>
    </row>
    <row r="161" spans="1:8" x14ac:dyDescent="0.2">
      <c r="A161" s="2">
        <v>14.3</v>
      </c>
      <c r="B161" s="2">
        <f>2*Table1[[#This Row],[Photon energy (eV)]]-Threshold</f>
        <v>4.012611200000002</v>
      </c>
      <c r="C161" s="2" t="s">
        <v>25</v>
      </c>
      <c r="D161" s="3">
        <f>Table1[[#This Row],[Polar ang (deg)]]/180*PI()</f>
        <v>1.59</v>
      </c>
      <c r="E161" s="2">
        <v>91.100289425800895</v>
      </c>
      <c r="F161" s="1">
        <f>IF(Table1[[#This Row],[Phase shift diff (deg)]]="","",Table1[[#This Row],[Phase shift diff (deg)]]/180*PI())</f>
        <v>5.3954007651544149</v>
      </c>
      <c r="G161" s="2">
        <v>309.13369262500299</v>
      </c>
      <c r="H161"/>
    </row>
    <row r="162" spans="1:8" x14ac:dyDescent="0.2">
      <c r="A162" s="2">
        <v>14.3</v>
      </c>
      <c r="B162" s="2">
        <f>2*Table1[[#This Row],[Photon energy (eV)]]-Threshold</f>
        <v>4.012611200000002</v>
      </c>
      <c r="C162" s="2" t="s">
        <v>25</v>
      </c>
      <c r="D162" s="3">
        <f>Table1[[#This Row],[Polar ang (deg)]]/180*PI()</f>
        <v>1.5999999999999996</v>
      </c>
      <c r="E162" s="2">
        <v>91.6732472209317</v>
      </c>
      <c r="F162" s="1">
        <f>IF(Table1[[#This Row],[Phase shift diff (deg)]]="","",Table1[[#This Row],[Phase shift diff (deg)]]/180*PI())</f>
        <v>5.3938178785569244</v>
      </c>
      <c r="G162" s="2">
        <v>309.04299990351899</v>
      </c>
      <c r="H162"/>
    </row>
    <row r="163" spans="1:8" x14ac:dyDescent="0.2">
      <c r="A163" s="2">
        <v>14.3</v>
      </c>
      <c r="B163" s="2">
        <f>2*Table1[[#This Row],[Photon energy (eV)]]-Threshold</f>
        <v>4.012611200000002</v>
      </c>
      <c r="C163" s="2" t="s">
        <v>25</v>
      </c>
      <c r="D163" s="3">
        <f>Table1[[#This Row],[Polar ang (deg)]]/180*PI()</f>
        <v>1.6100000000000012</v>
      </c>
      <c r="E163" s="2">
        <v>92.246205016062603</v>
      </c>
      <c r="F163" s="1">
        <f>IF(Table1[[#This Row],[Phase shift diff (deg)]]="","",Table1[[#This Row],[Phase shift diff (deg)]]/180*PI())</f>
        <v>5.391581069103311</v>
      </c>
      <c r="G163" s="2">
        <v>308.91484016225201</v>
      </c>
      <c r="H163"/>
    </row>
    <row r="164" spans="1:8" x14ac:dyDescent="0.2">
      <c r="A164" s="2">
        <v>14.3</v>
      </c>
      <c r="B164" s="2">
        <f>2*Table1[[#This Row],[Photon energy (eV)]]-Threshold</f>
        <v>4.012611200000002</v>
      </c>
      <c r="C164" s="2" t="s">
        <v>25</v>
      </c>
      <c r="D164" s="3">
        <f>Table1[[#This Row],[Polar ang (deg)]]/180*PI()</f>
        <v>1.6200000000000006</v>
      </c>
      <c r="E164" s="2">
        <v>92.819162811193394</v>
      </c>
      <c r="F164" s="1">
        <f>IF(Table1[[#This Row],[Phase shift diff (deg)]]="","",Table1[[#This Row],[Phase shift diff (deg)]]/180*PI())</f>
        <v>5.3886904355355254</v>
      </c>
      <c r="G164" s="2">
        <v>308.749219058699</v>
      </c>
      <c r="H164"/>
    </row>
    <row r="165" spans="1:8" x14ac:dyDescent="0.2">
      <c r="A165" s="2">
        <v>14.3</v>
      </c>
      <c r="B165" s="2">
        <f>2*Table1[[#This Row],[Photon energy (eV)]]-Threshold</f>
        <v>4.012611200000002</v>
      </c>
      <c r="C165" s="2" t="s">
        <v>25</v>
      </c>
      <c r="D165" s="3">
        <f>Table1[[#This Row],[Polar ang (deg)]]/180*PI()</f>
        <v>1.6300000000000003</v>
      </c>
      <c r="E165" s="2">
        <v>93.392120606324198</v>
      </c>
      <c r="F165" s="1">
        <f>IF(Table1[[#This Row],[Phase shift diff (deg)]]="","",Table1[[#This Row],[Phase shift diff (deg)]]/180*PI())</f>
        <v>5.38514615480742</v>
      </c>
      <c r="G165" s="2">
        <v>308.54614673156902</v>
      </c>
      <c r="H165"/>
    </row>
    <row r="166" spans="1:8" x14ac:dyDescent="0.2">
      <c r="A166" s="2">
        <v>14.3</v>
      </c>
      <c r="B166" s="2">
        <f>2*Table1[[#This Row],[Photon energy (eV)]]-Threshold</f>
        <v>4.012611200000002</v>
      </c>
      <c r="C166" s="2" t="s">
        <v>25</v>
      </c>
      <c r="D166" s="3">
        <f>Table1[[#This Row],[Polar ang (deg)]]/180*PI()</f>
        <v>1.64</v>
      </c>
      <c r="E166" s="2">
        <v>93.965078401455003</v>
      </c>
      <c r="F166" s="1">
        <f>IF(Table1[[#This Row],[Phase shift diff (deg)]]="","",Table1[[#This Row],[Phase shift diff (deg)]]/180*PI())</f>
        <v>5.3809485197943898</v>
      </c>
      <c r="G166" s="2">
        <v>308.30563996138602</v>
      </c>
      <c r="H166"/>
    </row>
    <row r="167" spans="1:8" x14ac:dyDescent="0.2">
      <c r="A167" s="2">
        <v>14.3</v>
      </c>
      <c r="B167" s="2">
        <f>2*Table1[[#This Row],[Photon energy (eV)]]-Threshold</f>
        <v>4.012611200000002</v>
      </c>
      <c r="C167" s="2" t="s">
        <v>25</v>
      </c>
      <c r="D167" s="3">
        <f>Table1[[#This Row],[Polar ang (deg)]]/180*PI()</f>
        <v>1.6499999999999995</v>
      </c>
      <c r="E167" s="2">
        <v>94.538036196585793</v>
      </c>
      <c r="F167" s="1">
        <f>IF(Table1[[#This Row],[Phase shift diff (deg)]]="","",Table1[[#This Row],[Phase shift diff (deg)]]/180*PI())</f>
        <v>5.3760979854514099</v>
      </c>
      <c r="G167" s="2">
        <v>308.02772481515001</v>
      </c>
      <c r="H167"/>
    </row>
    <row r="168" spans="1:8" x14ac:dyDescent="0.2">
      <c r="A168" s="2">
        <v>14.3</v>
      </c>
      <c r="B168" s="2">
        <f>2*Table1[[#This Row],[Photon energy (eV)]]-Threshold</f>
        <v>4.012611200000002</v>
      </c>
      <c r="C168" s="2" t="s">
        <v>25</v>
      </c>
      <c r="D168" s="3">
        <f>Table1[[#This Row],[Polar ang (deg)]]/180*PI()</f>
        <v>1.6600000000000008</v>
      </c>
      <c r="E168" s="2">
        <v>95.110993991716697</v>
      </c>
      <c r="F168" s="1">
        <f>IF(Table1[[#This Row],[Phase shift diff (deg)]]="","",Table1[[#This Row],[Phase shift diff (deg)]]/180*PI())</f>
        <v>5.3705952233305441</v>
      </c>
      <c r="G168" s="2">
        <v>307.71243976995999</v>
      </c>
      <c r="H168"/>
    </row>
    <row r="169" spans="1:8" x14ac:dyDescent="0.2">
      <c r="A169" s="2">
        <v>14.3</v>
      </c>
      <c r="B169" s="2">
        <f>2*Table1[[#This Row],[Photon energy (eV)]]-Threshold</f>
        <v>4.012611200000002</v>
      </c>
      <c r="C169" s="2" t="s">
        <v>25</v>
      </c>
      <c r="D169" s="3">
        <f>Table1[[#This Row],[Polar ang (deg)]]/180*PI()</f>
        <v>1.6700000000000004</v>
      </c>
      <c r="E169" s="2">
        <v>95.683951786847501</v>
      </c>
      <c r="F169" s="1">
        <f>IF(Table1[[#This Row],[Phase shift diff (deg)]]="","",Table1[[#This Row],[Phase shift diff (deg)]]/180*PI())</f>
        <v>5.3644411843183777</v>
      </c>
      <c r="G169" s="2">
        <v>307.35983930760398</v>
      </c>
      <c r="H169"/>
    </row>
    <row r="170" spans="1:8" x14ac:dyDescent="0.2">
      <c r="A170" s="2">
        <v>14.3</v>
      </c>
      <c r="B170" s="2">
        <f>2*Table1[[#This Row],[Photon energy (eV)]]-Threshold</f>
        <v>4.012611200000002</v>
      </c>
      <c r="C170" s="2" t="s">
        <v>25</v>
      </c>
      <c r="D170" s="3">
        <f>Table1[[#This Row],[Polar ang (deg)]]/180*PI()</f>
        <v>1.6800000000000002</v>
      </c>
      <c r="E170" s="2">
        <v>96.256909581978306</v>
      </c>
      <c r="F170" s="1">
        <f>IF(Table1[[#This Row],[Phase shift diff (deg)]]="","",Table1[[#This Row],[Phase shift diff (deg)]]/180*PI())</f>
        <v>5.3576371693845557</v>
      </c>
      <c r="G170" s="2">
        <v>306.96999796815197</v>
      </c>
      <c r="H170"/>
    </row>
    <row r="171" spans="1:8" x14ac:dyDescent="0.2">
      <c r="A171" s="2">
        <v>14.3</v>
      </c>
      <c r="B171" s="2">
        <f>2*Table1[[#This Row],[Photon energy (eV)]]-Threshold</f>
        <v>4.012611200000002</v>
      </c>
      <c r="C171" s="2" t="s">
        <v>25</v>
      </c>
      <c r="D171" s="3">
        <f>Table1[[#This Row],[Polar ang (deg)]]/180*PI()</f>
        <v>1.6899999999999995</v>
      </c>
      <c r="E171" s="2">
        <v>96.829867377109096</v>
      </c>
      <c r="F171" s="1">
        <f>IF(Table1[[#This Row],[Phase shift diff (deg)]]="","",Table1[[#This Row],[Phase shift diff (deg)]]/180*PI())</f>
        <v>5.3501849080449491</v>
      </c>
      <c r="G171" s="2">
        <v>306.54301484556402</v>
      </c>
      <c r="H171"/>
    </row>
    <row r="172" spans="1:8" x14ac:dyDescent="0.2">
      <c r="A172" s="2">
        <v>14.3</v>
      </c>
      <c r="B172" s="2">
        <f>2*Table1[[#This Row],[Photon energy (eV)]]-Threshold</f>
        <v>4.012611200000002</v>
      </c>
      <c r="C172" s="2" t="s">
        <v>25</v>
      </c>
      <c r="D172" s="3">
        <f>Table1[[#This Row],[Polar ang (deg)]]/180*PI()</f>
        <v>1.7000000000000011</v>
      </c>
      <c r="E172" s="2">
        <v>97.40282517224</v>
      </c>
      <c r="F172" s="1">
        <f>IF(Table1[[#This Row],[Phase shift diff (deg)]]="","",Table1[[#This Row],[Phase shift diff (deg)]]/180*PI())</f>
        <v>5.3420866441335546</v>
      </c>
      <c r="G172" s="2">
        <v>306.07901850205798</v>
      </c>
      <c r="H172"/>
    </row>
    <row r="173" spans="1:8" x14ac:dyDescent="0.2">
      <c r="A173" s="2">
        <v>14.3</v>
      </c>
      <c r="B173" s="2">
        <f>2*Table1[[#This Row],[Photon energy (eV)]]-Threshold</f>
        <v>4.012611200000002</v>
      </c>
      <c r="C173" s="2" t="s">
        <v>25</v>
      </c>
      <c r="D173" s="3">
        <f>Table1[[#This Row],[Polar ang (deg)]]/180*PI()</f>
        <v>1.7100000000000006</v>
      </c>
      <c r="E173" s="2">
        <v>97.975782967370804</v>
      </c>
      <c r="F173" s="1">
        <f>IF(Table1[[#This Row],[Phase shift diff (deg)]]="","",Table1[[#This Row],[Phase shift diff (deg)]]/180*PI())</f>
        <v>5.3333452283446539</v>
      </c>
      <c r="G173" s="2">
        <v>305.57817227038498</v>
      </c>
      <c r="H173"/>
    </row>
    <row r="174" spans="1:8" x14ac:dyDescent="0.2">
      <c r="A174" s="2">
        <v>14.3</v>
      </c>
      <c r="B174" s="2">
        <f>2*Table1[[#This Row],[Photon energy (eV)]]-Threshold</f>
        <v>4.012611200000002</v>
      </c>
      <c r="C174" s="2" t="s">
        <v>25</v>
      </c>
      <c r="D174" s="3">
        <f>Table1[[#This Row],[Polar ang (deg)]]/180*PI()</f>
        <v>1.7200000000000002</v>
      </c>
      <c r="E174" s="2">
        <v>98.548740762501595</v>
      </c>
      <c r="F174" s="1">
        <f>IF(Table1[[#This Row],[Phase shift diff (deg)]]="","",Table1[[#This Row],[Phase shift diff (deg)]]/180*PI())</f>
        <v>5.323964216852521</v>
      </c>
      <c r="G174" s="2">
        <v>305.04067990432202</v>
      </c>
      <c r="H174"/>
    </row>
    <row r="175" spans="1:8" x14ac:dyDescent="0.2">
      <c r="A175" s="2">
        <v>14.3</v>
      </c>
      <c r="B175" s="2">
        <f>2*Table1[[#This Row],[Photon energy (eV)]]-Threshold</f>
        <v>4.012611200000002</v>
      </c>
      <c r="C175" s="2" t="s">
        <v>25</v>
      </c>
      <c r="D175" s="3">
        <f>Table1[[#This Row],[Polar ang (deg)]]/180*PI()</f>
        <v>1.7299999999999998</v>
      </c>
      <c r="E175" s="2">
        <v>99.121698557632399</v>
      </c>
      <c r="F175" s="1">
        <f>IF(Table1[[#This Row],[Phase shift diff (deg)]]="","",Table1[[#This Row],[Phase shift diff (deg)]]/180*PI())</f>
        <v>5.3139479751368635</v>
      </c>
      <c r="G175" s="2">
        <v>304.46679152743201</v>
      </c>
      <c r="H175"/>
    </row>
    <row r="176" spans="1:8" x14ac:dyDescent="0.2">
      <c r="A176" s="2">
        <v>14.3</v>
      </c>
      <c r="B176" s="2">
        <f>2*Table1[[#This Row],[Photon energy (eV)]]-Threshold</f>
        <v>4.012611200000002</v>
      </c>
      <c r="C176" s="2" t="s">
        <v>25</v>
      </c>
      <c r="D176" s="3">
        <f>Table1[[#This Row],[Polar ang (deg)]]/180*PI()</f>
        <v>1.7399999999999993</v>
      </c>
      <c r="E176" s="2">
        <v>99.694656352763204</v>
      </c>
      <c r="F176" s="1">
        <f>IF(Table1[[#This Row],[Phase shift diff (deg)]]="","",Table1[[#This Row],[Phase shift diff (deg)]]/180*PI())</f>
        <v>5.3033017859433516</v>
      </c>
      <c r="G176" s="2">
        <v>303.856809818746</v>
      </c>
      <c r="H176"/>
    </row>
    <row r="177" spans="1:8" x14ac:dyDescent="0.2">
      <c r="A177" s="2">
        <v>14.3</v>
      </c>
      <c r="B177" s="2">
        <f>2*Table1[[#This Row],[Photon energy (eV)]]-Threshold</f>
        <v>4.012611200000002</v>
      </c>
      <c r="C177" s="2" t="s">
        <v>25</v>
      </c>
      <c r="D177" s="3">
        <f>Table1[[#This Row],[Polar ang (deg)]]/180*PI()</f>
        <v>1.7499999999999987</v>
      </c>
      <c r="E177" s="2">
        <v>100.26761414789399</v>
      </c>
      <c r="F177" s="1">
        <f>IF(Table1[[#This Row],[Phase shift diff (deg)]]="","",Table1[[#This Row],[Phase shift diff (deg)]]/180*PI())</f>
        <v>5.2920319600907595</v>
      </c>
      <c r="G177" s="2">
        <v>303.211096361545</v>
      </c>
      <c r="H177"/>
    </row>
    <row r="178" spans="1:8" x14ac:dyDescent="0.2">
      <c r="A178" s="2">
        <v>14.3</v>
      </c>
      <c r="B178" s="2">
        <f>2*Table1[[#This Row],[Photon energy (eV)]]-Threshold</f>
        <v>4.012611200000002</v>
      </c>
      <c r="C178" s="2" t="s">
        <v>25</v>
      </c>
      <c r="D178" s="3">
        <f>Table1[[#This Row],[Polar ang (deg)]]/180*PI()</f>
        <v>1.7600000000000018</v>
      </c>
      <c r="E178" s="2">
        <v>100.840571943025</v>
      </c>
      <c r="F178" s="1">
        <f>IF(Table1[[#This Row],[Phase shift diff (deg)]]="","",Table1[[#This Row],[Phase shift diff (deg)]]/180*PI())</f>
        <v>5.2801459486035345</v>
      </c>
      <c r="G178" s="2">
        <v>302.53007806808301</v>
      </c>
      <c r="H178"/>
    </row>
    <row r="179" spans="1:8" x14ac:dyDescent="0.2">
      <c r="A179" s="2">
        <v>14.3</v>
      </c>
      <c r="B179" s="2">
        <f>2*Table1[[#This Row],[Photon energy (eV)]]-Threshold</f>
        <v>4.012611200000002</v>
      </c>
      <c r="C179" s="2" t="s">
        <v>25</v>
      </c>
      <c r="D179" s="3">
        <f>Table1[[#This Row],[Polar ang (deg)]]/180*PI()</f>
        <v>1.7700000000000051</v>
      </c>
      <c r="E179" s="2">
        <v>101.413529738156</v>
      </c>
      <c r="F179" s="1">
        <f>IF(Table1[[#This Row],[Phase shift diff (deg)]]="","",Table1[[#This Row],[Phase shift diff (deg)]]/180*PI())</f>
        <v>5.2676524544099426</v>
      </c>
      <c r="G179" s="2">
        <v>301.81425357941902</v>
      </c>
      <c r="H179"/>
    </row>
    <row r="180" spans="1:8" x14ac:dyDescent="0.2">
      <c r="A180" s="2">
        <v>14.3</v>
      </c>
      <c r="B180" s="2">
        <f>2*Table1[[#This Row],[Photon energy (eV)]]-Threshold</f>
        <v>4.012611200000002</v>
      </c>
      <c r="C180" s="2" t="s">
        <v>25</v>
      </c>
      <c r="D180" s="3">
        <f>Table1[[#This Row],[Polar ang (deg)]]/180*PI()</f>
        <v>1.7800000000000082</v>
      </c>
      <c r="E180" s="2">
        <v>101.986487533287</v>
      </c>
      <c r="F180" s="1">
        <f>IF(Table1[[#This Row],[Phase shift diff (deg)]]="","",Table1[[#This Row],[Phase shift diff (deg)]]/180*PI())</f>
        <v>5.2545615416057156</v>
      </c>
      <c r="G180" s="2">
        <v>301.064199525763</v>
      </c>
      <c r="H180"/>
    </row>
    <row r="181" spans="1:8" x14ac:dyDescent="0.2">
      <c r="A181" s="2">
        <v>14.3</v>
      </c>
      <c r="B181" s="2">
        <f>2*Table1[[#This Row],[Photon energy (eV)]]-Threshold</f>
        <v>4.012611200000002</v>
      </c>
      <c r="C181" s="2" t="s">
        <v>25</v>
      </c>
      <c r="D181" s="3">
        <f>Table1[[#This Row],[Polar ang (deg)]]/180*PI()</f>
        <v>1.7899999999999938</v>
      </c>
      <c r="E181" s="2">
        <v>102.559445328417</v>
      </c>
      <c r="F181" s="1">
        <f>IF(Table1[[#This Row],[Phase shift diff (deg)]]="","",Table1[[#This Row],[Phase shift diff (deg)]]/180*PI())</f>
        <v>5.2408847400550691</v>
      </c>
      <c r="G181" s="2">
        <v>300.28057651967299</v>
      </c>
      <c r="H181"/>
    </row>
    <row r="182" spans="1:8" x14ac:dyDescent="0.2">
      <c r="A182" s="2">
        <v>14.3</v>
      </c>
      <c r="B182" s="2">
        <f>2*Table1[[#This Row],[Photon energy (eV)]]-Threshold</f>
        <v>4.012611200000002</v>
      </c>
      <c r="C182" s="2" t="s">
        <v>25</v>
      </c>
      <c r="D182" s="3">
        <f>Table1[[#This Row],[Polar ang (deg)]]/180*PI()</f>
        <v>1.7999999999999969</v>
      </c>
      <c r="E182" s="2">
        <v>103.132403123548</v>
      </c>
      <c r="F182" s="1">
        <f>IF(Table1[[#This Row],[Phase shift diff (deg)]]="","",Table1[[#This Row],[Phase shift diff (deg)]]/180*PI())</f>
        <v>5.2266351428944855</v>
      </c>
      <c r="G182" s="2">
        <v>299.46413474260999</v>
      </c>
      <c r="H182"/>
    </row>
    <row r="183" spans="1:8" x14ac:dyDescent="0.2">
      <c r="A183" s="2">
        <v>14.3</v>
      </c>
      <c r="B183" s="2">
        <f>2*Table1[[#This Row],[Photon energy (eV)]]-Threshold</f>
        <v>4.012611200000002</v>
      </c>
      <c r="C183" s="2" t="s">
        <v>25</v>
      </c>
      <c r="D183" s="3">
        <f>Table1[[#This Row],[Polar ang (deg)]]/180*PI()</f>
        <v>1.8099999999999998</v>
      </c>
      <c r="E183" s="2">
        <v>103.70536091867901</v>
      </c>
      <c r="F183" s="1">
        <f>IF(Table1[[#This Row],[Phase shift diff (deg)]]="","",Table1[[#This Row],[Phase shift diff (deg)]]/180*PI())</f>
        <v>5.2118274943348526</v>
      </c>
      <c r="G183" s="2">
        <v>298.61571897562999</v>
      </c>
      <c r="H183"/>
    </row>
    <row r="184" spans="1:8" x14ac:dyDescent="0.2">
      <c r="A184" s="2">
        <v>14.3</v>
      </c>
      <c r="B184" s="2">
        <f>2*Table1[[#This Row],[Photon energy (eV)]]-Threshold</f>
        <v>4.012611200000002</v>
      </c>
      <c r="C184" s="2" t="s">
        <v>25</v>
      </c>
      <c r="D184" s="3">
        <f>Table1[[#This Row],[Polar ang (deg)]]/180*PI()</f>
        <v>1.8200000000000029</v>
      </c>
      <c r="E184" s="2">
        <v>104.27831871380999</v>
      </c>
      <c r="F184" s="1">
        <f>IF(Table1[[#This Row],[Phase shift diff (deg)]]="","",Table1[[#This Row],[Phase shift diff (deg)]]/180*PI())</f>
        <v>5.1964782650384924</v>
      </c>
      <c r="G184" s="2">
        <v>297.73627291817002</v>
      </c>
      <c r="H184"/>
    </row>
    <row r="185" spans="1:8" x14ac:dyDescent="0.2">
      <c r="A185" s="2">
        <v>14.3</v>
      </c>
      <c r="B185" s="2">
        <f>2*Table1[[#This Row],[Photon energy (eV)]]-Threshold</f>
        <v>4.012611200000002</v>
      </c>
      <c r="C185" s="2" t="s">
        <v>25</v>
      </c>
      <c r="D185" s="3">
        <f>Table1[[#This Row],[Polar ang (deg)]]/180*PI()</f>
        <v>1.8300000000000061</v>
      </c>
      <c r="E185" s="2">
        <v>104.851276508941</v>
      </c>
      <c r="F185" s="1">
        <f>IF(Table1[[#This Row],[Phase shift diff (deg)]]="","",Table1[[#This Row],[Phase shift diff (deg)]]/180*PI())</f>
        <v>5.1806057122942812</v>
      </c>
      <c r="G185" s="2">
        <v>296.82684263582797</v>
      </c>
      <c r="H185"/>
    </row>
    <row r="186" spans="1:8" x14ac:dyDescent="0.2">
      <c r="A186" s="2">
        <v>14.3</v>
      </c>
      <c r="B186" s="2">
        <f>2*Table1[[#This Row],[Photon energy (eV)]]-Threshold</f>
        <v>4.012611200000002</v>
      </c>
      <c r="C186" s="2" t="s">
        <v>25</v>
      </c>
      <c r="D186" s="3">
        <f>Table1[[#This Row],[Polar ang (deg)]]/180*PI()</f>
        <v>1.8399999999999919</v>
      </c>
      <c r="E186" s="2">
        <v>105.42423430407101</v>
      </c>
      <c r="F186" s="1">
        <f>IF(Table1[[#This Row],[Phase shift diff (deg)]]="","",Table1[[#This Row],[Phase shift diff (deg)]]/180*PI())</f>
        <v>5.1642299222419847</v>
      </c>
      <c r="G186" s="2">
        <v>295.88857897963902</v>
      </c>
      <c r="H186"/>
    </row>
    <row r="187" spans="1:8" x14ac:dyDescent="0.2">
      <c r="A187" s="2">
        <v>14.3</v>
      </c>
      <c r="B187" s="2">
        <f>2*Table1[[#This Row],[Photon energy (eV)]]-Threshold</f>
        <v>4.012611200000002</v>
      </c>
      <c r="C187" s="2" t="s">
        <v>25</v>
      </c>
      <c r="D187" s="3">
        <f>Table1[[#This Row],[Polar ang (deg)]]/180*PI()</f>
        <v>1.8499999999999945</v>
      </c>
      <c r="E187" s="2">
        <v>105.997192099202</v>
      </c>
      <c r="F187" s="1">
        <f>IF(Table1[[#This Row],[Phase shift diff (deg)]]="","",Table1[[#This Row],[Phase shift diff (deg)]]/180*PI())</f>
        <v>5.1473728315181813</v>
      </c>
      <c r="G187" s="2">
        <v>294.92273882629598</v>
      </c>
      <c r="H187"/>
    </row>
    <row r="188" spans="1:8" x14ac:dyDescent="0.2">
      <c r="A188" s="2">
        <v>14.3</v>
      </c>
      <c r="B188" s="2">
        <f>2*Table1[[#This Row],[Photon energy (eV)]]-Threshold</f>
        <v>4.012611200000002</v>
      </c>
      <c r="C188" s="2" t="s">
        <v>25</v>
      </c>
      <c r="D188" s="3">
        <f>Table1[[#This Row],[Polar ang (deg)]]/180*PI()</f>
        <v>1.8599999999999981</v>
      </c>
      <c r="E188" s="2">
        <v>106.570149894333</v>
      </c>
      <c r="F188" s="1">
        <f>IF(Table1[[#This Row],[Phase shift diff (deg)]]="","",Table1[[#This Row],[Phase shift diff (deg)]]/180*PI())</f>
        <v>5.1300582259226601</v>
      </c>
      <c r="G188" s="2">
        <v>293.93068500173899</v>
      </c>
      <c r="H188"/>
    </row>
    <row r="189" spans="1:8" x14ac:dyDescent="0.2">
      <c r="A189" s="2">
        <v>14.3</v>
      </c>
      <c r="B189" s="2">
        <f>2*Table1[[#This Row],[Photon energy (eV)]]-Threshold</f>
        <v>4.012611200000002</v>
      </c>
      <c r="C189" s="2" t="s">
        <v>25</v>
      </c>
      <c r="D189" s="3">
        <f>Table1[[#This Row],[Polar ang (deg)]]/180*PI()</f>
        <v>1.870000000000001</v>
      </c>
      <c r="E189" s="2">
        <v>107.143107689464</v>
      </c>
      <c r="F189" s="1">
        <f>IF(Table1[[#This Row],[Phase shift diff (deg)]]="","",Table1[[#This Row],[Phase shift diff (deg)]]/180*PI())</f>
        <v>5.1123117140409979</v>
      </c>
      <c r="G189" s="2">
        <v>292.91388476984099</v>
      </c>
      <c r="H189"/>
    </row>
    <row r="190" spans="1:8" x14ac:dyDescent="0.2">
      <c r="A190" s="2">
        <v>14.3</v>
      </c>
      <c r="B190" s="2">
        <f>2*Table1[[#This Row],[Photon energy (eV)]]-Threshold</f>
        <v>4.012611200000002</v>
      </c>
      <c r="C190" s="2" t="s">
        <v>25</v>
      </c>
      <c r="D190" s="3">
        <f>Table1[[#This Row],[Polar ang (deg)]]/180*PI()</f>
        <v>1.8800000000000041</v>
      </c>
      <c r="E190" s="2">
        <v>107.71606548459501</v>
      </c>
      <c r="F190" s="1">
        <f>IF(Table1[[#This Row],[Phase shift diff (deg)]]="","",Table1[[#This Row],[Phase shift diff (deg)]]/180*PI())</f>
        <v>5.0941606742082035</v>
      </c>
      <c r="G190" s="2">
        <v>291.87390679364802</v>
      </c>
      <c r="H190"/>
    </row>
    <row r="191" spans="1:8" x14ac:dyDescent="0.2">
      <c r="A191" s="2">
        <v>14.3</v>
      </c>
      <c r="B191" s="2">
        <f>2*Table1[[#This Row],[Photon energy (eV)]]-Threshold</f>
        <v>4.012611200000002</v>
      </c>
      <c r="C191" s="2" t="s">
        <v>25</v>
      </c>
      <c r="D191" s="3">
        <f>Table1[[#This Row],[Polar ang (deg)]]/180*PI()</f>
        <v>1.890000000000007</v>
      </c>
      <c r="E191" s="2">
        <v>108.289023279726</v>
      </c>
      <c r="F191" s="1">
        <f>IF(Table1[[#This Row],[Phase shift diff (deg)]]="","",Table1[[#This Row],[Phase shift diff (deg)]]/180*PI())</f>
        <v>5.0756341737560948</v>
      </c>
      <c r="G191" s="2">
        <v>290.81241650859499</v>
      </c>
      <c r="H191"/>
    </row>
    <row r="192" spans="1:8" x14ac:dyDescent="0.2">
      <c r="A192" s="2">
        <v>14.3</v>
      </c>
      <c r="B192" s="2">
        <f>2*Table1[[#This Row],[Photon energy (eV)]]-Threshold</f>
        <v>4.012611200000002</v>
      </c>
      <c r="C192" s="2" t="s">
        <v>25</v>
      </c>
      <c r="D192" s="3">
        <f>Table1[[#This Row],[Polar ang (deg)]]/180*PI()</f>
        <v>1.8999999999999928</v>
      </c>
      <c r="E192" s="2">
        <v>108.861981074856</v>
      </c>
      <c r="F192" s="1">
        <f>IF(Table1[[#This Row],[Phase shift diff (deg)]]="","",Table1[[#This Row],[Phase shift diff (deg)]]/180*PI())</f>
        <v>5.0567628601387788</v>
      </c>
      <c r="G192" s="2">
        <v>289.73116988445503</v>
      </c>
      <c r="H192"/>
    </row>
    <row r="193" spans="1:8" x14ac:dyDescent="0.2">
      <c r="A193" s="2">
        <v>14.3</v>
      </c>
      <c r="B193" s="2">
        <f>2*Table1[[#This Row],[Photon energy (eV)]]-Threshold</f>
        <v>4.012611200000002</v>
      </c>
      <c r="C193" s="2" t="s">
        <v>25</v>
      </c>
      <c r="D193" s="3">
        <f>Table1[[#This Row],[Polar ang (deg)]]/180*PI()</f>
        <v>1.9099999999999957</v>
      </c>
      <c r="E193" s="2">
        <v>109.43493886998699</v>
      </c>
      <c r="F193" s="1">
        <f>IF(Table1[[#This Row],[Phase shift diff (deg)]]="","",Table1[[#This Row],[Phase shift diff (deg)]]/180*PI())</f>
        <v>5.0375788242612138</v>
      </c>
      <c r="G193" s="2">
        <v>288.63200559464298</v>
      </c>
      <c r="H193"/>
    </row>
    <row r="194" spans="1:8" x14ac:dyDescent="0.2">
      <c r="A194" s="2">
        <v>14.3</v>
      </c>
      <c r="B194" s="2">
        <f>2*Table1[[#This Row],[Photon energy (eV)]]-Threshold</f>
        <v>4.012611200000002</v>
      </c>
      <c r="C194" s="2" t="s">
        <v>25</v>
      </c>
      <c r="D194" s="3">
        <f>Table1[[#This Row],[Polar ang (deg)]]/180*PI()</f>
        <v>1.9199999999999988</v>
      </c>
      <c r="E194" s="2">
        <v>110.007896665118</v>
      </c>
      <c r="F194" s="1">
        <f>IF(Table1[[#This Row],[Phase shift diff (deg)]]="","",Table1[[#This Row],[Phase shift diff (deg)]]/180*PI())</f>
        <v>5.0181154371155277</v>
      </c>
      <c r="G194" s="2">
        <v>287.51683565616599</v>
      </c>
      <c r="H194"/>
    </row>
    <row r="195" spans="1:8" x14ac:dyDescent="0.2">
      <c r="A195" s="2">
        <v>14.3</v>
      </c>
      <c r="B195" s="2">
        <f>2*Table1[[#This Row],[Photon energy (eV)]]-Threshold</f>
        <v>4.012611200000002</v>
      </c>
      <c r="C195" s="2" t="s">
        <v>25</v>
      </c>
      <c r="D195" s="3">
        <f>Table1[[#This Row],[Polar ang (deg)]]/180*PI()</f>
        <v>1.9300000000000022</v>
      </c>
      <c r="E195" s="2">
        <v>110.580854460249</v>
      </c>
      <c r="F195" s="1">
        <f>IF(Table1[[#This Row],[Phase shift diff (deg)]]="","",Table1[[#This Row],[Phase shift diff (deg)]]/180*PI())</f>
        <v>4.998407161630853</v>
      </c>
      <c r="G195" s="2">
        <v>286.38763464941297</v>
      </c>
      <c r="H195"/>
    </row>
    <row r="196" spans="1:8" x14ac:dyDescent="0.2">
      <c r="A196" s="2">
        <v>14.3</v>
      </c>
      <c r="B196" s="2">
        <f>2*Table1[[#This Row],[Photon energy (eV)]]-Threshold</f>
        <v>4.012611200000002</v>
      </c>
      <c r="C196" s="2" t="s">
        <v>25</v>
      </c>
      <c r="D196" s="3">
        <f>Table1[[#This Row],[Polar ang (deg)]]/180*PI()</f>
        <v>1.9400000000000053</v>
      </c>
      <c r="E196" s="2">
        <v>111.15381225538</v>
      </c>
      <c r="F196" s="1">
        <f>IF(Table1[[#This Row],[Phase shift diff (deg)]]="","",Table1[[#This Row],[Phase shift diff (deg)]]/180*PI())</f>
        <v>4.9784893424259247</v>
      </c>
      <c r="G196" s="2">
        <v>285.246427671866</v>
      </c>
      <c r="H196"/>
    </row>
    <row r="197" spans="1:8" x14ac:dyDescent="0.2">
      <c r="A197" s="2">
        <v>14.3</v>
      </c>
      <c r="B197" s="2">
        <f>2*Table1[[#This Row],[Photon energy (eV)]]-Threshold</f>
        <v>4.012611200000002</v>
      </c>
      <c r="C197" s="2" t="s">
        <v>25</v>
      </c>
      <c r="D197" s="3">
        <f>Table1[[#This Row],[Polar ang (deg)]]/180*PI()</f>
        <v>1.9500000000000082</v>
      </c>
      <c r="E197" s="2">
        <v>111.72677005051101</v>
      </c>
      <c r="F197" s="1">
        <f>IF(Table1[[#This Row],[Phase shift diff (deg)]]="","",Table1[[#This Row],[Phase shift diff (deg)]]/180*PI())</f>
        <v>4.9583979768835791</v>
      </c>
      <c r="G197" s="2">
        <v>284.095277221635</v>
      </c>
      <c r="H197"/>
    </row>
    <row r="198" spans="1:8" x14ac:dyDescent="0.2">
      <c r="A198" s="2">
        <v>14.3</v>
      </c>
      <c r="B198" s="2">
        <f>2*Table1[[#This Row],[Photon energy (eV)]]-Threshold</f>
        <v>4.012611200000002</v>
      </c>
      <c r="C198" s="2" t="s">
        <v>25</v>
      </c>
      <c r="D198" s="3">
        <f>Table1[[#This Row],[Polar ang (deg)]]/180*PI()</f>
        <v>1.9599999999999937</v>
      </c>
      <c r="E198" s="2">
        <v>112.299727845641</v>
      </c>
      <c r="F198" s="1">
        <f>IF(Table1[[#This Row],[Phase shift diff (deg)]]="","",Table1[[#This Row],[Phase shift diff (deg)]]/180*PI())</f>
        <v>4.9381694716045059</v>
      </c>
      <c r="G198" s="2">
        <v>282.93626924328601</v>
      </c>
      <c r="H198"/>
    </row>
    <row r="199" spans="1:8" x14ac:dyDescent="0.2">
      <c r="A199" s="2">
        <v>14.3</v>
      </c>
      <c r="B199" s="2">
        <f>2*Table1[[#This Row],[Photon energy (eV)]]-Threshold</f>
        <v>4.012611200000002</v>
      </c>
      <c r="C199" s="2" t="s">
        <v>25</v>
      </c>
      <c r="D199" s="3">
        <f>Table1[[#This Row],[Polar ang (deg)]]/180*PI()</f>
        <v>1.9699999999999969</v>
      </c>
      <c r="E199" s="2">
        <v>112.872685640772</v>
      </c>
      <c r="F199" s="1">
        <f>IF(Table1[[#This Row],[Phase shift diff (deg)]]="","",Table1[[#This Row],[Phase shift diff (deg)]]/180*PI())</f>
        <v>4.9178403888096716</v>
      </c>
      <c r="G199" s="2">
        <v>281.77149859777001</v>
      </c>
      <c r="H199"/>
    </row>
    <row r="200" spans="1:8" x14ac:dyDescent="0.2">
      <c r="A200" s="2">
        <v>14.3</v>
      </c>
      <c r="B200" s="2">
        <f>2*Table1[[#This Row],[Photon energy (eV)]]-Threshold</f>
        <v>4.012611200000002</v>
      </c>
      <c r="C200" s="2" t="s">
        <v>25</v>
      </c>
      <c r="D200" s="3">
        <f>Table1[[#This Row],[Polar ang (deg)]]/180*PI()</f>
        <v>1.98</v>
      </c>
      <c r="E200" s="2">
        <v>113.44564343590299</v>
      </c>
      <c r="F200" s="1">
        <f>IF(Table1[[#This Row],[Phase shift diff (deg)]]="","",Table1[[#This Row],[Phase shift diff (deg)]]/180*PI())</f>
        <v>4.8974471876189067</v>
      </c>
      <c r="G200" s="2">
        <v>280.60305423877799</v>
      </c>
      <c r="H200"/>
    </row>
    <row r="201" spans="1:8" x14ac:dyDescent="0.2">
      <c r="A201" s="2">
        <v>14.3</v>
      </c>
      <c r="B201" s="2">
        <f>2*Table1[[#This Row],[Photon energy (eV)]]-Threshold</f>
        <v>4.012611200000002</v>
      </c>
      <c r="C201" s="2" t="s">
        <v>25</v>
      </c>
      <c r="D201" s="3">
        <f>Table1[[#This Row],[Polar ang (deg)]]/180*PI()</f>
        <v>1.9900000000000029</v>
      </c>
      <c r="E201" s="2">
        <v>114.018601231034</v>
      </c>
      <c r="F201" s="1">
        <f>IF(Table1[[#This Row],[Phase shift diff (deg)]]="","",Table1[[#This Row],[Phase shift diff (deg)]]/180*PI())</f>
        <v>4.8770259653157728</v>
      </c>
      <c r="G201" s="2">
        <v>279.43300438831</v>
      </c>
      <c r="H201"/>
    </row>
    <row r="202" spans="1:8" x14ac:dyDescent="0.2">
      <c r="A202" s="2">
        <v>14.3</v>
      </c>
      <c r="B202" s="2">
        <f>2*Table1[[#This Row],[Photon energy (eV)]]-Threshold</f>
        <v>4.012611200000002</v>
      </c>
      <c r="C202" s="2" t="s">
        <v>25</v>
      </c>
      <c r="D202" s="3">
        <f>Table1[[#This Row],[Polar ang (deg)]]/180*PI()</f>
        <v>2.0000000000000062</v>
      </c>
      <c r="E202" s="2">
        <v>114.591559026165</v>
      </c>
      <c r="F202" s="1">
        <f>IF(Table1[[#This Row],[Phase shift diff (deg)]]="","",Table1[[#This Row],[Phase shift diff (deg)]]/180*PI())</f>
        <v>4.8566122037074519</v>
      </c>
      <c r="G202" s="2">
        <v>278.263382004167</v>
      </c>
      <c r="H202"/>
    </row>
    <row r="203" spans="1:8" x14ac:dyDescent="0.2">
      <c r="A203" s="2">
        <v>14.3</v>
      </c>
      <c r="B203" s="2">
        <f>2*Table1[[#This Row],[Photon energy (eV)]]-Threshold</f>
        <v>4.012611200000002</v>
      </c>
      <c r="C203" s="2" t="s">
        <v>25</v>
      </c>
      <c r="D203" s="3">
        <f>Table1[[#This Row],[Polar ang (deg)]]/180*PI()</f>
        <v>2.0099999999999918</v>
      </c>
      <c r="E203" s="2">
        <v>115.164516821295</v>
      </c>
      <c r="F203" s="1">
        <f>IF(Table1[[#This Row],[Phase shift diff (deg)]]="","",Table1[[#This Row],[Phase shift diff (deg)]]/180*PI())</f>
        <v>4.8362405255006742</v>
      </c>
      <c r="G203" s="2">
        <v>277.09617082132002</v>
      </c>
      <c r="H203"/>
    </row>
    <row r="204" spans="1:8" x14ac:dyDescent="0.2">
      <c r="A204" s="2">
        <v>14.3</v>
      </c>
      <c r="B204" s="2">
        <f>2*Table1[[#This Row],[Photon energy (eV)]]-Threshold</f>
        <v>4.012611200000002</v>
      </c>
      <c r="C204" s="2" t="s">
        <v>25</v>
      </c>
      <c r="D204" s="3">
        <f>Table1[[#This Row],[Polar ang (deg)]]/180*PI()</f>
        <v>2.0199999999999951</v>
      </c>
      <c r="E204" s="2">
        <v>115.737474616426</v>
      </c>
      <c r="F204" s="1">
        <f>IF(Table1[[#This Row],[Phase shift diff (deg)]]="","",Table1[[#This Row],[Phase shift diff (deg)]]/180*PI())</f>
        <v>4.8159444652538026</v>
      </c>
      <c r="G204" s="2">
        <v>275.93329222843101</v>
      </c>
      <c r="H204"/>
    </row>
    <row r="205" spans="1:8" x14ac:dyDescent="0.2">
      <c r="A205" s="2">
        <v>14.3</v>
      </c>
      <c r="B205" s="2">
        <f>2*Table1[[#This Row],[Photon energy (eV)]]-Threshold</f>
        <v>4.012611200000002</v>
      </c>
      <c r="C205" s="2" t="s">
        <v>25</v>
      </c>
      <c r="D205" s="3">
        <f>Table1[[#This Row],[Polar ang (deg)]]/180*PI()</f>
        <v>2.029999999999998</v>
      </c>
      <c r="E205" s="2">
        <v>116.310432411557</v>
      </c>
      <c r="F205" s="1">
        <f>IF(Table1[[#This Row],[Phase shift diff (deg)]]="","",Table1[[#This Row],[Phase shift diff (deg)]]/180*PI())</f>
        <v>4.795756258950302</v>
      </c>
      <c r="G205" s="2">
        <v>274.77659321130102</v>
      </c>
      <c r="H205"/>
    </row>
    <row r="206" spans="1:8" x14ac:dyDescent="0.2">
      <c r="A206" s="2">
        <v>14.3</v>
      </c>
      <c r="B206" s="2">
        <f>2*Table1[[#This Row],[Photon energy (eV)]]-Threshold</f>
        <v>4.012611200000002</v>
      </c>
      <c r="C206" s="2" t="s">
        <v>25</v>
      </c>
      <c r="D206" s="3">
        <f>Table1[[#This Row],[Polar ang (deg)]]/180*PI()</f>
        <v>2.0400000000000009</v>
      </c>
      <c r="E206" s="2">
        <v>116.88339020668801</v>
      </c>
      <c r="F206" s="1">
        <f>IF(Table1[[#This Row],[Phase shift diff (deg)]]="","",Table1[[#This Row],[Phase shift diff (deg)]]/180*PI())</f>
        <v>4.7757066555991559</v>
      </c>
      <c r="G206" s="2">
        <v>273.62783555836899</v>
      </c>
      <c r="H206"/>
    </row>
    <row r="207" spans="1:8" x14ac:dyDescent="0.2">
      <c r="A207" s="2">
        <v>14.3</v>
      </c>
      <c r="B207" s="2">
        <f>2*Table1[[#This Row],[Photon energy (eV)]]-Threshold</f>
        <v>4.012611200000002</v>
      </c>
      <c r="C207" s="2" t="s">
        <v>25</v>
      </c>
      <c r="D207" s="3">
        <f>Table1[[#This Row],[Polar ang (deg)]]/180*PI()</f>
        <v>2.0500000000000043</v>
      </c>
      <c r="E207" s="2">
        <v>117.45634800181899</v>
      </c>
      <c r="F207" s="1">
        <f>IF(Table1[[#This Row],[Phase shift diff (deg)]]="","",Table1[[#This Row],[Phase shift diff (deg)]]/180*PI())</f>
        <v>4.7558247535379596</v>
      </c>
      <c r="G207" s="2">
        <v>272.48868648157003</v>
      </c>
      <c r="H207"/>
    </row>
    <row r="208" spans="1:8" x14ac:dyDescent="0.2">
      <c r="A208" s="2">
        <v>14.3</v>
      </c>
      <c r="B208" s="2">
        <f>2*Table1[[#This Row],[Photon energy (eV)]]-Threshold</f>
        <v>4.012611200000002</v>
      </c>
      <c r="C208" s="2" t="s">
        <v>25</v>
      </c>
      <c r="D208" s="3">
        <f>Table1[[#This Row],[Polar ang (deg)]]/180*PI()</f>
        <v>2.0600000000000072</v>
      </c>
      <c r="E208" s="2">
        <v>118.02930579695</v>
      </c>
      <c r="F208" s="1">
        <f>IF(Table1[[#This Row],[Phase shift diff (deg)]]="","",Table1[[#This Row],[Phase shift diff (deg)]]/180*PI())</f>
        <v>4.7361378633313524</v>
      </c>
      <c r="G208" s="2">
        <v>271.36071076099398</v>
      </c>
      <c r="H208"/>
    </row>
    <row r="209" spans="1:8" x14ac:dyDescent="0.2">
      <c r="A209" s="2">
        <v>14.3</v>
      </c>
      <c r="B209" s="2">
        <f>2*Table1[[#This Row],[Photon energy (eV)]]-Threshold</f>
        <v>4.012611200000002</v>
      </c>
      <c r="C209" s="2" t="s">
        <v>25</v>
      </c>
      <c r="D209" s="3">
        <f>Table1[[#This Row],[Polar ang (deg)]]/180*PI()</f>
        <v>2.0699999999999932</v>
      </c>
      <c r="E209" s="2">
        <v>118.60226359208001</v>
      </c>
      <c r="F209" s="1">
        <f>IF(Table1[[#This Row],[Phase shift diff (deg)]]="","",Table1[[#This Row],[Phase shift diff (deg)]]/180*PI())</f>
        <v>4.7166713983600479</v>
      </c>
      <c r="G209" s="2">
        <v>270.24536447609898</v>
      </c>
      <c r="H209"/>
    </row>
    <row r="210" spans="1:8" x14ac:dyDescent="0.2">
      <c r="A210" s="2">
        <v>14.3</v>
      </c>
      <c r="B210" s="2">
        <f>2*Table1[[#This Row],[Photon energy (eV)]]-Threshold</f>
        <v>4.012611200000002</v>
      </c>
      <c r="C210" s="2" t="s">
        <v>25</v>
      </c>
      <c r="D210" s="3">
        <f>Table1[[#This Row],[Polar ang (deg)]]/180*PI()</f>
        <v>2.0799999999999956</v>
      </c>
      <c r="E210" s="2">
        <v>119.175221387211</v>
      </c>
      <c r="F210" s="1">
        <f>IF(Table1[[#This Row],[Phase shift diff (deg)]]="","",Table1[[#This Row],[Phase shift diff (deg)]]/180*PI())</f>
        <v>4.6974487934185003</v>
      </c>
      <c r="G210" s="2">
        <v>269.143990341701</v>
      </c>
      <c r="H210"/>
    </row>
    <row r="211" spans="1:8" x14ac:dyDescent="0.2">
      <c r="A211" s="2">
        <v>14.3</v>
      </c>
      <c r="B211" s="2">
        <f>2*Table1[[#This Row],[Photon energy (eV)]]-Threshold</f>
        <v>4.012611200000002</v>
      </c>
      <c r="C211" s="2" t="s">
        <v>25</v>
      </c>
      <c r="D211" s="3">
        <f>Table1[[#This Row],[Polar ang (deg)]]/180*PI()</f>
        <v>2.089999999999999</v>
      </c>
      <c r="E211" s="2">
        <v>119.748179182342</v>
      </c>
      <c r="F211" s="1">
        <f>IF(Table1[[#This Row],[Phase shift diff (deg)]]="","",Table1[[#This Row],[Phase shift diff (deg)]]/180*PI())</f>
        <v>4.6784914509147137</v>
      </c>
      <c r="G211" s="2">
        <v>268.05781462545002</v>
      </c>
      <c r="H211"/>
    </row>
    <row r="212" spans="1:8" x14ac:dyDescent="0.2">
      <c r="A212" s="2">
        <v>14.3</v>
      </c>
      <c r="B212" s="2">
        <f>2*Table1[[#This Row],[Photon energy (eV)]]-Threshold</f>
        <v>4.012611200000002</v>
      </c>
      <c r="C212" s="2" t="s">
        <v>25</v>
      </c>
      <c r="D212" s="3">
        <f>Table1[[#This Row],[Polar ang (deg)]]/180*PI()</f>
        <v>2.1000000000000023</v>
      </c>
      <c r="E212" s="2">
        <v>120.321136977473</v>
      </c>
      <c r="F212" s="1">
        <f>IF(Table1[[#This Row],[Phase shift diff (deg)]]="","",Table1[[#This Row],[Phase shift diff (deg)]]/180*PI())</f>
        <v>4.6598187136194333</v>
      </c>
      <c r="G212" s="2">
        <v>266.98794558647398</v>
      </c>
      <c r="H212"/>
    </row>
    <row r="213" spans="1:8" x14ac:dyDescent="0.2">
      <c r="A213" s="2">
        <v>14.3</v>
      </c>
      <c r="B213" s="2">
        <f>2*Table1[[#This Row],[Photon energy (eV)]]-Threshold</f>
        <v>4.012611200000002</v>
      </c>
      <c r="C213" s="2" t="s">
        <v>25</v>
      </c>
      <c r="D213" s="3">
        <f>Table1[[#This Row],[Polar ang (deg)]]/180*PI()</f>
        <v>2.1100000000000052</v>
      </c>
      <c r="E213" s="2">
        <v>120.89409477260401</v>
      </c>
      <c r="F213" s="1">
        <f>IF(Table1[[#This Row],[Phase shift diff (deg)]]="","",Table1[[#This Row],[Phase shift diff (deg)]]/180*PI())</f>
        <v>4.6414478623609279</v>
      </c>
      <c r="G213" s="2">
        <v>265.93537334329898</v>
      </c>
      <c r="H213"/>
    </row>
    <row r="214" spans="1:8" x14ac:dyDescent="0.2">
      <c r="A214" s="2">
        <v>14.3</v>
      </c>
      <c r="B214" s="2">
        <f>2*Table1[[#This Row],[Photon energy (eV)]]-Threshold</f>
        <v>4.012611200000002</v>
      </c>
      <c r="C214" s="2" t="s">
        <v>25</v>
      </c>
      <c r="D214" s="3">
        <f>Table1[[#This Row],[Polar ang (deg)]]/180*PI()</f>
        <v>2.1200000000000081</v>
      </c>
      <c r="E214" s="2">
        <v>121.467052567735</v>
      </c>
      <c r="F214" s="1">
        <f>IF(Table1[[#This Row],[Phase shift diff (deg)]]="","",Table1[[#This Row],[Phase shift diff (deg)]]/180*PI())</f>
        <v>4.6233941366204512</v>
      </c>
      <c r="G214" s="2">
        <v>264.90097105388298</v>
      </c>
      <c r="H214"/>
    </row>
    <row r="215" spans="1:8" x14ac:dyDescent="0.2">
      <c r="A215" s="2">
        <v>14.3</v>
      </c>
      <c r="B215" s="2">
        <f>2*Table1[[#This Row],[Photon energy (eV)]]-Threshold</f>
        <v>4.012611200000002</v>
      </c>
      <c r="C215" s="2" t="s">
        <v>25</v>
      </c>
      <c r="D215" s="3">
        <f>Table1[[#This Row],[Polar ang (deg)]]/180*PI()</f>
        <v>2.1299999999999937</v>
      </c>
      <c r="E215" s="2">
        <v>122.040010362865</v>
      </c>
      <c r="F215" s="1">
        <f>IF(Table1[[#This Row],[Phase shift diff (deg)]]="","",Table1[[#This Row],[Phase shift diff (deg)]]/180*PI())</f>
        <v>4.6056707756538708</v>
      </c>
      <c r="G215" s="2">
        <v>263.88549727171102</v>
      </c>
      <c r="H215"/>
    </row>
    <row r="216" spans="1:8" x14ac:dyDescent="0.2">
      <c r="A216" s="2">
        <v>14.3</v>
      </c>
      <c r="B216" s="2">
        <f>2*Table1[[#This Row],[Photon energy (eV)]]-Threshold</f>
        <v>4.012611200000002</v>
      </c>
      <c r="C216" s="2" t="s">
        <v>25</v>
      </c>
      <c r="D216" s="3">
        <f>Table1[[#This Row],[Polar ang (deg)]]/180*PI()</f>
        <v>2.139999999999997</v>
      </c>
      <c r="E216" s="2">
        <v>122.61296815799599</v>
      </c>
      <c r="F216" s="1">
        <f>IF(Table1[[#This Row],[Phase shift diff (deg)]]="","",Table1[[#This Row],[Phase shift diff (deg)]]/180*PI())</f>
        <v>4.5882890775472829</v>
      </c>
      <c r="G216" s="2">
        <v>262.889599329433</v>
      </c>
      <c r="H216"/>
    </row>
    <row r="217" spans="1:8" x14ac:dyDescent="0.2">
      <c r="A217" s="2">
        <v>14.3</v>
      </c>
      <c r="B217" s="2">
        <f>2*Table1[[#This Row],[Photon energy (eV)]]-Threshold</f>
        <v>4.012611200000002</v>
      </c>
      <c r="C217" s="2" t="s">
        <v>25</v>
      </c>
      <c r="D217" s="3">
        <f>Table1[[#This Row],[Polar ang (deg)]]/180*PI()</f>
        <v>2.15</v>
      </c>
      <c r="E217" s="2">
        <v>123.185925953127</v>
      </c>
      <c r="F217" s="1">
        <f>IF(Table1[[#This Row],[Phase shift diff (deg)]]="","",Table1[[#This Row],[Phase shift diff (deg)]]/180*PI())</f>
        <v>4.5712584735015662</v>
      </c>
      <c r="G217" s="2">
        <v>261.91381759505498</v>
      </c>
      <c r="H217"/>
    </row>
    <row r="218" spans="1:8" x14ac:dyDescent="0.2">
      <c r="A218" s="2">
        <v>14.3</v>
      </c>
      <c r="B218" s="2">
        <f>2*Table1[[#This Row],[Photon energy (eV)]]-Threshold</f>
        <v>4.012611200000002</v>
      </c>
      <c r="C218" s="2" t="s">
        <v>25</v>
      </c>
      <c r="D218" s="3">
        <f>Table1[[#This Row],[Polar ang (deg)]]/180*PI()</f>
        <v>2.1600000000000033</v>
      </c>
      <c r="E218" s="2">
        <v>123.758883748258</v>
      </c>
      <c r="F218" s="1">
        <f>IF(Table1[[#This Row],[Phase shift diff (deg)]]="","",Table1[[#This Row],[Phase shift diff (deg)]]/180*PI())</f>
        <v>4.5545866146218401</v>
      </c>
      <c r="G218" s="2">
        <v>260.958590444609</v>
      </c>
      <c r="H218"/>
    </row>
    <row r="219" spans="1:8" x14ac:dyDescent="0.2">
      <c r="A219" s="2">
        <v>14.3</v>
      </c>
      <c r="B219" s="2">
        <f>2*Table1[[#This Row],[Photon energy (eV)]]-Threshold</f>
        <v>4.012611200000002</v>
      </c>
      <c r="C219" s="2" t="s">
        <v>25</v>
      </c>
      <c r="D219" s="3">
        <f>Table1[[#This Row],[Polar ang (deg)]]/180*PI()</f>
        <v>2.1700000000000061</v>
      </c>
      <c r="E219" s="2">
        <v>124.331841543389</v>
      </c>
      <c r="F219" s="1">
        <f>IF(Table1[[#This Row],[Phase shift diff (deg)]]="","",Table1[[#This Row],[Phase shift diff (deg)]]/180*PI())</f>
        <v>4.5382794685499794</v>
      </c>
      <c r="G219" s="2">
        <v>260.02425979878802</v>
      </c>
      <c r="H219"/>
    </row>
    <row r="220" spans="1:8" x14ac:dyDescent="0.2">
      <c r="A220" s="2">
        <v>14.3</v>
      </c>
      <c r="B220" s="2">
        <f>2*Table1[[#This Row],[Photon energy (eV)]]-Threshold</f>
        <v>4.012611200000002</v>
      </c>
      <c r="C220" s="2" t="s">
        <v>25</v>
      </c>
      <c r="D220" s="3">
        <f>Table1[[#This Row],[Polar ang (deg)]]/180*PI()</f>
        <v>2.1799999999999917</v>
      </c>
      <c r="E220" s="2">
        <v>124.904799338519</v>
      </c>
      <c r="F220" s="1">
        <f>IF(Table1[[#This Row],[Phase shift diff (deg)]]="","",Table1[[#This Row],[Phase shift diff (deg)]]/180*PI())</f>
        <v>4.5223414234066794</v>
      </c>
      <c r="G220" s="2">
        <v>259.11107707838801</v>
      </c>
      <c r="H220"/>
    </row>
    <row r="221" spans="1:8" x14ac:dyDescent="0.2">
      <c r="A221" s="2">
        <v>14.3</v>
      </c>
      <c r="B221" s="2">
        <f>2*Table1[[#This Row],[Photon energy (eV)]]-Threshold</f>
        <v>4.012611200000002</v>
      </c>
      <c r="C221" s="2" t="s">
        <v>25</v>
      </c>
      <c r="D221" s="3">
        <f>Table1[[#This Row],[Polar ang (deg)]]/180*PI()</f>
        <v>2.1899999999999951</v>
      </c>
      <c r="E221" s="2">
        <v>125.47775713365</v>
      </c>
      <c r="F221" s="1">
        <f>IF(Table1[[#This Row],[Phase shift diff (deg)]]="","",Table1[[#This Row],[Phase shift diff (deg)]]/180*PI())</f>
        <v>4.506775396689191</v>
      </c>
      <c r="G221" s="2">
        <v>258.21920944368799</v>
      </c>
      <c r="H221"/>
    </row>
    <row r="222" spans="1:8" x14ac:dyDescent="0.2">
      <c r="A222" s="2">
        <v>14.3</v>
      </c>
      <c r="B222" s="2">
        <f>2*Table1[[#This Row],[Photon energy (eV)]]-Threshold</f>
        <v>4.012611200000002</v>
      </c>
      <c r="C222" s="2" t="s">
        <v>25</v>
      </c>
      <c r="D222" s="3">
        <f>Table1[[#This Row],[Polar ang (deg)]]/180*PI()</f>
        <v>2.199999999999998</v>
      </c>
      <c r="E222" s="2">
        <v>126.05071492878101</v>
      </c>
      <c r="F222" s="1">
        <f>IF(Table1[[#This Row],[Phase shift diff (deg)]]="","",Table1[[#This Row],[Phase shift diff (deg)]]/180*PI())</f>
        <v>4.491582946986342</v>
      </c>
      <c r="G222" s="2">
        <v>257.34874619524999</v>
      </c>
      <c r="H222"/>
    </row>
    <row r="223" spans="1:8" x14ac:dyDescent="0.2">
      <c r="A223" s="2">
        <v>14.3</v>
      </c>
      <c r="B223" s="2">
        <f>2*Table1[[#This Row],[Photon energy (eV)]]-Threshold</f>
        <v>4.012611200000002</v>
      </c>
      <c r="C223" s="2" t="s">
        <v>25</v>
      </c>
      <c r="D223" s="3">
        <f>Table1[[#This Row],[Polar ang (deg)]]/180*PI()</f>
        <v>2.2100000000000009</v>
      </c>
      <c r="E223" s="2">
        <v>126.62367272391199</v>
      </c>
      <c r="F223" s="1">
        <f>IF(Table1[[#This Row],[Phase shift diff (deg)]]="","",Table1[[#This Row],[Phase shift diff (deg)]]/180*PI())</f>
        <v>4.4767643866121505</v>
      </c>
      <c r="G223" s="2">
        <v>256.49970522734901</v>
      </c>
      <c r="H223"/>
    </row>
    <row r="224" spans="1:8" x14ac:dyDescent="0.2">
      <c r="A224" s="2">
        <v>14.3</v>
      </c>
      <c r="B224" s="2">
        <f>2*Table1[[#This Row],[Photon energy (eV)]]-Threshold</f>
        <v>4.012611200000002</v>
      </c>
      <c r="C224" s="2" t="s">
        <v>25</v>
      </c>
      <c r="D224" s="3">
        <f>Table1[[#This Row],[Polar ang (deg)]]/180*PI()</f>
        <v>2.2200000000000042</v>
      </c>
      <c r="E224" s="2">
        <v>127.196630519043</v>
      </c>
      <c r="F224" s="1">
        <f>IF(Table1[[#This Row],[Phase shift diff (deg)]]="","",Table1[[#This Row],[Phase shift diff (deg)]]/180*PI())</f>
        <v>4.4623188935089102</v>
      </c>
      <c r="G224" s="2">
        <v>255.672039439548</v>
      </c>
      <c r="H224"/>
    </row>
    <row r="225" spans="1:8" x14ac:dyDescent="0.2">
      <c r="A225" s="2">
        <v>14.3</v>
      </c>
      <c r="B225" s="2">
        <f>2*Table1[[#This Row],[Photon energy (eV)]]-Threshold</f>
        <v>4.012611200000002</v>
      </c>
      <c r="C225" s="2" t="s">
        <v>25</v>
      </c>
      <c r="D225" s="3">
        <f>Table1[[#This Row],[Polar ang (deg)]]/180*PI()</f>
        <v>2.2300000000000075</v>
      </c>
      <c r="E225" s="2">
        <v>127.769588314174</v>
      </c>
      <c r="F225" s="1">
        <f>IF(Table1[[#This Row],[Phase shift diff (deg)]]="","",Table1[[#This Row],[Phase shift diff (deg)]]/180*PI())</f>
        <v>4.4482446210220532</v>
      </c>
      <c r="G225" s="2">
        <v>254.865643026334</v>
      </c>
      <c r="H225"/>
    </row>
    <row r="226" spans="1:8" x14ac:dyDescent="0.2">
      <c r="A226" s="2">
        <v>14.3</v>
      </c>
      <c r="B226" s="2">
        <f>2*Table1[[#This Row],[Photon energy (eV)]]-Threshold</f>
        <v>4.012611200000002</v>
      </c>
      <c r="C226" s="2" t="s">
        <v>25</v>
      </c>
      <c r="D226" s="3">
        <f>Table1[[#This Row],[Polar ang (deg)]]/180*PI()</f>
        <v>2.2399999999999931</v>
      </c>
      <c r="E226" s="2">
        <v>128.34254610930401</v>
      </c>
      <c r="F226" s="1">
        <f>IF(Table1[[#This Row],[Phase shift diff (deg)]]="","",Table1[[#This Row],[Phase shift diff (deg)]]/180*PI())</f>
        <v>4.434538804393279</v>
      </c>
      <c r="G226" s="2">
        <v>254.080357578725</v>
      </c>
      <c r="H226"/>
    </row>
    <row r="227" spans="1:8" x14ac:dyDescent="0.2">
      <c r="A227" s="2">
        <v>14.3</v>
      </c>
      <c r="B227" s="2">
        <f>2*Table1[[#This Row],[Photon energy (eV)]]-Threshold</f>
        <v>4.012611200000002</v>
      </c>
      <c r="C227" s="2" t="s">
        <v>25</v>
      </c>
      <c r="D227" s="3">
        <f>Table1[[#This Row],[Polar ang (deg)]]/180*PI()</f>
        <v>2.2499999999999964</v>
      </c>
      <c r="E227" s="2">
        <v>128.91550390443501</v>
      </c>
      <c r="F227" s="1">
        <f>IF(Table1[[#This Row],[Phase shift diff (deg)]]="","",Table1[[#This Row],[Phase shift diff (deg)]]/180*PI())</f>
        <v>4.4211978630489615</v>
      </c>
      <c r="G227" s="2">
        <v>253.315977944964</v>
      </c>
      <c r="H227"/>
    </row>
    <row r="228" spans="1:8" x14ac:dyDescent="0.2">
      <c r="A228" s="2">
        <v>14.3</v>
      </c>
      <c r="B228" s="2">
        <f>2*Table1[[#This Row],[Photon energy (eV)]]-Threshold</f>
        <v>4.012611200000002</v>
      </c>
      <c r="C228" s="2" t="s">
        <v>25</v>
      </c>
      <c r="D228" s="3">
        <f>Table1[[#This Row],[Polar ang (deg)]]/180*PI()</f>
        <v>2.2599999999999989</v>
      </c>
      <c r="E228" s="2">
        <v>129.48846169956599</v>
      </c>
      <c r="F228" s="1">
        <f>IF(Table1[[#This Row],[Phase shift diff (deg)]]="","",Table1[[#This Row],[Phase shift diff (deg)]]/180*PI())</f>
        <v>4.4082174979745279</v>
      </c>
      <c r="G228" s="2">
        <v>252.57225780965999</v>
      </c>
      <c r="H228"/>
    </row>
    <row r="229" spans="1:8" x14ac:dyDescent="0.2">
      <c r="A229" s="2">
        <v>14.3</v>
      </c>
      <c r="B229" s="2">
        <f>2*Table1[[#This Row],[Photon energy (eV)]]-Threshold</f>
        <v>4.012611200000002</v>
      </c>
      <c r="C229" s="2" t="s">
        <v>25</v>
      </c>
      <c r="D229" s="3">
        <f>Table1[[#This Row],[Polar ang (deg)]]/180*PI()</f>
        <v>2.2700000000000022</v>
      </c>
      <c r="E229" s="2">
        <v>130.06141949469699</v>
      </c>
      <c r="F229" s="1">
        <f>IF(Table1[[#This Row],[Phase shift diff (deg)]]="","",Table1[[#This Row],[Phase shift diff (deg)]]/180*PI())</f>
        <v>4.3955927836575546</v>
      </c>
      <c r="G229" s="2">
        <v>251.84891496173901</v>
      </c>
      <c r="H229"/>
    </row>
    <row r="230" spans="1:8" x14ac:dyDescent="0.2">
      <c r="A230" s="2">
        <v>14.3</v>
      </c>
      <c r="B230" s="2">
        <f>2*Table1[[#This Row],[Photon energy (eV)]]-Threshold</f>
        <v>4.012611200000002</v>
      </c>
      <c r="C230" s="2" t="s">
        <v>25</v>
      </c>
      <c r="D230" s="3">
        <f>Table1[[#This Row],[Polar ang (deg)]]/180*PI()</f>
        <v>2.2800000000000051</v>
      </c>
      <c r="E230" s="2">
        <v>130.634377289828</v>
      </c>
      <c r="F230" s="1">
        <f>IF(Table1[[#This Row],[Phase shift diff (deg)]]="","",Table1[[#This Row],[Phase shift diff (deg)]]/180*PI())</f>
        <v>4.3833182542531777</v>
      </c>
      <c r="G230" s="2">
        <v>251.14563623135899</v>
      </c>
      <c r="H230"/>
    </row>
    <row r="231" spans="1:8" x14ac:dyDescent="0.2">
      <c r="A231" s="2">
        <v>14.3</v>
      </c>
      <c r="B231" s="2">
        <f>2*Table1[[#This Row],[Photon energy (eV)]]-Threshold</f>
        <v>4.012611200000002</v>
      </c>
      <c r="C231" s="2" t="s">
        <v>25</v>
      </c>
      <c r="D231" s="3">
        <f>Table1[[#This Row],[Polar ang (deg)]]/180*PI()</f>
        <v>2.290000000000008</v>
      </c>
      <c r="E231" s="2">
        <v>131.207335084959</v>
      </c>
      <c r="F231" s="1">
        <f>IF(Table1[[#This Row],[Phase shift diff (deg)]]="","",Table1[[#This Row],[Phase shift diff (deg)]]/180*PI())</f>
        <v>4.3713879837731344</v>
      </c>
      <c r="G231" s="2">
        <v>250.46208208440299</v>
      </c>
      <c r="H231"/>
    </row>
    <row r="232" spans="1:8" x14ac:dyDescent="0.2">
      <c r="A232" s="2">
        <v>14.3</v>
      </c>
      <c r="B232" s="2">
        <f>2*Table1[[#This Row],[Photon energy (eV)]]-Threshold</f>
        <v>4.012611200000002</v>
      </c>
      <c r="C232" s="2" t="s">
        <v>25</v>
      </c>
      <c r="D232" s="3">
        <f>Table1[[#This Row],[Polar ang (deg)]]/180*PI()</f>
        <v>2.299999999999994</v>
      </c>
      <c r="E232" s="2">
        <v>131.78029288008901</v>
      </c>
      <c r="F232" s="1">
        <f>IF(Table1[[#This Row],[Phase shift diff (deg)]]="","",Table1[[#This Row],[Phase shift diff (deg)]]/180*PI())</f>
        <v>4.3597956602254229</v>
      </c>
      <c r="G232" s="2">
        <v>249.797890870369</v>
      </c>
      <c r="H232"/>
    </row>
    <row r="233" spans="1:8" x14ac:dyDescent="0.2">
      <c r="A233" s="2">
        <v>14.3</v>
      </c>
      <c r="B233" s="2">
        <f>2*Table1[[#This Row],[Photon energy (eV)]]-Threshold</f>
        <v>4.012611200000002</v>
      </c>
      <c r="C233" s="2" t="s">
        <v>25</v>
      </c>
      <c r="D233" s="3">
        <f>Table1[[#This Row],[Polar ang (deg)]]/180*PI()</f>
        <v>2.3099999999999974</v>
      </c>
      <c r="E233" s="2">
        <v>132.35325067522001</v>
      </c>
      <c r="F233" s="1">
        <f>IF(Table1[[#This Row],[Phase shift diff (deg)]]="","",Table1[[#This Row],[Phase shift diff (deg)]]/180*PI())</f>
        <v>4.3485346537366167</v>
      </c>
      <c r="G233" s="2">
        <v>249.15268272549099</v>
      </c>
      <c r="H233"/>
    </row>
    <row r="234" spans="1:8" x14ac:dyDescent="0.2">
      <c r="A234" s="2">
        <v>14.3</v>
      </c>
      <c r="B234" s="2">
        <f>2*Table1[[#This Row],[Photon energy (eV)]]-Threshold</f>
        <v>4.012611200000002</v>
      </c>
      <c r="C234" s="2" t="s">
        <v>25</v>
      </c>
      <c r="D234" s="3">
        <f>Table1[[#This Row],[Polar ang (deg)]]/180*PI()</f>
        <v>2.3200000000000007</v>
      </c>
      <c r="E234" s="2">
        <v>132.92620847035101</v>
      </c>
      <c r="F234" s="1">
        <f>IF(Table1[[#This Row],[Phase shift diff (deg)]]="","",Table1[[#This Row],[Phase shift diff (deg)]]/180*PI())</f>
        <v>4.3375980787737802</v>
      </c>
      <c r="G234" s="2">
        <v>248.52606313779199</v>
      </c>
      <c r="H234"/>
    </row>
    <row r="235" spans="1:8" x14ac:dyDescent="0.2">
      <c r="A235" s="2">
        <v>14.3</v>
      </c>
      <c r="B235" s="2">
        <f>2*Table1[[#This Row],[Photon energy (eV)]]-Threshold</f>
        <v>4.012611200000002</v>
      </c>
      <c r="C235" s="2" t="s">
        <v>25</v>
      </c>
      <c r="D235" s="3">
        <f>Table1[[#This Row],[Polar ang (deg)]]/180*PI()</f>
        <v>2.3300000000000027</v>
      </c>
      <c r="E235" s="2">
        <v>133.49916626548199</v>
      </c>
      <c r="F235" s="1">
        <f>IF(Table1[[#This Row],[Phase shift diff (deg)]]="","",Table1[[#This Row],[Phase shift diff (deg)]]/180*PI())</f>
        <v>4.3269788506501436</v>
      </c>
      <c r="G235" s="2">
        <v>247.91762618462101</v>
      </c>
      <c r="H235"/>
    </row>
    <row r="236" spans="1:8" x14ac:dyDescent="0.2">
      <c r="A236" s="2">
        <v>14.3</v>
      </c>
      <c r="B236" s="2">
        <f>2*Table1[[#This Row],[Photon energy (eV)]]-Threshold</f>
        <v>4.012611200000002</v>
      </c>
      <c r="C236" s="2" t="s">
        <v>25</v>
      </c>
      <c r="D236" s="3">
        <f>Table1[[#This Row],[Polar ang (deg)]]/180*PI()</f>
        <v>2.3400000000000065</v>
      </c>
      <c r="E236" s="2">
        <v>134.07212406061299</v>
      </c>
      <c r="F236" s="1">
        <f>IF(Table1[[#This Row],[Phase shift diff (deg)]]="","",Table1[[#This Row],[Phase shift diff (deg)]]/180*PI())</f>
        <v>4.3166697365509608</v>
      </c>
      <c r="G236" s="2">
        <v>247.32695745621899</v>
      </c>
      <c r="H236"/>
    </row>
    <row r="237" spans="1:8" x14ac:dyDescent="0.2">
      <c r="A237" s="2">
        <v>14.3</v>
      </c>
      <c r="B237" s="2">
        <f>2*Table1[[#This Row],[Photon energy (eV)]]-Threshold</f>
        <v>4.012611200000002</v>
      </c>
      <c r="C237" s="2" t="s">
        <v>25</v>
      </c>
      <c r="D237" s="3">
        <f>Table1[[#This Row],[Polar ang (deg)]]/180*PI()</f>
        <v>2.3499999999999921</v>
      </c>
      <c r="E237" s="2">
        <v>134.645081855743</v>
      </c>
      <c r="F237" s="1">
        <f>IF(Table1[[#This Row],[Phase shift diff (deg)]]="","",Table1[[#This Row],[Phase shift diff (deg)]]/180*PI())</f>
        <v>4.3066634013528144</v>
      </c>
      <c r="G237" s="2">
        <v>246.75363668097199</v>
      </c>
      <c r="H237"/>
    </row>
    <row r="238" spans="1:8" x14ac:dyDescent="0.2">
      <c r="A238" s="2">
        <v>14.3</v>
      </c>
      <c r="B238" s="2">
        <f>2*Table1[[#This Row],[Photon energy (eV)]]-Threshold</f>
        <v>4.012611200000002</v>
      </c>
      <c r="C238" s="2" t="s">
        <v>25</v>
      </c>
      <c r="D238" s="3">
        <f>Table1[[#This Row],[Polar ang (deg)]]/180*PI()</f>
        <v>2.3599999999999954</v>
      </c>
      <c r="E238" s="2">
        <v>135.218039650874</v>
      </c>
      <c r="F238" s="1">
        <f>IF(Table1[[#This Row],[Phase shift diff (deg)]]="","",Table1[[#This Row],[Phase shift diff (deg)]]/180*PI())</f>
        <v>4.2969524485362998</v>
      </c>
      <c r="G238" s="2">
        <v>246.19724006953501</v>
      </c>
      <c r="H238"/>
    </row>
    <row r="239" spans="1:8" x14ac:dyDescent="0.2">
      <c r="A239" s="2">
        <v>14.3</v>
      </c>
      <c r="B239" s="2">
        <f>2*Table1[[#This Row],[Photon energy (eV)]]-Threshold</f>
        <v>4.012611200000002</v>
      </c>
      <c r="C239" s="2" t="s">
        <v>25</v>
      </c>
      <c r="D239" s="3">
        <f>Table1[[#This Row],[Polar ang (deg)]]/180*PI()</f>
        <v>2.3699999999999983</v>
      </c>
      <c r="E239" s="2">
        <v>135.79099744600501</v>
      </c>
      <c r="F239" s="1">
        <f>IF(Table1[[#This Row],[Phase shift diff (deg)]]="","",Table1[[#This Row],[Phase shift diff (deg)]]/180*PI())</f>
        <v>4.2875294565072135</v>
      </c>
      <c r="G239" s="2">
        <v>245.65734239588301</v>
      </c>
      <c r="H239"/>
    </row>
    <row r="240" spans="1:8" x14ac:dyDescent="0.2">
      <c r="A240" s="2">
        <v>14.3</v>
      </c>
      <c r="B240" s="2">
        <f>2*Table1[[#This Row],[Photon energy (eV)]]-Threshold</f>
        <v>4.012611200000002</v>
      </c>
      <c r="C240" s="2" t="s">
        <v>25</v>
      </c>
      <c r="D240" s="3">
        <f>Table1[[#This Row],[Polar ang (deg)]]/180*PI()</f>
        <v>2.3800000000000012</v>
      </c>
      <c r="E240" s="2">
        <v>136.36395524113601</v>
      </c>
      <c r="F240" s="1">
        <f>IF(Table1[[#This Row],[Phase shift diff (deg)]]="","",Table1[[#This Row],[Phase shift diff (deg)]]/180*PI())</f>
        <v>4.2783870106494621</v>
      </c>
      <c r="G240" s="2">
        <v>245.13351883380699</v>
      </c>
      <c r="H240"/>
    </row>
    <row r="241" spans="1:8" x14ac:dyDescent="0.2">
      <c r="A241" s="2">
        <v>14.3</v>
      </c>
      <c r="B241" s="2">
        <f>2*Table1[[#This Row],[Photon energy (eV)]]-Threshold</f>
        <v>4.012611200000002</v>
      </c>
      <c r="C241" s="2" t="s">
        <v>25</v>
      </c>
      <c r="D241" s="3">
        <f>Table1[[#This Row],[Polar ang (deg)]]/180*PI()</f>
        <v>2.3900000000000041</v>
      </c>
      <c r="E241" s="2">
        <v>136.93691303626699</v>
      </c>
      <c r="F241" s="1">
        <f>IF(Table1[[#This Row],[Phase shift diff (deg)]]="","",Table1[[#This Row],[Phase shift diff (deg)]]/180*PI())</f>
        <v>4.269517731432658</v>
      </c>
      <c r="G241" s="2">
        <v>244.62534656736099</v>
      </c>
      <c r="H241"/>
    </row>
    <row r="242" spans="1:8" x14ac:dyDescent="0.2">
      <c r="A242" s="2">
        <v>14.3</v>
      </c>
      <c r="B242" s="2">
        <f>2*Table1[[#This Row],[Photon energy (eV)]]-Threshold</f>
        <v>4.012611200000002</v>
      </c>
      <c r="C242" s="2" t="s">
        <v>25</v>
      </c>
      <c r="D242" s="3">
        <f>Table1[[#This Row],[Polar ang (deg)]]/180*PI()</f>
        <v>2.400000000000007</v>
      </c>
      <c r="E242" s="2">
        <v>137.50987083139799</v>
      </c>
      <c r="F242" s="1">
        <f>IF(Table1[[#This Row],[Phase shift diff (deg)]]="","",Table1[[#This Row],[Phase shift diff (deg)]]/180*PI())</f>
        <v>4.260914298893872</v>
      </c>
      <c r="G242" s="2">
        <v>244.13240619356301</v>
      </c>
      <c r="H242"/>
    </row>
    <row r="243" spans="1:8" x14ac:dyDescent="0.2">
      <c r="A243" s="2">
        <v>14.3</v>
      </c>
      <c r="B243" s="2">
        <f>2*Table1[[#This Row],[Photon energy (eV)]]-Threshold</f>
        <v>4.012611200000002</v>
      </c>
      <c r="C243" s="2" t="s">
        <v>25</v>
      </c>
      <c r="D243" s="3">
        <f>Table1[[#This Row],[Polar ang (deg)]]/180*PI()</f>
        <v>2.409999999999993</v>
      </c>
      <c r="E243" s="2">
        <v>138.082828626528</v>
      </c>
      <c r="F243" s="1">
        <f>IF(Table1[[#This Row],[Phase shift diff (deg)]]="","",Table1[[#This Row],[Phase shift diff (deg)]]/180*PI())</f>
        <v>4.2525694738029092</v>
      </c>
      <c r="G243" s="2">
        <v>243.654282935076</v>
      </c>
      <c r="H243"/>
    </row>
    <row r="244" spans="1:8" x14ac:dyDescent="0.2">
      <c r="A244" s="2">
        <v>14.3</v>
      </c>
      <c r="B244" s="2">
        <f>2*Table1[[#This Row],[Photon energy (eV)]]-Threshold</f>
        <v>4.012611200000002</v>
      </c>
      <c r="C244" s="2" t="s">
        <v>25</v>
      </c>
      <c r="D244" s="3">
        <f>Table1[[#This Row],[Polar ang (deg)]]/180*PI()</f>
        <v>2.4199999999999959</v>
      </c>
      <c r="E244" s="2">
        <v>138.655786421659</v>
      </c>
      <c r="F244" s="1">
        <f>IF(Table1[[#This Row],[Phase shift diff (deg)]]="","",Table1[[#This Row],[Phase shift diff (deg)]]/180*PI())</f>
        <v>4.24447611580913</v>
      </c>
      <c r="G244" s="2">
        <v>243.190567679944</v>
      </c>
      <c r="H244"/>
    </row>
    <row r="245" spans="1:8" x14ac:dyDescent="0.2">
      <c r="A245" s="2">
        <v>14.3</v>
      </c>
      <c r="B245" s="2">
        <f>2*Table1[[#This Row],[Photon energy (eV)]]-Threshold</f>
        <v>4.012611200000002</v>
      </c>
      <c r="C245" s="2" t="s">
        <v>25</v>
      </c>
      <c r="D245" s="3">
        <f>Table1[[#This Row],[Polar ang (deg)]]/180*PI()</f>
        <v>2.4299999999999993</v>
      </c>
      <c r="E245" s="2">
        <v>139.22874421679001</v>
      </c>
      <c r="F245" s="1">
        <f>IF(Table1[[#This Row],[Phase shift diff (deg)]]="","",Table1[[#This Row],[Phase shift diff (deg)]]/180*PI())</f>
        <v>4.2366271988530686</v>
      </c>
      <c r="G245" s="2">
        <v>242.74085786461299</v>
      </c>
      <c r="H245"/>
    </row>
    <row r="246" spans="1:8" x14ac:dyDescent="0.2">
      <c r="A246" s="2">
        <v>14.3</v>
      </c>
      <c r="B246" s="2">
        <f>2*Table1[[#This Row],[Photon energy (eV)]]-Threshold</f>
        <v>4.012611200000002</v>
      </c>
      <c r="C246" s="2" t="s">
        <v>25</v>
      </c>
      <c r="D246" s="3">
        <f>Table1[[#This Row],[Polar ang (deg)]]/180*PI()</f>
        <v>2.4400000000000026</v>
      </c>
      <c r="E246" s="2">
        <v>139.80170201192101</v>
      </c>
      <c r="F246" s="1">
        <f>IF(Table1[[#This Row],[Phase shift diff (deg)]]="","",Table1[[#This Row],[Phase shift diff (deg)]]/180*PI())</f>
        <v>4.2290158241105988</v>
      </c>
      <c r="G246" s="2">
        <v>242.30475821557701</v>
      </c>
      <c r="H246"/>
    </row>
    <row r="247" spans="1:8" x14ac:dyDescent="0.2">
      <c r="A247" s="2">
        <v>14.3</v>
      </c>
      <c r="B247" s="2">
        <f>2*Table1[[#This Row],[Photon energy (eV)]]-Threshold</f>
        <v>4.012611200000002</v>
      </c>
      <c r="C247" s="2" t="s">
        <v>25</v>
      </c>
      <c r="D247" s="3">
        <f>Table1[[#This Row],[Polar ang (deg)]]/180*PI()</f>
        <v>2.4500000000000055</v>
      </c>
      <c r="E247" s="2">
        <v>140.37465980705201</v>
      </c>
      <c r="F247" s="1">
        <f>IF(Table1[[#This Row],[Phase shift diff (deg)]]="","",Table1[[#This Row],[Phase shift diff (deg)]]/180*PI())</f>
        <v>4.2216352307198681</v>
      </c>
      <c r="G247" s="2">
        <v>241.881881363986</v>
      </c>
      <c r="H247"/>
    </row>
    <row r="248" spans="1:8" x14ac:dyDescent="0.2">
      <c r="A248" s="2">
        <v>14.3</v>
      </c>
      <c r="B248" s="2">
        <f>2*Table1[[#This Row],[Photon energy (eV)]]-Threshold</f>
        <v>4.012611200000002</v>
      </c>
      <c r="C248" s="2" t="s">
        <v>25</v>
      </c>
      <c r="D248" s="3">
        <f>Table1[[#This Row],[Polar ang (deg)]]/180*PI()</f>
        <v>2.4600000000000084</v>
      </c>
      <c r="E248" s="2">
        <v>140.94761760218299</v>
      </c>
      <c r="F248" s="1">
        <f>IF(Table1[[#This Row],[Phase shift diff (deg)]]="","",Table1[[#This Row],[Phase shift diff (deg)]]/180*PI())</f>
        <v>4.2144788045247523</v>
      </c>
      <c r="G248" s="2">
        <v>241.47184834660899</v>
      </c>
      <c r="H248"/>
    </row>
    <row r="249" spans="1:8" x14ac:dyDescent="0.2">
      <c r="A249" s="2">
        <v>14.3</v>
      </c>
      <c r="B249" s="2">
        <f>2*Table1[[#This Row],[Photon energy (eV)]]-Threshold</f>
        <v>4.012611200000002</v>
      </c>
      <c r="C249" s="2" t="s">
        <v>25</v>
      </c>
      <c r="D249" s="3">
        <f>Table1[[#This Row],[Polar ang (deg)]]/180*PI()</f>
        <v>2.469999999999994</v>
      </c>
      <c r="E249" s="2">
        <v>141.520575397313</v>
      </c>
      <c r="F249" s="1">
        <f>IF(Table1[[#This Row],[Phase shift diff (deg)]]="","",Table1[[#This Row],[Phase shift diff (deg)]]/180*PI())</f>
        <v>4.2075400850506375</v>
      </c>
      <c r="G249" s="2">
        <v>241.07428900551699</v>
      </c>
      <c r="H249"/>
    </row>
    <row r="250" spans="1:8" x14ac:dyDescent="0.2">
      <c r="A250" s="2">
        <v>14.3</v>
      </c>
      <c r="B250" s="2">
        <f>2*Table1[[#This Row],[Photon energy (eV)]]-Threshold</f>
        <v>4.012611200000002</v>
      </c>
      <c r="C250" s="2" t="s">
        <v>25</v>
      </c>
      <c r="D250" s="3">
        <f>Table1[[#This Row],[Polar ang (deg)]]/180*PI()</f>
        <v>2.4799999999999973</v>
      </c>
      <c r="E250" s="2">
        <v>142.093533192444</v>
      </c>
      <c r="F250" s="1">
        <f>IF(Table1[[#This Row],[Phase shift diff (deg)]]="","",Table1[[#This Row],[Phase shift diff (deg)]]/180*PI())</f>
        <v>4.2008127709116447</v>
      </c>
      <c r="G250" s="2">
        <v>240.68884229789401</v>
      </c>
      <c r="H250"/>
    </row>
    <row r="251" spans="1:8" x14ac:dyDescent="0.2">
      <c r="A251" s="2">
        <v>14.3</v>
      </c>
      <c r="B251" s="2">
        <f>2*Table1[[#This Row],[Photon energy (eV)]]-Threshold</f>
        <v>4.012611200000002</v>
      </c>
      <c r="C251" s="2" t="s">
        <v>25</v>
      </c>
      <c r="D251" s="3">
        <f>Table1[[#This Row],[Polar ang (deg)]]/180*PI()</f>
        <v>2.4900000000000002</v>
      </c>
      <c r="E251" s="2">
        <v>142.666490987575</v>
      </c>
      <c r="F251" s="1">
        <f>IF(Table1[[#This Row],[Phase shift diff (deg)]]="","",Table1[[#This Row],[Phase shift diff (deg)]]/180*PI())</f>
        <v>4.1942907238314984</v>
      </c>
      <c r="G251" s="2">
        <v>240.31515652641599</v>
      </c>
      <c r="H251"/>
    </row>
    <row r="252" spans="1:8" x14ac:dyDescent="0.2">
      <c r="A252" s="2">
        <v>14.3</v>
      </c>
      <c r="B252" s="2">
        <f>2*Table1[[#This Row],[Photon energy (eV)]]-Threshold</f>
        <v>4.012611200000002</v>
      </c>
      <c r="C252" s="2" t="s">
        <v>25</v>
      </c>
      <c r="D252" s="3">
        <f>Table1[[#This Row],[Polar ang (deg)]]/180*PI()</f>
        <v>2.5000000000000036</v>
      </c>
      <c r="E252" s="2">
        <v>143.23944878270601</v>
      </c>
      <c r="F252" s="1">
        <f>IF(Table1[[#This Row],[Phase shift diff (deg)]]="","",Table1[[#This Row],[Phase shift diff (deg)]]/180*PI())</f>
        <v>4.1879679714448015</v>
      </c>
      <c r="G252" s="2">
        <v>239.95288949975199</v>
      </c>
      <c r="H252"/>
    </row>
    <row r="253" spans="1:8" x14ac:dyDescent="0.2">
      <c r="A253" s="2">
        <v>14.3</v>
      </c>
      <c r="B253" s="2">
        <f>2*Table1[[#This Row],[Photon energy (eV)]]-Threshold</f>
        <v>4.012611200000002</v>
      </c>
      <c r="C253" s="2" t="s">
        <v>25</v>
      </c>
      <c r="D253" s="3">
        <f>Table1[[#This Row],[Polar ang (deg)]]/180*PI()</f>
        <v>2.5100000000000064</v>
      </c>
      <c r="E253" s="2">
        <v>143.81240657783701</v>
      </c>
      <c r="F253" s="1">
        <f>IF(Table1[[#This Row],[Phase shift diff (deg)]]="","",Table1[[#This Row],[Phase shift diff (deg)]]/180*PI())</f>
        <v>4.1818387090300231</v>
      </c>
      <c r="G253" s="2">
        <v>239.60170863185701</v>
      </c>
      <c r="H253"/>
    </row>
    <row r="254" spans="1:8" x14ac:dyDescent="0.2">
      <c r="A254" s="2">
        <v>14.3</v>
      </c>
      <c r="B254" s="2">
        <f>2*Table1[[#This Row],[Photon energy (eV)]]-Threshold</f>
        <v>4.012611200000002</v>
      </c>
      <c r="C254" s="2" t="s">
        <v>25</v>
      </c>
      <c r="D254" s="3">
        <f>Table1[[#This Row],[Polar ang (deg)]]/180*PI()</f>
        <v>2.519999999999992</v>
      </c>
      <c r="E254" s="2">
        <v>144.38536437296699</v>
      </c>
      <c r="F254" s="1">
        <f>IF(Table1[[#This Row],[Phase shift diff (deg)]]="","",Table1[[#This Row],[Phase shift diff (deg)]]/180*PI())</f>
        <v>4.1758973003113358</v>
      </c>
      <c r="G254" s="2">
        <v>239.26129098791401</v>
      </c>
      <c r="H254"/>
    </row>
    <row r="255" spans="1:8" x14ac:dyDescent="0.2">
      <c r="A255" s="2">
        <v>14.3</v>
      </c>
      <c r="B255" s="2">
        <f>2*Table1[[#This Row],[Photon energy (eV)]]-Threshold</f>
        <v>4.012611200000002</v>
      </c>
      <c r="C255" s="2" t="s">
        <v>25</v>
      </c>
      <c r="D255" s="3">
        <f>Table1[[#This Row],[Polar ang (deg)]]/180*PI()</f>
        <v>2.5299999999999949</v>
      </c>
      <c r="E255" s="2">
        <v>144.95832216809799</v>
      </c>
      <c r="F255" s="1">
        <f>IF(Table1[[#This Row],[Phase shift diff (deg)]]="","",Table1[[#This Row],[Phase shift diff (deg)]]/180*PI())</f>
        <v>4.1701382774532441</v>
      </c>
      <c r="G255" s="2">
        <v>238.93132328402601</v>
      </c>
      <c r="H255"/>
    </row>
    <row r="256" spans="1:8" x14ac:dyDescent="0.2">
      <c r="A256" s="2">
        <v>14.3</v>
      </c>
      <c r="B256" s="2">
        <f>2*Table1[[#This Row],[Photon energy (eV)]]-Threshold</f>
        <v>4.012611200000002</v>
      </c>
      <c r="C256" s="2" t="s">
        <v>25</v>
      </c>
      <c r="D256" s="3">
        <f>Table1[[#This Row],[Polar ang (deg)]]/180*PI()</f>
        <v>2.5399999999999983</v>
      </c>
      <c r="E256" s="2">
        <v>145.531279963229</v>
      </c>
      <c r="F256" s="1">
        <f>IF(Table1[[#This Row],[Phase shift diff (deg)]]="","",Table1[[#This Row],[Phase shift diff (deg)]]/180*PI())</f>
        <v>4.1645563403593089</v>
      </c>
      <c r="G256" s="2">
        <v>238.61150184703601</v>
      </c>
      <c r="H256"/>
    </row>
    <row r="257" spans="1:8" x14ac:dyDescent="0.2">
      <c r="A257" s="2">
        <v>14.3</v>
      </c>
      <c r="B257" s="2">
        <f>2*Table1[[#This Row],[Photon energy (eV)]]-Threshold</f>
        <v>4.012611200000002</v>
      </c>
      <c r="C257" s="2" t="s">
        <v>25</v>
      </c>
      <c r="D257" s="3">
        <f>Table1[[#This Row],[Polar ang (deg)]]/180*PI()</f>
        <v>2.5500000000000012</v>
      </c>
      <c r="E257" s="2">
        <v>146.10423775836</v>
      </c>
      <c r="F257" s="1">
        <f>IF(Table1[[#This Row],[Phase shift diff (deg)]]="","",Table1[[#This Row],[Phase shift diff (deg)]]/180*PI())</f>
        <v>4.1591463553752632</v>
      </c>
      <c r="G257" s="2">
        <v>238.30153254022099</v>
      </c>
      <c r="H257"/>
    </row>
    <row r="258" spans="1:8" x14ac:dyDescent="0.2">
      <c r="A258" s="2">
        <v>14.3</v>
      </c>
      <c r="B258" s="2">
        <f>2*Table1[[#This Row],[Photon energy (eV)]]-Threshold</f>
        <v>4.012611200000002</v>
      </c>
      <c r="C258" s="2" t="s">
        <v>25</v>
      </c>
      <c r="D258" s="3">
        <f>Table1[[#This Row],[Polar ang (deg)]]/180*PI()</f>
        <v>2.5600000000000045</v>
      </c>
      <c r="E258" s="2">
        <v>146.677195553491</v>
      </c>
      <c r="F258" s="1">
        <f>IF(Table1[[#This Row],[Phase shift diff (deg)]]="","",Table1[[#This Row],[Phase shift diff (deg)]]/180*PI())</f>
        <v>4.1539033534855792</v>
      </c>
      <c r="G258" s="2">
        <v>238.001130659963</v>
      </c>
      <c r="H258"/>
    </row>
    <row r="259" spans="1:8" x14ac:dyDescent="0.2">
      <c r="A259" s="2">
        <v>14.3</v>
      </c>
      <c r="B259" s="2">
        <f>2*Table1[[#This Row],[Photon energy (eV)]]-Threshold</f>
        <v>4.012611200000002</v>
      </c>
      <c r="C259" s="2" t="s">
        <v>25</v>
      </c>
      <c r="D259" s="3">
        <f>Table1[[#This Row],[Polar ang (deg)]]/180*PI()</f>
        <v>2.5700000000000074</v>
      </c>
      <c r="E259" s="2">
        <v>147.25015334862201</v>
      </c>
      <c r="F259" s="1">
        <f>IF(Table1[[#This Row],[Phase shift diff (deg)]]="","",Table1[[#This Row],[Phase shift diff (deg)]]/180*PI())</f>
        <v>4.1488225280835875</v>
      </c>
      <c r="G259" s="2">
        <v>237.71002080798601</v>
      </c>
      <c r="H259"/>
    </row>
    <row r="260" spans="1:8" x14ac:dyDescent="0.2">
      <c r="A260" s="2">
        <v>14.3</v>
      </c>
      <c r="B260" s="2">
        <f>2*Table1[[#This Row],[Photon energy (eV)]]-Threshold</f>
        <v>4.012611200000002</v>
      </c>
      <c r="C260" s="2" t="s">
        <v>25</v>
      </c>
      <c r="D260" s="3">
        <f>Table1[[#This Row],[Polar ang (deg)]]/180*PI()</f>
        <v>2.579999999999993</v>
      </c>
      <c r="E260" s="2">
        <v>147.82311114375199</v>
      </c>
      <c r="F260" s="1">
        <f>IF(Table1[[#This Row],[Phase shift diff (deg)]]="","",Table1[[#This Row],[Phase shift diff (deg)]]/180*PI())</f>
        <v>4.1438992323858193</v>
      </c>
      <c r="G260" s="2">
        <v>237.42793674320899</v>
      </c>
      <c r="H260"/>
    </row>
    <row r="261" spans="1:8" x14ac:dyDescent="0.2">
      <c r="A261" s="2">
        <v>14.3</v>
      </c>
      <c r="B261" s="2">
        <f>2*Table1[[#This Row],[Photon energy (eV)]]-Threshold</f>
        <v>4.012611200000002</v>
      </c>
      <c r="C261" s="2" t="s">
        <v>25</v>
      </c>
      <c r="D261" s="3">
        <f>Table1[[#This Row],[Polar ang (deg)]]/180*PI()</f>
        <v>2.5899999999999959</v>
      </c>
      <c r="E261" s="2">
        <v>148.39606893888299</v>
      </c>
      <c r="F261" s="1">
        <f>IF(Table1[[#This Row],[Phase shift diff (deg)]]="","",Table1[[#This Row],[Phase shift diff (deg)]]/180*PI())</f>
        <v>4.1391289765536676</v>
      </c>
      <c r="G261" s="2">
        <v>237.15462121682901</v>
      </c>
      <c r="H261"/>
    </row>
    <row r="262" spans="1:8" x14ac:dyDescent="0.2">
      <c r="A262" s="2">
        <v>14.3</v>
      </c>
      <c r="B262" s="2">
        <f>2*Table1[[#This Row],[Photon energy (eV)]]-Threshold</f>
        <v>4.012611200000002</v>
      </c>
      <c r="C262" s="2" t="s">
        <v>25</v>
      </c>
      <c r="D262" s="3">
        <f>Table1[[#This Row],[Polar ang (deg)]]/180*PI()</f>
        <v>2.5999999999999992</v>
      </c>
      <c r="E262" s="2">
        <v>148.96902673401399</v>
      </c>
      <c r="F262" s="1">
        <f>IF(Table1[[#This Row],[Phase shift diff (deg)]]="","",Table1[[#This Row],[Phase shift diff (deg)]]/180*PI())</f>
        <v>4.1345074245777571</v>
      </c>
      <c r="G262" s="2">
        <v>236.889825793809</v>
      </c>
      <c r="H262"/>
    </row>
    <row r="263" spans="1:8" x14ac:dyDescent="0.2">
      <c r="A263" s="2">
        <v>14.3</v>
      </c>
      <c r="B263" s="2">
        <f>2*Table1[[#This Row],[Photon energy (eV)]]-Threshold</f>
        <v>4.012611200000002</v>
      </c>
      <c r="C263" s="2" t="s">
        <v>25</v>
      </c>
      <c r="D263" s="3">
        <f>Table1[[#This Row],[Polar ang (deg)]]/180*PI()</f>
        <v>2.6100000000000025</v>
      </c>
      <c r="E263" s="2">
        <v>149.541984529145</v>
      </c>
      <c r="F263" s="1">
        <f>IF(Table1[[#This Row],[Phase shift diff (deg)]]="","",Table1[[#This Row],[Phase shift diff (deg)]]/180*PI())</f>
        <v>4.1300303909742357</v>
      </c>
      <c r="G263" s="2">
        <v>236.63331066358899</v>
      </c>
      <c r="H263"/>
    </row>
    <row r="264" spans="1:8" x14ac:dyDescent="0.2">
      <c r="A264" s="2">
        <v>14.3</v>
      </c>
      <c r="B264" s="2">
        <f>2*Table1[[#This Row],[Photon energy (eV)]]-Threshold</f>
        <v>4.012611200000002</v>
      </c>
      <c r="C264" s="2" t="s">
        <v>25</v>
      </c>
      <c r="D264" s="3">
        <f>Table1[[#This Row],[Polar ang (deg)]]/180*PI()</f>
        <v>2.6200000000000054</v>
      </c>
      <c r="E264" s="2">
        <v>150.114942324276</v>
      </c>
      <c r="F264" s="1">
        <f>IF(Table1[[#This Row],[Phase shift diff (deg)]]="","",Table1[[#This Row],[Phase shift diff (deg)]]/180*PI())</f>
        <v>4.1256938373358603</v>
      </c>
      <c r="G264" s="2">
        <v>236.384844442478</v>
      </c>
      <c r="H264"/>
    </row>
    <row r="265" spans="1:8" x14ac:dyDescent="0.2">
      <c r="A265" s="2">
        <v>14.3</v>
      </c>
      <c r="B265" s="2">
        <f>2*Table1[[#This Row],[Photon energy (eV)]]-Threshold</f>
        <v>4.012611200000002</v>
      </c>
      <c r="C265" s="2" t="s">
        <v>25</v>
      </c>
      <c r="D265" s="3">
        <f>Table1[[#This Row],[Polar ang (deg)]]/180*PI()</f>
        <v>2.6300000000000088</v>
      </c>
      <c r="E265" s="2">
        <v>150.687900119407</v>
      </c>
      <c r="F265" s="1">
        <f>IF(Table1[[#This Row],[Phase shift diff (deg)]]="","",Table1[[#This Row],[Phase shift diff (deg)]]/180*PI())</f>
        <v>4.1214938687757146</v>
      </c>
      <c r="G265" s="2">
        <v>236.14420396989399</v>
      </c>
      <c r="H265"/>
    </row>
    <row r="266" spans="1:8" x14ac:dyDescent="0.2">
      <c r="A266" s="2">
        <v>14.3</v>
      </c>
      <c r="B266" s="2">
        <f>2*Table1[[#This Row],[Photon energy (eV)]]-Threshold</f>
        <v>4.012611200000002</v>
      </c>
      <c r="C266" s="2" t="s">
        <v>25</v>
      </c>
      <c r="D266" s="3">
        <f>Table1[[#This Row],[Polar ang (deg)]]/180*PI()</f>
        <v>2.6399999999999944</v>
      </c>
      <c r="E266" s="2">
        <v>151.26085791453701</v>
      </c>
      <c r="F266" s="1">
        <f>IF(Table1[[#This Row],[Phase shift diff (deg)]]="","",Table1[[#This Row],[Phase shift diff (deg)]]/180*PI())</f>
        <v>4.1174267302963479</v>
      </c>
      <c r="G266" s="2">
        <v>235.91117410033101</v>
      </c>
      <c r="H266"/>
    </row>
    <row r="267" spans="1:8" x14ac:dyDescent="0.2">
      <c r="A267" s="2">
        <v>14.3</v>
      </c>
      <c r="B267" s="2">
        <f>2*Table1[[#This Row],[Photon energy (eV)]]-Threshold</f>
        <v>4.012611200000002</v>
      </c>
      <c r="C267" s="2" t="s">
        <v>25</v>
      </c>
      <c r="D267" s="3">
        <f>Table1[[#This Row],[Polar ang (deg)]]/180*PI()</f>
        <v>2.6499999999999972</v>
      </c>
      <c r="E267" s="2">
        <v>151.83381570966799</v>
      </c>
      <c r="F267" s="1">
        <f>IF(Table1[[#This Row],[Phase shift diff (deg)]]="","",Table1[[#This Row],[Phase shift diff (deg)]]/180*PI())</f>
        <v>4.1134888031131336</v>
      </c>
      <c r="G267" s="2">
        <v>235.68554749270299</v>
      </c>
      <c r="H267"/>
    </row>
    <row r="268" spans="1:8" x14ac:dyDescent="0.2">
      <c r="A268" s="2">
        <v>14.3</v>
      </c>
      <c r="B268" s="2">
        <f>2*Table1[[#This Row],[Photon energy (eV)]]-Threshold</f>
        <v>4.012611200000002</v>
      </c>
      <c r="C268" s="2" t="s">
        <v>25</v>
      </c>
      <c r="D268" s="3">
        <f>Table1[[#This Row],[Polar ang (deg)]]/180*PI()</f>
        <v>2.66</v>
      </c>
      <c r="E268" s="2">
        <v>152.40677350479899</v>
      </c>
      <c r="F268" s="1">
        <f>IF(Table1[[#This Row],[Phase shift diff (deg)]]="","",Table1[[#This Row],[Phase shift diff (deg)]]/180*PI())</f>
        <v>4.1096766009563739</v>
      </c>
      <c r="G268" s="2">
        <v>235.46712439846999</v>
      </c>
      <c r="H268"/>
    </row>
    <row r="269" spans="1:8" x14ac:dyDescent="0.2">
      <c r="A269" s="2">
        <v>14.3</v>
      </c>
      <c r="B269" s="2">
        <f>2*Table1[[#This Row],[Photon energy (eV)]]-Threshold</f>
        <v>4.012611200000002</v>
      </c>
      <c r="C269" s="2" t="s">
        <v>25</v>
      </c>
      <c r="D269" s="3">
        <f>Table1[[#This Row],[Polar ang (deg)]]/180*PI()</f>
        <v>2.6700000000000035</v>
      </c>
      <c r="E269" s="2">
        <v>152.97973129992999</v>
      </c>
      <c r="F269" s="1">
        <f>IF(Table1[[#This Row],[Phase shift diff (deg)]]="","",Table1[[#This Row],[Phase shift diff (deg)]]/180*PI())</f>
        <v>4.1059867663737979</v>
      </c>
      <c r="G269" s="2">
        <v>235.25571244978701</v>
      </c>
      <c r="H269"/>
    </row>
    <row r="270" spans="1:8" x14ac:dyDescent="0.2">
      <c r="A270" s="2">
        <v>14.3</v>
      </c>
      <c r="B270" s="2">
        <f>2*Table1[[#This Row],[Photon energy (eV)]]-Threshold</f>
        <v>4.012611200000002</v>
      </c>
      <c r="C270" s="2" t="s">
        <v>25</v>
      </c>
      <c r="D270" s="3">
        <f>Table1[[#This Row],[Polar ang (deg)]]/180*PI()</f>
        <v>2.6800000000000068</v>
      </c>
      <c r="E270" s="2">
        <v>153.552689095061</v>
      </c>
      <c r="F270" s="1">
        <f>IF(Table1[[#This Row],[Phase shift diff (deg)]]="","",Table1[[#This Row],[Phase shift diff (deg)]]/180*PI())</f>
        <v>4.102416067051446</v>
      </c>
      <c r="G270" s="2">
        <v>235.05112644870599</v>
      </c>
      <c r="H270"/>
    </row>
    <row r="271" spans="1:8" x14ac:dyDescent="0.2">
      <c r="A271" s="2">
        <v>14.3</v>
      </c>
      <c r="B271" s="2">
        <f>2*Table1[[#This Row],[Photon energy (eV)]]-Threshold</f>
        <v>4.012611200000002</v>
      </c>
      <c r="C271" s="2" t="s">
        <v>25</v>
      </c>
      <c r="D271" s="3">
        <f>Table1[[#This Row],[Polar ang (deg)]]/180*PI()</f>
        <v>2.6899999999999924</v>
      </c>
      <c r="E271" s="2">
        <v>154.12564689019101</v>
      </c>
      <c r="F271" s="1">
        <f>IF(Table1[[#This Row],[Phase shift diff (deg)]]="","",Table1[[#This Row],[Phase shift diff (deg)]]/180*PI())</f>
        <v>4.0989613921690351</v>
      </c>
      <c r="G271" s="2">
        <v>234.85318815835399</v>
      </c>
      <c r="H271"/>
    </row>
    <row r="272" spans="1:8" x14ac:dyDescent="0.2">
      <c r="A272" s="2">
        <v>14.3</v>
      </c>
      <c r="B272" s="2">
        <f>2*Table1[[#This Row],[Photon energy (eV)]]-Threshold</f>
        <v>4.012611200000002</v>
      </c>
      <c r="C272" s="2" t="s">
        <v>25</v>
      </c>
      <c r="D272" s="3">
        <f>Table1[[#This Row],[Polar ang (deg)]]/180*PI()</f>
        <v>2.6999999999999953</v>
      </c>
      <c r="E272" s="2">
        <v>154.69860468532201</v>
      </c>
      <c r="F272" s="1">
        <f>IF(Table1[[#This Row],[Phase shift diff (deg)]]="","",Table1[[#This Row],[Phase shift diff (deg)]]/180*PI())</f>
        <v>4.0956197488025232</v>
      </c>
      <c r="G272" s="2">
        <v>234.66172609681499</v>
      </c>
      <c r="H272"/>
    </row>
    <row r="273" spans="1:8" x14ac:dyDescent="0.2">
      <c r="A273" s="2">
        <v>14.3</v>
      </c>
      <c r="B273" s="2">
        <f>2*Table1[[#This Row],[Photon energy (eV)]]-Threshold</f>
        <v>4.012611200000002</v>
      </c>
      <c r="C273" s="2" t="s">
        <v>25</v>
      </c>
      <c r="D273" s="3">
        <f>Table1[[#This Row],[Polar ang (deg)]]/180*PI()</f>
        <v>2.7099999999999986</v>
      </c>
      <c r="E273" s="2">
        <v>155.27156248045301</v>
      </c>
      <c r="F273" s="1">
        <f>IF(Table1[[#This Row],[Phase shift diff (deg)]]="","",Table1[[#This Row],[Phase shift diff (deg)]]/180*PI())</f>
        <v>4.0923882583854194</v>
      </c>
      <c r="G273" s="2">
        <v>234.476575334378</v>
      </c>
      <c r="H273"/>
    </row>
    <row r="274" spans="1:8" x14ac:dyDescent="0.2">
      <c r="A274" s="2">
        <v>14.3</v>
      </c>
      <c r="B274" s="2">
        <f>2*Table1[[#This Row],[Photon energy (eV)]]-Threshold</f>
        <v>4.012611200000002</v>
      </c>
      <c r="C274" s="2" t="s">
        <v>25</v>
      </c>
      <c r="D274" s="3">
        <f>Table1[[#This Row],[Polar ang (deg)]]/180*PI()</f>
        <v>2.7200000000000015</v>
      </c>
      <c r="E274" s="2">
        <v>155.84452027558399</v>
      </c>
      <c r="F274" s="1">
        <f>IF(Table1[[#This Row],[Phase shift diff (deg)]]="","",Table1[[#This Row],[Phase shift diff (deg)]]/180*PI())</f>
        <v>4.0892641532380223</v>
      </c>
      <c r="G274" s="2">
        <v>234.29757729467701</v>
      </c>
      <c r="H274"/>
    </row>
    <row r="275" spans="1:8" x14ac:dyDescent="0.2">
      <c r="A275" s="2">
        <v>14.3</v>
      </c>
      <c r="B275" s="2">
        <f>2*Table1[[#This Row],[Photon energy (eV)]]-Threshold</f>
        <v>4.012611200000002</v>
      </c>
      <c r="C275" s="2" t="s">
        <v>25</v>
      </c>
      <c r="D275" s="3">
        <f>Table1[[#This Row],[Polar ang (deg)]]/180*PI()</f>
        <v>2.7300000000000044</v>
      </c>
      <c r="E275" s="2">
        <v>156.41747807071499</v>
      </c>
      <c r="F275" s="1">
        <f>IF(Table1[[#This Row],[Phase shift diff (deg)]]="","",Table1[[#This Row],[Phase shift diff (deg)]]/180*PI())</f>
        <v>4.086244773172087</v>
      </c>
      <c r="G275" s="2">
        <v>234.12457956015299</v>
      </c>
      <c r="H275"/>
    </row>
    <row r="276" spans="1:8" x14ac:dyDescent="0.2">
      <c r="A276" s="2">
        <v>14.3</v>
      </c>
      <c r="B276" s="2">
        <f>2*Table1[[#This Row],[Photon energy (eV)]]-Threshold</f>
        <v>4.012611200000002</v>
      </c>
      <c r="C276" s="2" t="s">
        <v>25</v>
      </c>
      <c r="D276" s="3">
        <f>Table1[[#This Row],[Polar ang (deg)]]/180*PI()</f>
        <v>2.7400000000000073</v>
      </c>
      <c r="E276" s="2">
        <v>156.990435865846</v>
      </c>
      <c r="F276" s="1">
        <f>IF(Table1[[#This Row],[Phase shift diff (deg)]]="","",Table1[[#This Row],[Phase shift diff (deg)]]/180*PI())</f>
        <v>4.0833275621773604</v>
      </c>
      <c r="G276" s="2">
        <v>233.95743568220601</v>
      </c>
      <c r="H276"/>
    </row>
    <row r="277" spans="1:8" x14ac:dyDescent="0.2">
      <c r="A277" s="2">
        <v>14.3</v>
      </c>
      <c r="B277" s="2">
        <f>2*Table1[[#This Row],[Photon energy (eV)]]-Threshold</f>
        <v>4.012611200000002</v>
      </c>
      <c r="C277" s="2" t="s">
        <v>25</v>
      </c>
      <c r="D277" s="3">
        <f>Table1[[#This Row],[Polar ang (deg)]]/180*PI()</f>
        <v>2.7499999999999933</v>
      </c>
      <c r="E277" s="2">
        <v>157.563393660976</v>
      </c>
      <c r="F277" s="1">
        <f>IF(Table1[[#This Row],[Phase shift diff (deg)]]="","",Table1[[#This Row],[Phase shift diff (deg)]]/180*PI())</f>
        <v>4.0805100651949324</v>
      </c>
      <c r="G277" s="2">
        <v>233.79600499632201</v>
      </c>
      <c r="H277"/>
    </row>
    <row r="278" spans="1:8" x14ac:dyDescent="0.2">
      <c r="A278" s="2">
        <v>14.3</v>
      </c>
      <c r="B278" s="2">
        <f>2*Table1[[#This Row],[Photon energy (eV)]]-Threshold</f>
        <v>4.012611200000002</v>
      </c>
      <c r="C278" s="2" t="s">
        <v>25</v>
      </c>
      <c r="D278" s="3">
        <f>Table1[[#This Row],[Polar ang (deg)]]/180*PI()</f>
        <v>2.7599999999999962</v>
      </c>
      <c r="E278" s="2">
        <v>158.13635145610701</v>
      </c>
      <c r="F278" s="1">
        <f>IF(Table1[[#This Row],[Phase shift diff (deg)]]="","",Table1[[#This Row],[Phase shift diff (deg)]]/180*PI())</f>
        <v>4.0777899249811069</v>
      </c>
      <c r="G278" s="2">
        <v>233.64015244238601</v>
      </c>
      <c r="H278"/>
    </row>
    <row r="279" spans="1:8" x14ac:dyDescent="0.2">
      <c r="A279" s="2">
        <v>14.3</v>
      </c>
      <c r="B279" s="2">
        <f>2*Table1[[#This Row],[Photon energy (eV)]]-Threshold</f>
        <v>4.012611200000002</v>
      </c>
      <c r="C279" s="2" t="s">
        <v>25</v>
      </c>
      <c r="D279" s="3">
        <f>Table1[[#This Row],[Polar ang (deg)]]/180*PI()</f>
        <v>2.7699999999999996</v>
      </c>
      <c r="E279" s="2">
        <v>158.70930925123801</v>
      </c>
      <c r="F279" s="1">
        <f>IF(Table1[[#This Row],[Phase shift diff (deg)]]="","",Table1[[#This Row],[Phase shift diff (deg)]]/180*PI())</f>
        <v>4.0751648790649995</v>
      </c>
      <c r="G279" s="2">
        <v>233.48974839036501</v>
      </c>
      <c r="H279"/>
    </row>
    <row r="280" spans="1:8" x14ac:dyDescent="0.2">
      <c r="A280" s="2">
        <v>14.3</v>
      </c>
      <c r="B280" s="2">
        <f>2*Table1[[#This Row],[Photon energy (eV)]]-Threshold</f>
        <v>4.012611200000002</v>
      </c>
      <c r="C280" s="2" t="s">
        <v>25</v>
      </c>
      <c r="D280" s="3">
        <f>Table1[[#This Row],[Polar ang (deg)]]/180*PI()</f>
        <v>2.780000000000002</v>
      </c>
      <c r="E280" s="2">
        <v>159.28226704636899</v>
      </c>
      <c r="F280" s="1">
        <f>IF(Table1[[#This Row],[Phase shift diff (deg)]]="","",Table1[[#This Row],[Phase shift diff (deg)]]/180*PI())</f>
        <v>4.0726327568018599</v>
      </c>
      <c r="G280" s="2">
        <v>233.34466847147601</v>
      </c>
      <c r="H280"/>
    </row>
    <row r="281" spans="1:8" x14ac:dyDescent="0.2">
      <c r="A281" s="2">
        <v>14.3</v>
      </c>
      <c r="B281" s="2">
        <f>2*Table1[[#This Row],[Photon energy (eV)]]-Threshold</f>
        <v>4.012611200000002</v>
      </c>
      <c r="C281" s="2" t="s">
        <v>25</v>
      </c>
      <c r="D281" s="3">
        <f>Table1[[#This Row],[Polar ang (deg)]]/180*PI()</f>
        <v>2.7900000000000054</v>
      </c>
      <c r="E281" s="2">
        <v>159.85522484149999</v>
      </c>
      <c r="F281" s="1">
        <f>IF(Table1[[#This Row],[Phase shift diff (deg)]]="","",Table1[[#This Row],[Phase shift diff (deg)]]/180*PI())</f>
        <v>4.0701914765234228</v>
      </c>
      <c r="G281" s="2">
        <v>233.20479341491301</v>
      </c>
      <c r="H281"/>
    </row>
    <row r="282" spans="1:8" x14ac:dyDescent="0.2">
      <c r="A282" s="2">
        <v>14.3</v>
      </c>
      <c r="B282" s="2">
        <f>2*Table1[[#This Row],[Photon energy (eV)]]-Threshold</f>
        <v>4.012611200000002</v>
      </c>
      <c r="C282" s="2" t="s">
        <v>25</v>
      </c>
      <c r="D282" s="3">
        <f>Table1[[#This Row],[Polar ang (deg)]]/180*PI()</f>
        <v>2.8000000000000087</v>
      </c>
      <c r="E282" s="2">
        <v>160.42818263663099</v>
      </c>
      <c r="F282" s="1">
        <f>IF(Table1[[#This Row],[Phase shift diff (deg)]]="","",Table1[[#This Row],[Phase shift diff (deg)]]/180*PI())</f>
        <v>4.0678390427864279</v>
      </c>
      <c r="G282" s="2">
        <v>233.07000889019901</v>
      </c>
      <c r="H282"/>
    </row>
    <row r="283" spans="1:8" x14ac:dyDescent="0.2">
      <c r="A283" s="2">
        <v>14.3</v>
      </c>
      <c r="B283" s="2">
        <f>2*Table1[[#This Row],[Photon energy (eV)]]-Threshold</f>
        <v>4.012611200000002</v>
      </c>
      <c r="C283" s="2" t="s">
        <v>25</v>
      </c>
      <c r="D283" s="3">
        <f>Table1[[#This Row],[Polar ang (deg)]]/180*PI()</f>
        <v>2.8099999999999943</v>
      </c>
      <c r="E283" s="2">
        <v>161.001140431761</v>
      </c>
      <c r="F283" s="1">
        <f>IF(Table1[[#This Row],[Phase shift diff (deg)]]="","",Table1[[#This Row],[Phase shift diff (deg)]]/180*PI())</f>
        <v>4.0655735437192515</v>
      </c>
      <c r="G283" s="2">
        <v>232.94020535515901</v>
      </c>
      <c r="H283"/>
    </row>
    <row r="284" spans="1:8" x14ac:dyDescent="0.2">
      <c r="A284" s="2">
        <v>14.3</v>
      </c>
      <c r="B284" s="2">
        <f>2*Table1[[#This Row],[Photon energy (eV)]]-Threshold</f>
        <v>4.012611200000002</v>
      </c>
      <c r="C284" s="2" t="s">
        <v>25</v>
      </c>
      <c r="D284" s="3">
        <f>Table1[[#This Row],[Polar ang (deg)]]/180*PI()</f>
        <v>2.8199999999999976</v>
      </c>
      <c r="E284" s="2">
        <v>161.574098226892</v>
      </c>
      <c r="F284" s="1">
        <f>IF(Table1[[#This Row],[Phase shift diff (deg)]]="","",Table1[[#This Row],[Phase shift diff (deg)]]/180*PI())</f>
        <v>4.0633931484667798</v>
      </c>
      <c r="G284" s="2">
        <v>232.815277909522</v>
      </c>
      <c r="H284"/>
    </row>
    <row r="285" spans="1:8" x14ac:dyDescent="0.2">
      <c r="A285" s="2">
        <v>14.3</v>
      </c>
      <c r="B285" s="2">
        <f>2*Table1[[#This Row],[Photon energy (eV)]]-Threshold</f>
        <v>4.012611200000002</v>
      </c>
      <c r="C285" s="2" t="s">
        <v>25</v>
      </c>
      <c r="D285" s="3">
        <f>Table1[[#This Row],[Polar ang (deg)]]/180*PI()</f>
        <v>2.8300000000000005</v>
      </c>
      <c r="E285" s="2">
        <v>162.14705602202301</v>
      </c>
      <c r="F285" s="1">
        <f>IF(Table1[[#This Row],[Phase shift diff (deg)]]="","",Table1[[#This Row],[Phase shift diff (deg)]]/180*PI())</f>
        <v>4.06129610473279</v>
      </c>
      <c r="G285" s="2">
        <v>232.69512615411</v>
      </c>
      <c r="H285"/>
    </row>
    <row r="286" spans="1:8" x14ac:dyDescent="0.2">
      <c r="A286" s="2">
        <v>14.3</v>
      </c>
      <c r="B286" s="2">
        <f>2*Table1[[#This Row],[Photon energy (eV)]]-Threshold</f>
        <v>4.012611200000002</v>
      </c>
      <c r="C286" s="2" t="s">
        <v>25</v>
      </c>
      <c r="D286" s="3">
        <f>Table1[[#This Row],[Polar ang (deg)]]/180*PI()</f>
        <v>2.8400000000000034</v>
      </c>
      <c r="E286" s="2">
        <v>162.72001381715401</v>
      </c>
      <c r="F286" s="1">
        <f>IF(Table1[[#This Row],[Phase shift diff (deg)]]="","",Table1[[#This Row],[Phase shift diff (deg)]]/180*PI())</f>
        <v>4.0592807364192707</v>
      </c>
      <c r="G286" s="2">
        <v>232.57965405558099</v>
      </c>
      <c r="H286"/>
    </row>
    <row r="287" spans="1:8" x14ac:dyDescent="0.2">
      <c r="A287" s="2">
        <v>14.3</v>
      </c>
      <c r="B287" s="2">
        <f>2*Table1[[#This Row],[Photon energy (eV)]]-Threshold</f>
        <v>4.012611200000002</v>
      </c>
      <c r="C287" s="2" t="s">
        <v>25</v>
      </c>
      <c r="D287" s="3">
        <f>Table1[[#This Row],[Polar ang (deg)]]/180*PI()</f>
        <v>2.8500000000000063</v>
      </c>
      <c r="E287" s="2">
        <v>163.29297161228499</v>
      </c>
      <c r="F287" s="1">
        <f>IF(Table1[[#This Row],[Phase shift diff (deg)]]="","",Table1[[#This Row],[Phase shift diff (deg)]]/180*PI())</f>
        <v>4.0573454413613748</v>
      </c>
      <c r="G287" s="2">
        <v>232.46876981665099</v>
      </c>
      <c r="H287"/>
    </row>
    <row r="288" spans="1:8" x14ac:dyDescent="0.2">
      <c r="A288" s="2">
        <v>14.3</v>
      </c>
      <c r="B288" s="2">
        <f>2*Table1[[#This Row],[Photon energy (eV)]]-Threshold</f>
        <v>4.012611200000002</v>
      </c>
      <c r="C288" s="2" t="s">
        <v>25</v>
      </c>
      <c r="D288" s="3">
        <f>Table1[[#This Row],[Polar ang (deg)]]/180*PI()</f>
        <v>2.8599999999999923</v>
      </c>
      <c r="E288" s="2">
        <v>163.865929407415</v>
      </c>
      <c r="F288" s="1">
        <f>IF(Table1[[#This Row],[Phase shift diff (deg)]]="","",Table1[[#This Row],[Phase shift diff (deg)]]/180*PI())</f>
        <v>4.0554886891568831</v>
      </c>
      <c r="G288" s="2">
        <v>232.36238575173201</v>
      </c>
      <c r="H288"/>
    </row>
    <row r="289" spans="1:8" x14ac:dyDescent="0.2">
      <c r="A289" s="2">
        <v>14.3</v>
      </c>
      <c r="B289" s="2">
        <f>2*Table1[[#This Row],[Photon energy (eV)]]-Threshold</f>
        <v>4.012611200000002</v>
      </c>
      <c r="C289" s="2" t="s">
        <v>25</v>
      </c>
      <c r="D289" s="3">
        <f>Table1[[#This Row],[Polar ang (deg)]]/180*PI()</f>
        <v>2.8699999999999952</v>
      </c>
      <c r="E289" s="2">
        <v>164.438887202546</v>
      </c>
      <c r="F289" s="1">
        <f>IF(Table1[[#This Row],[Phase shift diff (deg)]]="","",Table1[[#This Row],[Phase shift diff (deg)]]/180*PI())</f>
        <v>4.0537090190887115</v>
      </c>
      <c r="G289" s="2">
        <v>232.26041816790001</v>
      </c>
      <c r="H289"/>
    </row>
    <row r="290" spans="1:8" x14ac:dyDescent="0.2">
      <c r="A290" s="2">
        <v>14.3</v>
      </c>
      <c r="B290" s="2">
        <f>2*Table1[[#This Row],[Photon energy (eV)]]-Threshold</f>
        <v>4.012611200000002</v>
      </c>
      <c r="C290" s="2" t="s">
        <v>25</v>
      </c>
      <c r="D290" s="3">
        <f>Table1[[#This Row],[Polar ang (deg)]]/180*PI()</f>
        <v>2.8799999999999981</v>
      </c>
      <c r="E290" s="2">
        <v>165.011844997677</v>
      </c>
      <c r="F290" s="1">
        <f>IF(Table1[[#This Row],[Phase shift diff (deg)]]="","",Table1[[#This Row],[Phase shift diff (deg)]]/180*PI())</f>
        <v>4.0520050381387236</v>
      </c>
      <c r="G290" s="2">
        <v>232.16278725109501</v>
      </c>
      <c r="H290"/>
    </row>
    <row r="291" spans="1:8" x14ac:dyDescent="0.2">
      <c r="A291" s="2">
        <v>14.3</v>
      </c>
      <c r="B291" s="2">
        <f>2*Table1[[#This Row],[Photon energy (eV)]]-Threshold</f>
        <v>4.012611200000002</v>
      </c>
      <c r="C291" s="2" t="s">
        <v>25</v>
      </c>
      <c r="D291" s="3">
        <f>Table1[[#This Row],[Polar ang (deg)]]/180*PI()</f>
        <v>2.8900000000000019</v>
      </c>
      <c r="E291" s="2">
        <v>165.58480279280801</v>
      </c>
      <c r="F291" s="1">
        <f>IF(Table1[[#This Row],[Phase shift diff (deg)]]="","",Table1[[#This Row],[Phase shift diff (deg)]]/180*PI())</f>
        <v>4.0503754190914654</v>
      </c>
      <c r="G291" s="2">
        <v>232.06941695747301</v>
      </c>
      <c r="H291"/>
    </row>
    <row r="292" spans="1:8" x14ac:dyDescent="0.2">
      <c r="A292" s="2">
        <v>14.3</v>
      </c>
      <c r="B292" s="2">
        <f>2*Table1[[#This Row],[Photon energy (eV)]]-Threshold</f>
        <v>4.012611200000002</v>
      </c>
      <c r="C292" s="2" t="s">
        <v>25</v>
      </c>
      <c r="D292" s="3">
        <f>Table1[[#This Row],[Polar ang (deg)]]/180*PI()</f>
        <v>2.9000000000000048</v>
      </c>
      <c r="E292" s="2">
        <v>166.15776058793901</v>
      </c>
      <c r="F292" s="1">
        <f>IF(Table1[[#This Row],[Phase shift diff (deg)]]="","",Table1[[#This Row],[Phase shift diff (deg)]]/180*PI())</f>
        <v>4.0488188987258482</v>
      </c>
      <c r="G292" s="2">
        <v>231.98023490979699</v>
      </c>
      <c r="H292"/>
    </row>
    <row r="293" spans="1:8" x14ac:dyDescent="0.2">
      <c r="A293" s="2">
        <v>14.3</v>
      </c>
      <c r="B293" s="2">
        <f>2*Table1[[#This Row],[Photon energy (eV)]]-Threshold</f>
        <v>4.012611200000002</v>
      </c>
      <c r="C293" s="2" t="s">
        <v>25</v>
      </c>
      <c r="D293" s="3">
        <f>Table1[[#This Row],[Polar ang (deg)]]/180*PI()</f>
        <v>2.9100000000000077</v>
      </c>
      <c r="E293" s="2">
        <v>166.73071838307001</v>
      </c>
      <c r="F293" s="1">
        <f>IF(Table1[[#This Row],[Phase shift diff (deg)]]="","",Table1[[#This Row],[Phase shift diff (deg)]]/180*PI())</f>
        <v>4.0473342760930668</v>
      </c>
      <c r="G293" s="2">
        <v>231.89517229876901</v>
      </c>
      <c r="H293"/>
    </row>
    <row r="294" spans="1:8" x14ac:dyDescent="0.2">
      <c r="A294" s="2">
        <v>14.3</v>
      </c>
      <c r="B294" s="2">
        <f>2*Table1[[#This Row],[Photon energy (eV)]]-Threshold</f>
        <v>4.012611200000002</v>
      </c>
      <c r="C294" s="2" t="s">
        <v>25</v>
      </c>
      <c r="D294" s="3">
        <f>Table1[[#This Row],[Polar ang (deg)]]/180*PI()</f>
        <v>2.9199999999999928</v>
      </c>
      <c r="E294" s="2">
        <v>167.30367617819999</v>
      </c>
      <c r="F294" s="1">
        <f>IF(Table1[[#This Row],[Phase shift diff (deg)]]="","",Table1[[#This Row],[Phase shift diff (deg)]]/180*PI())</f>
        <v>4.0459204108789191</v>
      </c>
      <c r="G294" s="2">
        <v>231.81416378919801</v>
      </c>
      <c r="H294"/>
    </row>
    <row r="295" spans="1:8" x14ac:dyDescent="0.2">
      <c r="A295" s="2">
        <v>14.3</v>
      </c>
      <c r="B295" s="2">
        <f>2*Table1[[#This Row],[Photon energy (eV)]]-Threshold</f>
        <v>4.012611200000002</v>
      </c>
      <c r="C295" s="2" t="s">
        <v>25</v>
      </c>
      <c r="D295" s="3">
        <f>Table1[[#This Row],[Polar ang (deg)]]/180*PI()</f>
        <v>2.9299999999999966</v>
      </c>
      <c r="E295" s="2">
        <v>167.876633973331</v>
      </c>
      <c r="F295" s="1">
        <f>IF(Table1[[#This Row],[Phase shift diff (deg)]]="","",Table1[[#This Row],[Phase shift diff (deg)]]/180*PI())</f>
        <v>4.0445762218487404</v>
      </c>
      <c r="G295" s="2">
        <v>231.73714743090099</v>
      </c>
      <c r="H295"/>
    </row>
    <row r="296" spans="1:8" x14ac:dyDescent="0.2">
      <c r="A296" s="2">
        <v>14.3</v>
      </c>
      <c r="B296" s="2">
        <f>2*Table1[[#This Row],[Photon energy (eV)]]-Threshold</f>
        <v>4.012611200000002</v>
      </c>
      <c r="C296" s="2" t="s">
        <v>25</v>
      </c>
      <c r="D296" s="3">
        <f>Table1[[#This Row],[Polar ang (deg)]]/180*PI()</f>
        <v>2.9399999999999995</v>
      </c>
      <c r="E296" s="2">
        <v>168.449591768462</v>
      </c>
      <c r="F296" s="1">
        <f>IF(Table1[[#This Row],[Phase shift diff (deg)]]="","",Table1[[#This Row],[Phase shift diff (deg)]]/180*PI())</f>
        <v>4.0433006853731905</v>
      </c>
      <c r="G296" s="2">
        <v>231.66406457423699</v>
      </c>
      <c r="H296"/>
    </row>
    <row r="297" spans="1:8" x14ac:dyDescent="0.2">
      <c r="A297" s="2">
        <v>14.3</v>
      </c>
      <c r="B297" s="2">
        <f>2*Table1[[#This Row],[Photon energy (eV)]]-Threshold</f>
        <v>4.012611200000002</v>
      </c>
      <c r="C297" s="2" t="s">
        <v>25</v>
      </c>
      <c r="D297" s="3">
        <f>Table1[[#This Row],[Polar ang (deg)]]/180*PI()</f>
        <v>2.9500000000000024</v>
      </c>
      <c r="E297" s="2">
        <v>169.022549563593</v>
      </c>
      <c r="F297" s="1">
        <f>IF(Table1[[#This Row],[Phase shift diff (deg)]]="","",Table1[[#This Row],[Phase shift diff (deg)]]/180*PI())</f>
        <v>4.0420928340328279</v>
      </c>
      <c r="G297" s="2">
        <v>231.594859790155</v>
      </c>
      <c r="H297"/>
    </row>
    <row r="298" spans="1:8" x14ac:dyDescent="0.2">
      <c r="A298" s="2">
        <v>14.3</v>
      </c>
      <c r="B298" s="2">
        <f>2*Table1[[#This Row],[Photon energy (eV)]]-Threshold</f>
        <v>4.012611200000002</v>
      </c>
      <c r="C298" s="2" t="s">
        <v>25</v>
      </c>
      <c r="D298" s="3">
        <f>Table1[[#This Row],[Polar ang (deg)]]/180*PI()</f>
        <v>2.9600000000000057</v>
      </c>
      <c r="E298" s="2">
        <v>169.59550735872401</v>
      </c>
      <c r="F298" s="1">
        <f>IF(Table1[[#This Row],[Phase shift diff (deg)]]="","",Table1[[#This Row],[Phase shift diff (deg)]]/180*PI())</f>
        <v>4.0409517553001955</v>
      </c>
      <c r="G298" s="2">
        <v>231.529480794683</v>
      </c>
      <c r="H298"/>
    </row>
    <row r="299" spans="1:8" x14ac:dyDescent="0.2">
      <c r="A299" s="2">
        <v>14.3</v>
      </c>
      <c r="B299" s="2">
        <f>2*Table1[[#This Row],[Photon energy (eV)]]-Threshold</f>
        <v>4.012611200000002</v>
      </c>
      <c r="C299" s="2" t="s">
        <v>25</v>
      </c>
      <c r="D299" s="3">
        <f>Table1[[#This Row],[Polar ang (deg)]]/180*PI()</f>
        <v>2.9700000000000091</v>
      </c>
      <c r="E299" s="2">
        <v>170.16846515385501</v>
      </c>
      <c r="F299" s="1">
        <f>IF(Table1[[#This Row],[Phase shift diff (deg)]]="","",Table1[[#This Row],[Phase shift diff (deg)]]/180*PI())</f>
        <v>4.0398765902971441</v>
      </c>
      <c r="G299" s="2">
        <v>231.467878377728</v>
      </c>
      <c r="H299"/>
    </row>
    <row r="300" spans="1:8" x14ac:dyDescent="0.2">
      <c r="A300" s="2">
        <v>14.3</v>
      </c>
      <c r="B300" s="2">
        <f>2*Table1[[#This Row],[Photon energy (eV)]]-Threshold</f>
        <v>4.012611200000002</v>
      </c>
      <c r="C300" s="2" t="s">
        <v>25</v>
      </c>
      <c r="D300" s="3">
        <f>Table1[[#This Row],[Polar ang (deg)]]/180*PI()</f>
        <v>2.9799999999999942</v>
      </c>
      <c r="E300" s="2">
        <v>170.74142294898499</v>
      </c>
      <c r="F300" s="1">
        <f>IF(Table1[[#This Row],[Phase shift diff (deg)]]="","",Table1[[#This Row],[Phase shift diff (deg)]]/180*PI())</f>
        <v>4.0388665326261988</v>
      </c>
      <c r="G300" s="2">
        <v>231.41000633611799</v>
      </c>
      <c r="H300"/>
    </row>
    <row r="301" spans="1:8" x14ac:dyDescent="0.2">
      <c r="A301" s="2">
        <v>14.3</v>
      </c>
      <c r="B301" s="2">
        <f>2*Table1[[#This Row],[Photon energy (eV)]]-Threshold</f>
        <v>4.012611200000002</v>
      </c>
      <c r="C301" s="2" t="s">
        <v>25</v>
      </c>
      <c r="D301" s="3">
        <f>Table1[[#This Row],[Polar ang (deg)]]/180*PI()</f>
        <v>2.9899999999999971</v>
      </c>
      <c r="E301" s="2">
        <v>171.31438074411599</v>
      </c>
      <c r="F301" s="1">
        <f>IF(Table1[[#This Row],[Phase shift diff (deg)]]="","",Table1[[#This Row],[Phase shift diff (deg)]]/180*PI())</f>
        <v>4.037920827274033</v>
      </c>
      <c r="G301" s="2">
        <v>231.355821410776</v>
      </c>
      <c r="H301"/>
    </row>
    <row r="302" spans="1:8" x14ac:dyDescent="0.2">
      <c r="A302" s="2">
        <v>14.3</v>
      </c>
      <c r="B302" s="2">
        <f>2*Table1[[#This Row],[Photon energy (eV)]]-Threshold</f>
        <v>4.012611200000002</v>
      </c>
      <c r="C302" s="2" t="s">
        <v>25</v>
      </c>
      <c r="D302" s="3">
        <f>Table1[[#This Row],[Polar ang (deg)]]/180*PI()</f>
        <v>3.0000000000000004</v>
      </c>
      <c r="E302" s="2">
        <v>171.887338539247</v>
      </c>
      <c r="F302" s="1">
        <f>IF(Table1[[#This Row],[Phase shift diff (deg)]]="","",Table1[[#This Row],[Phase shift diff (deg)]]/180*PI())</f>
        <v>4.0370387695858501</v>
      </c>
      <c r="G302" s="2">
        <v>231.30528322795601</v>
      </c>
      <c r="H302"/>
    </row>
    <row r="303" spans="1:8" x14ac:dyDescent="0.2">
      <c r="A303" s="2">
        <v>14.3</v>
      </c>
      <c r="B303" s="2">
        <f>2*Table1[[#This Row],[Photon energy (eV)]]-Threshold</f>
        <v>4.012611200000002</v>
      </c>
      <c r="C303" s="2" t="s">
        <v>25</v>
      </c>
      <c r="D303" s="3">
        <f>Table1[[#This Row],[Polar ang (deg)]]/180*PI()</f>
        <v>3.0100000000000038</v>
      </c>
      <c r="E303" s="2">
        <v>172.460296334378</v>
      </c>
      <c r="F303" s="1">
        <f>IF(Table1[[#This Row],[Phase shift diff (deg)]]="","",Table1[[#This Row],[Phase shift diff (deg)]]/180*PI())</f>
        <v>4.0362197043086727</v>
      </c>
      <c r="G303" s="2">
        <v>231.25835424442801</v>
      </c>
      <c r="H303"/>
    </row>
    <row r="304" spans="1:8" x14ac:dyDescent="0.2">
      <c r="A304" s="2">
        <v>14.3</v>
      </c>
      <c r="B304" s="2">
        <f>2*Table1[[#This Row],[Photon energy (eV)]]-Threshold</f>
        <v>4.012611200000002</v>
      </c>
      <c r="C304" s="2" t="s">
        <v>25</v>
      </c>
      <c r="D304" s="3">
        <f>Table1[[#This Row],[Polar ang (deg)]]/180*PI()</f>
        <v>3.0200000000000067</v>
      </c>
      <c r="E304" s="2">
        <v>173.033254129509</v>
      </c>
      <c r="F304" s="1">
        <f>IF(Table1[[#This Row],[Phase shift diff (deg)]]="","",Table1[[#This Row],[Phase shift diff (deg)]]/180*PI())</f>
        <v>4.0354630247028194</v>
      </c>
      <c r="G304" s="2">
        <v>231.21499969656901</v>
      </c>
      <c r="H304"/>
    </row>
    <row r="305" spans="1:8" x14ac:dyDescent="0.2">
      <c r="A305" s="2">
        <v>14.3</v>
      </c>
      <c r="B305" s="2">
        <f>2*Table1[[#This Row],[Photon energy (eV)]]-Threshold</f>
        <v>4.012611200000002</v>
      </c>
      <c r="C305" s="2" t="s">
        <v>25</v>
      </c>
      <c r="D305" s="3">
        <f>Table1[[#This Row],[Polar ang (deg)]]/180*PI()</f>
        <v>3.0299999999999927</v>
      </c>
      <c r="E305" s="2">
        <v>173.60621192463901</v>
      </c>
      <c r="F305" s="1">
        <f>IF(Table1[[#This Row],[Phase shift diff (deg)]]="","",Table1[[#This Row],[Phase shift diff (deg)]]/180*PI())</f>
        <v>4.0347681717197483</v>
      </c>
      <c r="G305" s="2">
        <v>231.17518755325699</v>
      </c>
      <c r="H305"/>
    </row>
    <row r="306" spans="1:8" x14ac:dyDescent="0.2">
      <c r="A306" s="2">
        <v>14.3</v>
      </c>
      <c r="B306" s="2">
        <f>2*Table1[[#This Row],[Photon energy (eV)]]-Threshold</f>
        <v>4.012611200000002</v>
      </c>
      <c r="C306" s="2" t="s">
        <v>25</v>
      </c>
      <c r="D306" s="3">
        <f>Table1[[#This Row],[Polar ang (deg)]]/180*PI()</f>
        <v>3.0399999999999952</v>
      </c>
      <c r="E306" s="2">
        <v>174.17916971976999</v>
      </c>
      <c r="F306" s="1">
        <f>IF(Table1[[#This Row],[Phase shift diff (deg)]]="","",Table1[[#This Row],[Phase shift diff (deg)]]/180*PI())</f>
        <v>4.0341346332450563</v>
      </c>
      <c r="G306" s="2">
        <v>231.138888472498</v>
      </c>
      <c r="H306"/>
    </row>
    <row r="307" spans="1:8" x14ac:dyDescent="0.2">
      <c r="A307" s="2">
        <v>14.3</v>
      </c>
      <c r="B307" s="2">
        <f>2*Table1[[#This Row],[Photon energy (eV)]]-Threshold</f>
        <v>4.012611200000002</v>
      </c>
      <c r="C307" s="2" t="s">
        <v>25</v>
      </c>
      <c r="D307" s="3">
        <f>Table1[[#This Row],[Polar ang (deg)]]/180*PI()</f>
        <v>3.0499999999999985</v>
      </c>
      <c r="E307" s="2">
        <v>174.75212751490099</v>
      </c>
      <c r="F307" s="1">
        <f>IF(Table1[[#This Row],[Phase shift diff (deg)]]="","",Table1[[#This Row],[Phase shift diff (deg)]]/180*PI())</f>
        <v>4.0335619434059309</v>
      </c>
      <c r="G307" s="2">
        <v>231.10607576174601</v>
      </c>
      <c r="H307"/>
    </row>
    <row r="308" spans="1:8" x14ac:dyDescent="0.2">
      <c r="A308" s="2">
        <v>14.3</v>
      </c>
      <c r="B308" s="2">
        <f>2*Table1[[#This Row],[Photon energy (eV)]]-Threshold</f>
        <v>4.012611200000002</v>
      </c>
      <c r="C308" s="2" t="s">
        <v>25</v>
      </c>
      <c r="D308" s="3">
        <f>Table1[[#This Row],[Polar ang (deg)]]/180*PI()</f>
        <v>3.0600000000000014</v>
      </c>
      <c r="E308" s="2">
        <v>175.32508531003199</v>
      </c>
      <c r="F308" s="1">
        <f>IF(Table1[[#This Row],[Phase shift diff (deg)]]="","",Table1[[#This Row],[Phase shift diff (deg)]]/180*PI())</f>
        <v>4.0330496819413435</v>
      </c>
      <c r="G308" s="2">
        <v>231.07672534181799</v>
      </c>
      <c r="H308"/>
    </row>
    <row r="309" spans="1:8" x14ac:dyDescent="0.2">
      <c r="A309" s="2">
        <v>14.3</v>
      </c>
      <c r="B309" s="2">
        <f>2*Table1[[#This Row],[Photon energy (eV)]]-Threshold</f>
        <v>4.012611200000002</v>
      </c>
      <c r="C309" s="2" t="s">
        <v>25</v>
      </c>
      <c r="D309" s="3">
        <f>Table1[[#This Row],[Polar ang (deg)]]/180*PI()</f>
        <v>3.0700000000000047</v>
      </c>
      <c r="E309" s="2">
        <v>175.898043105163</v>
      </c>
      <c r="F309" s="1">
        <f>IF(Table1[[#This Row],[Phase shift diff (deg)]]="","",Table1[[#This Row],[Phase shift diff (deg)]]/180*PI())</f>
        <v>4.032597473634655</v>
      </c>
      <c r="G309" s="2">
        <v>231.05081571438399</v>
      </c>
      <c r="H309"/>
    </row>
    <row r="310" spans="1:8" x14ac:dyDescent="0.2">
      <c r="A310" s="2">
        <v>14.3</v>
      </c>
      <c r="B310" s="2">
        <f>2*Table1[[#This Row],[Photon energy (eV)]]-Threshold</f>
        <v>4.012611200000002</v>
      </c>
      <c r="C310" s="2" t="s">
        <v>25</v>
      </c>
      <c r="D310" s="3">
        <f>Table1[[#This Row],[Polar ang (deg)]]/180*PI()</f>
        <v>3.0800000000000076</v>
      </c>
      <c r="E310" s="2">
        <v>176.471000900294</v>
      </c>
      <c r="F310" s="1">
        <f>IF(Table1[[#This Row],[Phase shift diff (deg)]]="","",Table1[[#This Row],[Phase shift diff (deg)]]/180*PI())</f>
        <v>4.0322049878070754</v>
      </c>
      <c r="G310" s="2">
        <v>231.02832793294499</v>
      </c>
      <c r="H310"/>
    </row>
    <row r="311" spans="1:8" x14ac:dyDescent="0.2">
      <c r="A311" s="2">
        <v>14.3</v>
      </c>
      <c r="B311" s="2">
        <f>2*Table1[[#This Row],[Photon energy (eV)]]-Threshold</f>
        <v>4.012611200000002</v>
      </c>
      <c r="C311" s="2" t="s">
        <v>25</v>
      </c>
      <c r="D311" s="3">
        <f>Table1[[#This Row],[Polar ang (deg)]]/180*PI()</f>
        <v>3.0899999999999936</v>
      </c>
      <c r="E311" s="2">
        <v>177.04395869542401</v>
      </c>
      <c r="F311" s="1">
        <f>IF(Table1[[#This Row],[Phase shift diff (deg)]]="","",Table1[[#This Row],[Phase shift diff (deg)]]/180*PI())</f>
        <v>4.0318719378718946</v>
      </c>
      <c r="G311" s="2">
        <v>231.00924557729201</v>
      </c>
      <c r="H311"/>
    </row>
    <row r="312" spans="1:8" x14ac:dyDescent="0.2">
      <c r="A312" s="2">
        <v>14.3</v>
      </c>
      <c r="B312" s="2">
        <f>2*Table1[[#This Row],[Photon energy (eV)]]-Threshold</f>
        <v>4.012611200000002</v>
      </c>
      <c r="C312" s="2" t="s">
        <v>25</v>
      </c>
      <c r="D312" s="3">
        <f>Table1[[#This Row],[Polar ang (deg)]]/180*PI()</f>
        <v>3.099999999999997</v>
      </c>
      <c r="E312" s="2">
        <v>177.61691649055501</v>
      </c>
      <c r="F312" s="1">
        <f>IF(Table1[[#This Row],[Phase shift diff (deg)]]="","",Table1[[#This Row],[Phase shift diff (deg)]]/180*PI())</f>
        <v>4.0315980809481324</v>
      </c>
      <c r="G312" s="2">
        <v>230.99355473137001</v>
      </c>
      <c r="H312"/>
    </row>
    <row r="313" spans="1:8" x14ac:dyDescent="0.2">
      <c r="A313" s="2">
        <v>14.3</v>
      </c>
      <c r="B313" s="2">
        <f>2*Table1[[#This Row],[Photon energy (eV)]]-Threshold</f>
        <v>4.012611200000002</v>
      </c>
      <c r="C313" s="2" t="s">
        <v>25</v>
      </c>
      <c r="D313" s="3">
        <f>Table1[[#This Row],[Polar ang (deg)]]/180*PI()</f>
        <v>3.1099999999999994</v>
      </c>
      <c r="E313" s="2">
        <v>178.18987428568599</v>
      </c>
      <c r="F313" s="1">
        <f>IF(Table1[[#This Row],[Phase shift diff (deg)]]="","",Table1[[#This Row],[Phase shift diff (deg)]]/180*PI())</f>
        <v>4.0313832175333983</v>
      </c>
      <c r="G313" s="2">
        <v>230.981243964534</v>
      </c>
      <c r="H313"/>
    </row>
    <row r="314" spans="1:8" x14ac:dyDescent="0.2">
      <c r="A314" s="2">
        <v>14.3</v>
      </c>
      <c r="B314" s="2">
        <f>2*Table1[[#This Row],[Photon energy (eV)]]-Threshold</f>
        <v>4.012611200000002</v>
      </c>
      <c r="C314" s="2" t="s">
        <v>25</v>
      </c>
      <c r="D314" s="3">
        <f>Table1[[#This Row],[Polar ang (deg)]]/180*PI()</f>
        <v>3.1200000000000023</v>
      </c>
      <c r="E314" s="2">
        <v>178.76283208081699</v>
      </c>
      <c r="F314" s="1">
        <f>IF(Table1[[#This Row],[Phase shift diff (deg)]]="","",Table1[[#This Row],[Phase shift diff (deg)]]/180*PI())</f>
        <v>4.0312271912353017</v>
      </c>
      <c r="G314" s="2">
        <v>230.97230431616001</v>
      </c>
      <c r="H314"/>
    </row>
    <row r="315" spans="1:8" x14ac:dyDescent="0.2">
      <c r="A315" s="2">
        <v>14.3</v>
      </c>
      <c r="B315" s="2">
        <f>2*Table1[[#This Row],[Photon energy (eV)]]-Threshold</f>
        <v>4.012611200000002</v>
      </c>
      <c r="C315" s="2" t="s">
        <v>25</v>
      </c>
      <c r="D315" s="3">
        <f>Table1[[#This Row],[Polar ang (deg)]]/180*PI()</f>
        <v>3.1300000000000057</v>
      </c>
      <c r="E315" s="2">
        <v>179.335789875948</v>
      </c>
      <c r="F315" s="1">
        <f>IF(Table1[[#This Row],[Phase shift diff (deg)]]="","",Table1[[#This Row],[Phase shift diff (deg)]]/180*PI())</f>
        <v>4.031129888560927</v>
      </c>
      <c r="G315" s="2">
        <v>230.96672928358299</v>
      </c>
      <c r="H315"/>
    </row>
    <row r="316" spans="1:8" x14ac:dyDescent="0.2">
      <c r="A316" s="2">
        <v>14.3</v>
      </c>
      <c r="B316" s="2">
        <f>2*Table1[[#This Row],[Photon energy (eV)]]-Threshold</f>
        <v>4.012611200000002</v>
      </c>
      <c r="C316" s="2" t="s">
        <v>25</v>
      </c>
      <c r="D316" s="3">
        <f>Table1[[#This Row],[Polar ang (deg)]]/180*PI()</f>
        <v>3.140000000000009</v>
      </c>
      <c r="E316" s="2">
        <v>179.908747671079</v>
      </c>
      <c r="F316" s="1">
        <f>IF(Table1[[#This Row],[Phase shift diff (deg)]]="","",Table1[[#This Row],[Phase shift diff (deg)]]/180*PI())</f>
        <v>4.0310912387641382</v>
      </c>
      <c r="G316" s="2">
        <v>230.96451481334799</v>
      </c>
      <c r="H316"/>
    </row>
    <row r="317" spans="1:8" x14ac:dyDescent="0.2">
      <c r="A317" s="2">
        <v>15.9</v>
      </c>
      <c r="B317" s="2">
        <f>2*Table1[[#This Row],[Photon energy (eV)]]-Threshold</f>
        <v>7.2126112000000013</v>
      </c>
      <c r="C317" s="2" t="s">
        <v>25</v>
      </c>
      <c r="D317" s="3">
        <f>Table1[[#This Row],[Polar ang (deg)]]/180*PI()</f>
        <v>0</v>
      </c>
      <c r="E317" s="2">
        <v>0</v>
      </c>
      <c r="F317" s="1">
        <f>IF(Table1[[#This Row],[Phase shift diff (deg)]]="","",Table1[[#This Row],[Phase shift diff (deg)]]/180*PI())</f>
        <v>0.94215102448371568</v>
      </c>
      <c r="G317" s="2">
        <v>53.981277366843599</v>
      </c>
      <c r="H317"/>
    </row>
    <row r="318" spans="1:8" x14ac:dyDescent="0.2">
      <c r="A318" s="2">
        <v>15.9</v>
      </c>
      <c r="B318" s="2">
        <f>2*Table1[[#This Row],[Photon energy (eV)]]-Threshold</f>
        <v>7.2126112000000013</v>
      </c>
      <c r="C318" s="2" t="s">
        <v>25</v>
      </c>
      <c r="D318" s="3">
        <f>Table1[[#This Row],[Polar ang (deg)]]/180*PI()</f>
        <v>9.9999999999999967E-3</v>
      </c>
      <c r="E318" s="2">
        <v>0.57295779513082301</v>
      </c>
      <c r="F318" s="1">
        <f>IF(Table1[[#This Row],[Phase shift diff (deg)]]="","",Table1[[#This Row],[Phase shift diff (deg)]]/180*PI())</f>
        <v>0.94217026350062705</v>
      </c>
      <c r="G318" s="2">
        <v>53.982379681314598</v>
      </c>
      <c r="H318"/>
    </row>
    <row r="319" spans="1:8" x14ac:dyDescent="0.2">
      <c r="A319" s="2">
        <v>15.9</v>
      </c>
      <c r="B319" s="2">
        <f>2*Table1[[#This Row],[Photon energy (eV)]]-Threshold</f>
        <v>7.2126112000000013</v>
      </c>
      <c r="C319" s="2" t="s">
        <v>25</v>
      </c>
      <c r="D319" s="3">
        <f>Table1[[#This Row],[Polar ang (deg)]]/180*PI()</f>
        <v>2.0000000000000063E-2</v>
      </c>
      <c r="E319" s="2">
        <v>1.14591559026165</v>
      </c>
      <c r="F319" s="1">
        <f>IF(Table1[[#This Row],[Phase shift diff (deg)]]="","",Table1[[#This Row],[Phase shift diff (deg)]]/180*PI())</f>
        <v>0.9422279990381851</v>
      </c>
      <c r="G319" s="2">
        <v>53.985687683944597</v>
      </c>
      <c r="H319"/>
    </row>
    <row r="320" spans="1:8" x14ac:dyDescent="0.2">
      <c r="A320" s="2">
        <v>15.9</v>
      </c>
      <c r="B320" s="2">
        <f>2*Table1[[#This Row],[Photon energy (eV)]]-Threshold</f>
        <v>7.2126112000000013</v>
      </c>
      <c r="C320" s="2" t="s">
        <v>25</v>
      </c>
      <c r="D320" s="3">
        <f>Table1[[#This Row],[Polar ang (deg)]]/180*PI()</f>
        <v>3.0000000000000009E-2</v>
      </c>
      <c r="E320" s="2">
        <v>1.71887338539247</v>
      </c>
      <c r="F320" s="1">
        <f>IF(Table1[[#This Row],[Phase shift diff (deg)]]="","",Table1[[#This Row],[Phase shift diff (deg)]]/180*PI())</f>
        <v>0.94232428659582179</v>
      </c>
      <c r="G320" s="2">
        <v>53.9912045546168</v>
      </c>
      <c r="H320"/>
    </row>
    <row r="321" spans="1:8" x14ac:dyDescent="0.2">
      <c r="A321" s="2">
        <v>15.9</v>
      </c>
      <c r="B321" s="2">
        <f>2*Table1[[#This Row],[Photon energy (eV)]]-Threshold</f>
        <v>7.2126112000000013</v>
      </c>
      <c r="C321" s="2" t="s">
        <v>25</v>
      </c>
      <c r="D321" s="3">
        <f>Table1[[#This Row],[Polar ang (deg)]]/180*PI()</f>
        <v>3.9999999999999945E-2</v>
      </c>
      <c r="E321" s="2">
        <v>2.2918311805232898</v>
      </c>
      <c r="F321" s="1">
        <f>IF(Table1[[#This Row],[Phase shift diff (deg)]]="","",Table1[[#This Row],[Phase shift diff (deg)]]/180*PI())</f>
        <v>0.94245921880254979</v>
      </c>
      <c r="G321" s="2">
        <v>53.998935600582698</v>
      </c>
      <c r="H321"/>
    </row>
    <row r="322" spans="1:8" x14ac:dyDescent="0.2">
      <c r="A322" s="2">
        <v>15.9</v>
      </c>
      <c r="B322" s="2">
        <f>2*Table1[[#This Row],[Photon energy (eV)]]-Threshold</f>
        <v>7.2126112000000013</v>
      </c>
      <c r="C322" s="2" t="s">
        <v>25</v>
      </c>
      <c r="D322" s="3">
        <f>Table1[[#This Row],[Polar ang (deg)]]/180*PI()</f>
        <v>5.0000000000000065E-2</v>
      </c>
      <c r="E322" s="2">
        <v>2.8647889756541201</v>
      </c>
      <c r="F322" s="1">
        <f>IF(Table1[[#This Row],[Phase shift diff (deg)]]="","",Table1[[#This Row],[Phase shift diff (deg)]]/180*PI())</f>
        <v>0.94263292561240886</v>
      </c>
      <c r="G322" s="2">
        <v>54.008888267660303</v>
      </c>
      <c r="H322"/>
    </row>
    <row r="323" spans="1:8" x14ac:dyDescent="0.2">
      <c r="A323" s="2">
        <v>15.9</v>
      </c>
      <c r="B323" s="2">
        <f>2*Table1[[#This Row],[Photon energy (eV)]]-Threshold</f>
        <v>7.2126112000000013</v>
      </c>
      <c r="C323" s="2" t="s">
        <v>25</v>
      </c>
      <c r="D323" s="3">
        <f>Table1[[#This Row],[Polar ang (deg)]]/180*PI()</f>
        <v>6.0000000000000019E-2</v>
      </c>
      <c r="E323" s="2">
        <v>3.4377467707849401</v>
      </c>
      <c r="F323" s="1">
        <f>IF(Table1[[#This Row],[Phase shift diff (deg)]]="","",Table1[[#This Row],[Phase shift diff (deg)]]/180*PI())</f>
        <v>0.94284557457909435</v>
      </c>
      <c r="G323" s="2">
        <v>54.0210721559692</v>
      </c>
      <c r="H323"/>
    </row>
    <row r="324" spans="1:8" x14ac:dyDescent="0.2">
      <c r="A324" s="2">
        <v>15.9</v>
      </c>
      <c r="B324" s="2">
        <f>2*Table1[[#This Row],[Photon energy (eV)]]-Threshold</f>
        <v>7.2126112000000013</v>
      </c>
      <c r="C324" s="2" t="s">
        <v>25</v>
      </c>
      <c r="D324" s="3">
        <f>Table1[[#This Row],[Polar ang (deg)]]/180*PI()</f>
        <v>6.9999999999999951E-2</v>
      </c>
      <c r="E324" s="2">
        <v>4.0107045659157601</v>
      </c>
      <c r="F324" s="1">
        <f>IF(Table1[[#This Row],[Phase shift diff (deg)]]="","",Table1[[#This Row],[Phase shift diff (deg)]]/180*PI())</f>
        <v>0.94309737121076609</v>
      </c>
      <c r="G324" s="2">
        <v>54.035499040259602</v>
      </c>
      <c r="H324"/>
    </row>
    <row r="325" spans="1:8" x14ac:dyDescent="0.2">
      <c r="A325" s="2">
        <v>15.9</v>
      </c>
      <c r="B325" s="2">
        <f>2*Table1[[#This Row],[Photon energy (eV)]]-Threshold</f>
        <v>7.2126112000000013</v>
      </c>
      <c r="C325" s="2" t="s">
        <v>25</v>
      </c>
      <c r="D325" s="3">
        <f>Table1[[#This Row],[Polar ang (deg)]]/180*PI()</f>
        <v>8.0000000000000071E-2</v>
      </c>
      <c r="E325" s="2">
        <v>4.5836623610465903</v>
      </c>
      <c r="F325" s="1">
        <f>IF(Table1[[#This Row],[Phase shift diff (deg)]]="","",Table1[[#This Row],[Phase shift diff (deg)]]/180*PI())</f>
        <v>0.94338855940633604</v>
      </c>
      <c r="G325" s="2">
        <v>54.052182894909798</v>
      </c>
      <c r="H325"/>
    </row>
    <row r="326" spans="1:8" x14ac:dyDescent="0.2">
      <c r="A326" s="2">
        <v>15.9</v>
      </c>
      <c r="B326" s="2">
        <f>2*Table1[[#This Row],[Photon energy (eV)]]-Threshold</f>
        <v>7.2126112000000013</v>
      </c>
      <c r="C326" s="2" t="s">
        <v>25</v>
      </c>
      <c r="D326" s="3">
        <f>Table1[[#This Row],[Polar ang (deg)]]/180*PI()</f>
        <v>9.0000000000000011E-2</v>
      </c>
      <c r="E326" s="2">
        <v>5.1566201561774099</v>
      </c>
      <c r="F326" s="1">
        <f>IF(Table1[[#This Row],[Phase shift diff (deg)]]="","",Table1[[#This Row],[Phase shift diff (deg)]]/180*PI())</f>
        <v>0.9437194219748779</v>
      </c>
      <c r="G326" s="2">
        <v>54.071139923686097</v>
      </c>
      <c r="H326"/>
    </row>
    <row r="327" spans="1:8" x14ac:dyDescent="0.2">
      <c r="A327" s="2">
        <v>15.9</v>
      </c>
      <c r="B327" s="2">
        <f>2*Table1[[#This Row],[Photon energy (eV)]]-Threshold</f>
        <v>7.2126112000000013</v>
      </c>
      <c r="C327" s="2" t="s">
        <v>25</v>
      </c>
      <c r="D327" s="3">
        <f>Table1[[#This Row],[Polar ang (deg)]]/180*PI()</f>
        <v>9.9999999999999978E-2</v>
      </c>
      <c r="E327" s="2">
        <v>5.7295779513082303</v>
      </c>
      <c r="F327" s="1">
        <f>IF(Table1[[#This Row],[Phase shift diff (deg)]]="","",Table1[[#This Row],[Phase shift diff (deg)]]/180*PI())</f>
        <v>0.94409028124002237</v>
      </c>
      <c r="G327" s="2">
        <v>54.092388594372203</v>
      </c>
      <c r="H327"/>
    </row>
    <row r="328" spans="1:8" x14ac:dyDescent="0.2">
      <c r="A328" s="2">
        <v>15.9</v>
      </c>
      <c r="B328" s="2">
        <f>2*Table1[[#This Row],[Photon energy (eV)]]-Threshold</f>
        <v>7.2126112000000013</v>
      </c>
      <c r="C328" s="2" t="s">
        <v>25</v>
      </c>
      <c r="D328" s="3">
        <f>Table1[[#This Row],[Polar ang (deg)]]/180*PI()</f>
        <v>0.11000000000000007</v>
      </c>
      <c r="E328" s="2">
        <v>6.3025357464390597</v>
      </c>
      <c r="F328" s="1">
        <f>IF(Table1[[#This Row],[Phase shift diff (deg)]]="","",Table1[[#This Row],[Phase shift diff (deg)]]/180*PI())</f>
        <v>0.94450149973164998</v>
      </c>
      <c r="G328" s="2">
        <v>54.115949678400199</v>
      </c>
      <c r="H328"/>
    </row>
    <row r="329" spans="1:8" x14ac:dyDescent="0.2">
      <c r="A329" s="2">
        <v>15.9</v>
      </c>
      <c r="B329" s="2">
        <f>2*Table1[[#This Row],[Photon energy (eV)]]-Threshold</f>
        <v>7.2126112000000013</v>
      </c>
      <c r="C329" s="2" t="s">
        <v>25</v>
      </c>
      <c r="D329" s="3">
        <f>Table1[[#This Row],[Polar ang (deg)]]/180*PI()</f>
        <v>0.12000000000000004</v>
      </c>
      <c r="E329" s="2">
        <v>6.8754935415698801</v>
      </c>
      <c r="F329" s="1">
        <f>IF(Table1[[#This Row],[Phase shift diff (deg)]]="","",Table1[[#This Row],[Phase shift diff (deg)]]/180*PI())</f>
        <v>0.9449534809674055</v>
      </c>
      <c r="G329" s="2">
        <v>54.141846295628099</v>
      </c>
      <c r="H329"/>
    </row>
    <row r="330" spans="1:8" x14ac:dyDescent="0.2">
      <c r="A330" s="2">
        <v>15.9</v>
      </c>
      <c r="B330" s="2">
        <f>2*Table1[[#This Row],[Photon energy (eV)]]-Threshold</f>
        <v>7.2126112000000013</v>
      </c>
      <c r="C330" s="2" t="s">
        <v>25</v>
      </c>
      <c r="D330" s="3">
        <f>Table1[[#This Row],[Polar ang (deg)]]/180*PI()</f>
        <v>0.12999999999999995</v>
      </c>
      <c r="E330" s="2">
        <v>7.4484513367006997</v>
      </c>
      <c r="F330" s="1">
        <f>IF(Table1[[#This Row],[Phase shift diff (deg)]]="","",Table1[[#This Row],[Phase shift diff (deg)]]/180*PI())</f>
        <v>0.94544667032699969</v>
      </c>
      <c r="G330" s="2">
        <v>54.170103964433601</v>
      </c>
      <c r="H330"/>
    </row>
    <row r="331" spans="1:8" x14ac:dyDescent="0.2">
      <c r="A331" s="2">
        <v>15.9</v>
      </c>
      <c r="B331" s="2">
        <f>2*Table1[[#This Row],[Photon energy (eV)]]-Threshold</f>
        <v>7.2126112000000013</v>
      </c>
      <c r="C331" s="2" t="s">
        <v>25</v>
      </c>
      <c r="D331" s="3">
        <f>Table1[[#This Row],[Polar ang (deg)]]/180*PI()</f>
        <v>0.1400000000000001</v>
      </c>
      <c r="E331" s="2">
        <v>8.0214091318315308</v>
      </c>
      <c r="F331" s="1">
        <f>IF(Table1[[#This Row],[Phase shift diff (deg)]]="","",Table1[[#This Row],[Phase shift diff (deg)]]/180*PI())</f>
        <v>0.94598155602259437</v>
      </c>
      <c r="G331" s="2">
        <v>54.200750657313101</v>
      </c>
      <c r="H331"/>
    </row>
    <row r="332" spans="1:8" x14ac:dyDescent="0.2">
      <c r="A332" s="2">
        <v>15.9</v>
      </c>
      <c r="B332" s="2">
        <f>2*Table1[[#This Row],[Photon energy (eV)]]-Threshold</f>
        <v>7.2126112000000013</v>
      </c>
      <c r="C332" s="2" t="s">
        <v>25</v>
      </c>
      <c r="D332" s="3">
        <f>Table1[[#This Row],[Polar ang (deg)]]/180*PI()</f>
        <v>0.15</v>
      </c>
      <c r="E332" s="2">
        <v>8.5943669269623495</v>
      </c>
      <c r="F332" s="1">
        <f>IF(Table1[[#This Row],[Phase shift diff (deg)]]="","",Table1[[#This Row],[Phase shift diff (deg)]]/180*PI())</f>
        <v>0.94655867016895923</v>
      </c>
      <c r="G332" s="2">
        <v>54.233816862197102</v>
      </c>
      <c r="H332"/>
    </row>
    <row r="333" spans="1:8" x14ac:dyDescent="0.2">
      <c r="A333" s="2">
        <v>15.9</v>
      </c>
      <c r="B333" s="2">
        <f>2*Table1[[#This Row],[Photon energy (eV)]]-Threshold</f>
        <v>7.2126112000000013</v>
      </c>
      <c r="C333" s="2" t="s">
        <v>25</v>
      </c>
      <c r="D333" s="3">
        <f>Table1[[#This Row],[Polar ang (deg)]]/180*PI()</f>
        <v>0.15999999999999998</v>
      </c>
      <c r="E333" s="2">
        <v>9.16732472209317</v>
      </c>
      <c r="F333" s="1">
        <f>IF(Table1[[#This Row],[Phase shift diff (deg)]]="","",Table1[[#This Row],[Phase shift diff (deg)]]/180*PI())</f>
        <v>0.94717858995747861</v>
      </c>
      <c r="G333" s="2">
        <v>54.269335649715899</v>
      </c>
      <c r="H333"/>
    </row>
    <row r="334" spans="1:8" x14ac:dyDescent="0.2">
      <c r="A334" s="2">
        <v>15.9</v>
      </c>
      <c r="B334" s="2">
        <f>2*Table1[[#This Row],[Photon energy (eV)]]-Threshold</f>
        <v>7.2126112000000013</v>
      </c>
      <c r="C334" s="2" t="s">
        <v>25</v>
      </c>
      <c r="D334" s="3">
        <f>Table1[[#This Row],[Polar ang (deg)]]/180*PI()</f>
        <v>0.1700000000000001</v>
      </c>
      <c r="E334" s="2">
        <v>9.7402825172239993</v>
      </c>
      <c r="F334" s="1">
        <f>IF(Table1[[#This Row],[Phase shift diff (deg)]]="","",Table1[[#This Row],[Phase shift diff (deg)]]/180*PI())</f>
        <v>0.94784193893857094</v>
      </c>
      <c r="G334" s="2">
        <v>54.307342746676802</v>
      </c>
      <c r="H334"/>
    </row>
    <row r="335" spans="1:8" x14ac:dyDescent="0.2">
      <c r="A335" s="2">
        <v>15.9</v>
      </c>
      <c r="B335" s="2">
        <f>2*Table1[[#This Row],[Photon energy (eV)]]-Threshold</f>
        <v>7.2126112000000013</v>
      </c>
      <c r="C335" s="2" t="s">
        <v>25</v>
      </c>
      <c r="D335" s="3">
        <f>Table1[[#This Row],[Polar ang (deg)]]/180*PI()</f>
        <v>0.17999999999999969</v>
      </c>
      <c r="E335" s="2">
        <v>10.3132403123548</v>
      </c>
      <c r="F335" s="1">
        <f>IF(Table1[[#This Row],[Phase shift diff (deg)]]="","",Table1[[#This Row],[Phase shift diff (deg)]]/180*PI())</f>
        <v>0.94854938841746927</v>
      </c>
      <c r="G335" s="2">
        <v>54.347876616036402</v>
      </c>
      <c r="H335"/>
    </row>
    <row r="336" spans="1:8" x14ac:dyDescent="0.2">
      <c r="A336" s="2">
        <v>15.9</v>
      </c>
      <c r="B336" s="2">
        <f>2*Table1[[#This Row],[Photon energy (eV)]]-Threshold</f>
        <v>7.2126112000000013</v>
      </c>
      <c r="C336" s="2" t="s">
        <v>25</v>
      </c>
      <c r="D336" s="3">
        <f>Table1[[#This Row],[Polar ang (deg)]]/180*PI()</f>
        <v>0.18999999999999928</v>
      </c>
      <c r="E336" s="2">
        <v>10.886198107485599</v>
      </c>
      <c r="F336" s="1">
        <f>IF(Table1[[#This Row],[Phase shift diff (deg)]]="","",Table1[[#This Row],[Phase shift diff (deg)]]/180*PI())</f>
        <v>0.94930165896886221</v>
      </c>
      <c r="G336" s="2">
        <v>54.390978543683197</v>
      </c>
      <c r="H336"/>
    </row>
    <row r="337" spans="1:8" x14ac:dyDescent="0.2">
      <c r="A337" s="2">
        <v>15.9</v>
      </c>
      <c r="B337" s="2">
        <f>2*Table1[[#This Row],[Photon energy (eV)]]-Threshold</f>
        <v>7.2126112000000013</v>
      </c>
      <c r="C337" s="2" t="s">
        <v>25</v>
      </c>
      <c r="D337" s="3">
        <f>Table1[[#This Row],[Polar ang (deg)]]/180*PI()</f>
        <v>0.20000000000000059</v>
      </c>
      <c r="E337" s="2">
        <v>11.4591559026165</v>
      </c>
      <c r="F337" s="1">
        <f>IF(Table1[[#This Row],[Phase shift diff (deg)]]="","",Table1[[#This Row],[Phase shift diff (deg)]]/180*PI())</f>
        <v>0.95009952207637371</v>
      </c>
      <c r="G337" s="2">
        <v>54.436692732372798</v>
      </c>
      <c r="H337"/>
    </row>
    <row r="338" spans="1:8" x14ac:dyDescent="0.2">
      <c r="A338" s="2">
        <v>15.9</v>
      </c>
      <c r="B338" s="2">
        <f>2*Table1[[#This Row],[Photon energy (eV)]]-Threshold</f>
        <v>7.2126112000000013</v>
      </c>
      <c r="C338" s="2" t="s">
        <v>25</v>
      </c>
      <c r="D338" s="3">
        <f>Table1[[#This Row],[Polar ang (deg)]]/180*PI()</f>
        <v>0.21000000000000024</v>
      </c>
      <c r="E338" s="2">
        <v>12.032113697747301</v>
      </c>
      <c r="F338" s="1">
        <f>IF(Table1[[#This Row],[Phase shift diff (deg)]]="","",Table1[[#This Row],[Phase shift diff (deg)]]/180*PI())</f>
        <v>0.95094380190343231</v>
      </c>
      <c r="G338" s="2">
        <v>54.485066403191297</v>
      </c>
      <c r="H338"/>
    </row>
    <row r="339" spans="1:8" x14ac:dyDescent="0.2">
      <c r="A339" s="2">
        <v>15.9</v>
      </c>
      <c r="B339" s="2">
        <f>2*Table1[[#This Row],[Photon energy (eV)]]-Threshold</f>
        <v>7.2126112000000013</v>
      </c>
      <c r="C339" s="2" t="s">
        <v>25</v>
      </c>
      <c r="D339" s="3">
        <f>Table1[[#This Row],[Polar ang (deg)]]/180*PI()</f>
        <v>0.21999999999999978</v>
      </c>
      <c r="E339" s="2">
        <v>12.6050714928781</v>
      </c>
      <c r="F339" s="1">
        <f>IF(Table1[[#This Row],[Phase shift diff (deg)]]="","",Table1[[#This Row],[Phase shift diff (deg)]]/180*PI())</f>
        <v>0.95183537720268696</v>
      </c>
      <c r="G339" s="2">
        <v>54.536149904956702</v>
      </c>
      <c r="H339"/>
    </row>
    <row r="340" spans="1:8" x14ac:dyDescent="0.2">
      <c r="A340" s="2">
        <v>15.9</v>
      </c>
      <c r="B340" s="2">
        <f>2*Table1[[#This Row],[Photon energy (eV)]]-Threshold</f>
        <v>7.2126112000000013</v>
      </c>
      <c r="C340" s="2" t="s">
        <v>25</v>
      </c>
      <c r="D340" s="3">
        <f>Table1[[#This Row],[Polar ang (deg)]]/180*PI()</f>
        <v>0.22999999999999943</v>
      </c>
      <c r="E340" s="2">
        <v>13.178029288008901</v>
      </c>
      <c r="F340" s="1">
        <f>IF(Table1[[#This Row],[Phase shift diff (deg)]]="","",Table1[[#This Row],[Phase shift diff (deg)]]/180*PI())</f>
        <v>0.95277518337172795</v>
      </c>
      <c r="G340" s="2">
        <v>54.589996832003102</v>
      </c>
      <c r="H340"/>
    </row>
    <row r="341" spans="1:8" x14ac:dyDescent="0.2">
      <c r="A341" s="2">
        <v>15.9</v>
      </c>
      <c r="B341" s="2">
        <f>2*Table1[[#This Row],[Photon energy (eV)]]-Threshold</f>
        <v>7.2126112000000013</v>
      </c>
      <c r="C341" s="2" t="s">
        <v>25</v>
      </c>
      <c r="D341" s="3">
        <f>Table1[[#This Row],[Polar ang (deg)]]/180*PI()</f>
        <v>0.24000000000000071</v>
      </c>
      <c r="E341" s="2">
        <v>13.750987083139799</v>
      </c>
      <c r="F341" s="1">
        <f>IF(Table1[[#This Row],[Phase shift diff (deg)]]="","",Table1[[#This Row],[Phase shift diff (deg)]]/180*PI())</f>
        <v>0.95376421466359229</v>
      </c>
      <c r="G341" s="2">
        <v>54.646664150833303</v>
      </c>
      <c r="H341"/>
    </row>
    <row r="342" spans="1:8" x14ac:dyDescent="0.2">
      <c r="A342" s="2">
        <v>15.9</v>
      </c>
      <c r="B342" s="2">
        <f>2*Table1[[#This Row],[Photon energy (eV)]]-Threshold</f>
        <v>7.2126112000000013</v>
      </c>
      <c r="C342" s="2" t="s">
        <v>25</v>
      </c>
      <c r="D342" s="3">
        <f>Table1[[#This Row],[Polar ang (deg)]]/180*PI()</f>
        <v>0.25000000000000033</v>
      </c>
      <c r="E342" s="2">
        <v>14.3239448782706</v>
      </c>
      <c r="F342" s="1">
        <f>IF(Table1[[#This Row],[Phase shift diff (deg)]]="","",Table1[[#This Row],[Phase shift diff (deg)]]/180*PI())</f>
        <v>0.95480352656128442</v>
      </c>
      <c r="G342" s="2">
        <v>54.706212336168797</v>
      </c>
      <c r="H342"/>
    </row>
    <row r="343" spans="1:8" x14ac:dyDescent="0.2">
      <c r="A343" s="2">
        <v>15.9</v>
      </c>
      <c r="B343" s="2">
        <f>2*Table1[[#This Row],[Photon energy (eV)]]-Threshold</f>
        <v>7.2126112000000013</v>
      </c>
      <c r="C343" s="2" t="s">
        <v>25</v>
      </c>
      <c r="D343" s="3">
        <f>Table1[[#This Row],[Polar ang (deg)]]/180*PI()</f>
        <v>0.2599999999999999</v>
      </c>
      <c r="E343" s="2">
        <v>14.896902673401399</v>
      </c>
      <c r="F343" s="1">
        <f>IF(Table1[[#This Row],[Phase shift diff (deg)]]="","",Table1[[#This Row],[Phase shift diff (deg)]]/180*PI())</f>
        <v>0.95589423832627296</v>
      </c>
      <c r="G343" s="2">
        <v>54.768705516967898</v>
      </c>
      <c r="H343"/>
    </row>
    <row r="344" spans="1:8" x14ac:dyDescent="0.2">
      <c r="A344" s="2">
        <v>15.9</v>
      </c>
      <c r="B344" s="2">
        <f>2*Table1[[#This Row],[Photon energy (eV)]]-Threshold</f>
        <v>7.2126112000000013</v>
      </c>
      <c r="C344" s="2" t="s">
        <v>25</v>
      </c>
      <c r="D344" s="3">
        <f>Table1[[#This Row],[Polar ang (deg)]]/180*PI()</f>
        <v>0.26999999999999952</v>
      </c>
      <c r="E344" s="2">
        <v>15.4698604685322</v>
      </c>
      <c r="F344" s="1">
        <f>IF(Table1[[#This Row],[Phase shift diff (deg)]]="","",Table1[[#This Row],[Phase shift diff (deg)]]/180*PI())</f>
        <v>0.95703753573186712</v>
      </c>
      <c r="G344" s="2">
        <v>54.834211633036702</v>
      </c>
      <c r="H344"/>
    </row>
    <row r="345" spans="1:8" x14ac:dyDescent="0.2">
      <c r="A345" s="2">
        <v>15.9</v>
      </c>
      <c r="B345" s="2">
        <f>2*Table1[[#This Row],[Photon energy (eV)]]-Threshold</f>
        <v>7.2126112000000013</v>
      </c>
      <c r="C345" s="2" t="s">
        <v>25</v>
      </c>
      <c r="D345" s="3">
        <f>Table1[[#This Row],[Polar ang (deg)]]/180*PI()</f>
        <v>0.28000000000000086</v>
      </c>
      <c r="E345" s="2">
        <v>16.042818263663101</v>
      </c>
      <c r="F345" s="1">
        <f>IF(Table1[[#This Row],[Phase shift diff (deg)]]="","",Table1[[#This Row],[Phase shift diff (deg)]]/180*PI())</f>
        <v>0.95823467399325934</v>
      </c>
      <c r="G345" s="2">
        <v>54.902802602908103</v>
      </c>
      <c r="H345"/>
    </row>
    <row r="346" spans="1:8" x14ac:dyDescent="0.2">
      <c r="A346" s="2">
        <v>15.9</v>
      </c>
      <c r="B346" s="2">
        <f>2*Table1[[#This Row],[Photon energy (eV)]]-Threshold</f>
        <v>7.2126112000000013</v>
      </c>
      <c r="C346" s="2" t="s">
        <v>25</v>
      </c>
      <c r="D346" s="3">
        <f>Table1[[#This Row],[Polar ang (deg)]]/180*PI()</f>
        <v>0.29000000000000048</v>
      </c>
      <c r="E346" s="2">
        <v>16.615776058793902</v>
      </c>
      <c r="F346" s="1">
        <f>IF(Table1[[#This Row],[Phase shift diff (deg)]]="","",Table1[[#This Row],[Phase shift diff (deg)]]/180*PI())</f>
        <v>0.959486980907028</v>
      </c>
      <c r="G346" s="2">
        <v>54.974554503722104</v>
      </c>
      <c r="H346"/>
    </row>
    <row r="347" spans="1:8" x14ac:dyDescent="0.2">
      <c r="A347" s="2">
        <v>15.9</v>
      </c>
      <c r="B347" s="2">
        <f>2*Table1[[#This Row],[Photon energy (eV)]]-Threshold</f>
        <v>7.2126112000000013</v>
      </c>
      <c r="C347" s="2" t="s">
        <v>25</v>
      </c>
      <c r="D347" s="3">
        <f>Table1[[#This Row],[Polar ang (deg)]]/180*PI()</f>
        <v>0.3</v>
      </c>
      <c r="E347" s="2">
        <v>17.188733853924699</v>
      </c>
      <c r="F347" s="1">
        <f>IF(Table1[[#This Row],[Phase shift diff (deg)]]="","",Table1[[#This Row],[Phase shift diff (deg)]]/180*PI())</f>
        <v>0.96079586021401386</v>
      </c>
      <c r="G347" s="2">
        <v>55.0495477639044</v>
      </c>
      <c r="H347"/>
    </row>
    <row r="348" spans="1:8" x14ac:dyDescent="0.2">
      <c r="A348" s="2">
        <v>15.9</v>
      </c>
      <c r="B348" s="2">
        <f>2*Table1[[#This Row],[Photon energy (eV)]]-Threshold</f>
        <v>7.2126112000000013</v>
      </c>
      <c r="C348" s="2" t="s">
        <v>25</v>
      </c>
      <c r="D348" s="3">
        <f>Table1[[#This Row],[Polar ang (deg)]]/180*PI()</f>
        <v>0.30999999999999966</v>
      </c>
      <c r="E348" s="2">
        <v>17.7616916490555</v>
      </c>
      <c r="F348" s="1">
        <f>IF(Table1[[#This Row],[Phase shift diff (deg)]]="","",Table1[[#This Row],[Phase shift diff (deg)]]/180*PI())</f>
        <v>0.96216279520062675</v>
      </c>
      <c r="G348" s="2">
        <v>55.127867369506099</v>
      </c>
      <c r="H348"/>
    </row>
    <row r="349" spans="1:8" x14ac:dyDescent="0.2">
      <c r="A349" s="2">
        <v>15.9</v>
      </c>
      <c r="B349" s="2">
        <f>2*Table1[[#This Row],[Photon energy (eV)]]-Threshold</f>
        <v>7.2126112000000013</v>
      </c>
      <c r="C349" s="2" t="s">
        <v>25</v>
      </c>
      <c r="D349" s="3">
        <f>Table1[[#This Row],[Polar ang (deg)]]/180*PI()</f>
        <v>0.31999999999999923</v>
      </c>
      <c r="E349" s="2">
        <v>18.334649444186301</v>
      </c>
      <c r="F349" s="1">
        <f>IF(Table1[[#This Row],[Phase shift diff (deg)]]="","",Table1[[#This Row],[Phase shift diff (deg)]]/180*PI())</f>
        <v>0.9635893525549698</v>
      </c>
      <c r="G349" s="2">
        <v>55.2096030851433</v>
      </c>
      <c r="H349"/>
    </row>
    <row r="350" spans="1:8" x14ac:dyDescent="0.2">
      <c r="A350" s="2">
        <v>15.9</v>
      </c>
      <c r="B350" s="2">
        <f>2*Table1[[#This Row],[Photon energy (eV)]]-Threshold</f>
        <v>7.2126112000000013</v>
      </c>
      <c r="C350" s="2" t="s">
        <v>25</v>
      </c>
      <c r="D350" s="3">
        <f>Table1[[#This Row],[Polar ang (deg)]]/180*PI()</f>
        <v>0.33000000000000063</v>
      </c>
      <c r="E350" s="2">
        <v>18.907607239317201</v>
      </c>
      <c r="F350" s="1">
        <f>IF(Table1[[#This Row],[Phase shift diff (deg)]]="","",Table1[[#This Row],[Phase shift diff (deg)]]/180*PI())</f>
        <v>0.96507718649551755</v>
      </c>
      <c r="G350" s="2">
        <v>55.294849690553001</v>
      </c>
      <c r="H350"/>
    </row>
    <row r="351" spans="1:8" x14ac:dyDescent="0.2">
      <c r="A351" s="2">
        <v>15.9</v>
      </c>
      <c r="B351" s="2">
        <f>2*Table1[[#This Row],[Photon energy (eV)]]-Threshold</f>
        <v>7.2126112000000013</v>
      </c>
      <c r="C351" s="2" t="s">
        <v>25</v>
      </c>
      <c r="D351" s="3">
        <f>Table1[[#This Row],[Polar ang (deg)]]/180*PI()</f>
        <v>0.34000000000000019</v>
      </c>
      <c r="E351" s="2">
        <v>19.480565034447999</v>
      </c>
      <c r="F351" s="1">
        <f>IF(Table1[[#This Row],[Phase shift diff (deg)]]="","",Table1[[#This Row],[Phase shift diff (deg)]]/180*PI())</f>
        <v>0.96662804319164486</v>
      </c>
      <c r="G351" s="2">
        <v>55.383707233870702</v>
      </c>
      <c r="H351"/>
    </row>
    <row r="352" spans="1:8" x14ac:dyDescent="0.2">
      <c r="A352" s="2">
        <v>15.9</v>
      </c>
      <c r="B352" s="2">
        <f>2*Table1[[#This Row],[Photon energy (eV)]]-Threshold</f>
        <v>7.2126112000000013</v>
      </c>
      <c r="C352" s="2" t="s">
        <v>25</v>
      </c>
      <c r="D352" s="3">
        <f>Table1[[#This Row],[Polar ang (deg)]]/180*PI()</f>
        <v>0.34999999999999976</v>
      </c>
      <c r="E352" s="2">
        <v>20.0535228295788</v>
      </c>
      <c r="F352" s="1">
        <f>IF(Table1[[#This Row],[Phase shift diff (deg)]]="","",Table1[[#This Row],[Phase shift diff (deg)]]/180*PI())</f>
        <v>0.96824376549690228</v>
      </c>
      <c r="G352" s="2">
        <v>55.476281302827097</v>
      </c>
      <c r="H352"/>
    </row>
    <row r="353" spans="1:8" x14ac:dyDescent="0.2">
      <c r="A353" s="2">
        <v>15.9</v>
      </c>
      <c r="B353" s="2">
        <f>2*Table1[[#This Row],[Photon energy (eV)]]-Threshold</f>
        <v>7.2126112000000013</v>
      </c>
      <c r="C353" s="2" t="s">
        <v>25</v>
      </c>
      <c r="D353" s="3">
        <f>Table1[[#This Row],[Polar ang (deg)]]/180*PI()</f>
        <v>0.35999999999999938</v>
      </c>
      <c r="E353" s="2">
        <v>20.6264806247096</v>
      </c>
      <c r="F353" s="1">
        <f>IF(Table1[[#This Row],[Phase shift diff (deg)]]="","",Table1[[#This Row],[Phase shift diff (deg)]]/180*PI())</f>
        <v>0.96992629801779751</v>
      </c>
      <c r="G353" s="2">
        <v>55.5726833151679</v>
      </c>
      <c r="H353"/>
    </row>
    <row r="354" spans="1:8" x14ac:dyDescent="0.2">
      <c r="A354" s="2">
        <v>15.9</v>
      </c>
      <c r="B354" s="2">
        <f>2*Table1[[#This Row],[Photon energy (eV)]]-Threshold</f>
        <v>7.2126112000000013</v>
      </c>
      <c r="C354" s="2" t="s">
        <v>25</v>
      </c>
      <c r="D354" s="3">
        <f>Table1[[#This Row],[Polar ang (deg)]]/180*PI()</f>
        <v>0.37000000000000072</v>
      </c>
      <c r="E354" s="2">
        <v>21.199438419840501</v>
      </c>
      <c r="F354" s="1">
        <f>IF(Table1[[#This Row],[Phase shift diff (deg)]]="","",Table1[[#This Row],[Phase shift diff (deg)]]/180*PI())</f>
        <v>0.97167769254272562</v>
      </c>
      <c r="G354" s="2">
        <v>55.673030829708601</v>
      </c>
      <c r="H354"/>
    </row>
    <row r="355" spans="1:8" x14ac:dyDescent="0.2">
      <c r="A355" s="2">
        <v>15.9</v>
      </c>
      <c r="B355" s="2">
        <f>2*Table1[[#This Row],[Photon energy (eV)]]-Threshold</f>
        <v>7.2126112000000013</v>
      </c>
      <c r="C355" s="2" t="s">
        <v>25</v>
      </c>
      <c r="D355" s="3">
        <f>Table1[[#This Row],[Polar ang (deg)]]/180*PI()</f>
        <v>0.38000000000000034</v>
      </c>
      <c r="E355" s="2">
        <v>21.772396214971302</v>
      </c>
      <c r="F355" s="1">
        <f>IF(Table1[[#This Row],[Phase shift diff (deg)]]="","",Table1[[#This Row],[Phase shift diff (deg)]]/180*PI())</f>
        <v>0.97350011385789181</v>
      </c>
      <c r="G355" s="2">
        <v>55.777447879562303</v>
      </c>
      <c r="H355"/>
    </row>
    <row r="356" spans="1:8" x14ac:dyDescent="0.2">
      <c r="A356" s="2">
        <v>15.9</v>
      </c>
      <c r="B356" s="2">
        <f>2*Table1[[#This Row],[Photon energy (eV)]]-Threshold</f>
        <v>7.2126112000000013</v>
      </c>
      <c r="C356" s="2" t="s">
        <v>25</v>
      </c>
      <c r="D356" s="3">
        <f>Table1[[#This Row],[Polar ang (deg)]]/180*PI()</f>
        <v>0.3899999999999999</v>
      </c>
      <c r="E356" s="2">
        <v>22.345354010102099</v>
      </c>
      <c r="F356" s="1">
        <f>IF(Table1[[#This Row],[Phase shift diff (deg)]]="","",Table1[[#This Row],[Phase shift diff (deg)]]/180*PI())</f>
        <v>0.97539584597933693</v>
      </c>
      <c r="G356" s="2">
        <v>55.886065329208499</v>
      </c>
      <c r="H356"/>
    </row>
    <row r="357" spans="1:8" x14ac:dyDescent="0.2">
      <c r="A357" s="2">
        <v>15.9</v>
      </c>
      <c r="B357" s="2">
        <f>2*Table1[[#This Row],[Photon energy (eV)]]-Threshold</f>
        <v>7.2126112000000013</v>
      </c>
      <c r="C357" s="2" t="s">
        <v>25</v>
      </c>
      <c r="D357" s="3">
        <f>Table1[[#This Row],[Polar ang (deg)]]/180*PI()</f>
        <v>0.39999999999999947</v>
      </c>
      <c r="E357" s="2">
        <v>22.9183118052329</v>
      </c>
      <c r="F357" s="1">
        <f>IF(Table1[[#This Row],[Phase shift diff (deg)]]="","",Table1[[#This Row],[Phase shift diff (deg)]]/180*PI())</f>
        <v>0.9773672988327764</v>
      </c>
      <c r="G357" s="2">
        <v>55.999021257219603</v>
      </c>
      <c r="H357"/>
    </row>
    <row r="358" spans="1:8" x14ac:dyDescent="0.2">
      <c r="A358" s="2">
        <v>15.9</v>
      </c>
      <c r="B358" s="2">
        <f>2*Table1[[#This Row],[Photon energy (eV)]]-Threshold</f>
        <v>7.2126112000000013</v>
      </c>
      <c r="C358" s="2" t="s">
        <v>25</v>
      </c>
      <c r="D358" s="3">
        <f>Table1[[#This Row],[Polar ang (deg)]]/180*PI()</f>
        <v>0.41000000000000086</v>
      </c>
      <c r="E358" s="2">
        <v>23.4912696003638</v>
      </c>
      <c r="F358" s="1">
        <f>IF(Table1[[#This Row],[Phase shift diff (deg)]]="","",Table1[[#This Row],[Phase shift diff (deg)]]/180*PI())</f>
        <v>0.97941701541566695</v>
      </c>
      <c r="G358" s="2">
        <v>56.116461366617202</v>
      </c>
      <c r="H358"/>
    </row>
    <row r="359" spans="1:8" x14ac:dyDescent="0.2">
      <c r="A359" s="2">
        <v>15.9</v>
      </c>
      <c r="B359" s="2">
        <f>2*Table1[[#This Row],[Photon energy (eV)]]-Threshold</f>
        <v>7.2126112000000013</v>
      </c>
      <c r="C359" s="2" t="s">
        <v>25</v>
      </c>
      <c r="D359" s="3">
        <f>Table1[[#This Row],[Polar ang (deg)]]/180*PI()</f>
        <v>0.42000000000000048</v>
      </c>
      <c r="E359" s="2">
        <v>24.064227395494601</v>
      </c>
      <c r="F359" s="1">
        <f>IF(Table1[[#This Row],[Phase shift diff (deg)]]="","",Table1[[#This Row],[Phase shift diff (deg)]]/180*PI())</f>
        <v>0.9815476794789969</v>
      </c>
      <c r="G359" s="2">
        <v>56.238539425006202</v>
      </c>
      <c r="H359"/>
    </row>
    <row r="360" spans="1:8" x14ac:dyDescent="0.2">
      <c r="A360" s="2">
        <v>15.9</v>
      </c>
      <c r="B360" s="2">
        <f>2*Table1[[#This Row],[Photon energy (eV)]]-Threshold</f>
        <v>7.2126112000000013</v>
      </c>
      <c r="C360" s="2" t="s">
        <v>25</v>
      </c>
      <c r="D360" s="3">
        <f>Table1[[#This Row],[Polar ang (deg)]]/180*PI()</f>
        <v>0.43000000000000005</v>
      </c>
      <c r="E360" s="2">
        <v>24.637185190625399</v>
      </c>
      <c r="F360" s="1">
        <f>IF(Table1[[#This Row],[Phase shift diff (deg)]]="","",Table1[[#This Row],[Phase shift diff (deg)]]/180*PI())</f>
        <v>0.98376212376956851</v>
      </c>
      <c r="G360" s="2">
        <v>56.365417736822799</v>
      </c>
      <c r="H360"/>
    </row>
    <row r="361" spans="1:8" x14ac:dyDescent="0.2">
      <c r="A361" s="2">
        <v>15.9</v>
      </c>
      <c r="B361" s="2">
        <f>2*Table1[[#This Row],[Photon energy (eV)]]-Threshold</f>
        <v>7.2126112000000013</v>
      </c>
      <c r="C361" s="2" t="s">
        <v>25</v>
      </c>
      <c r="D361" s="3">
        <f>Table1[[#This Row],[Polar ang (deg)]]/180*PI()</f>
        <v>0.43999999999999956</v>
      </c>
      <c r="E361" s="2">
        <v>25.2101429857562</v>
      </c>
      <c r="F361" s="1">
        <f>IF(Table1[[#This Row],[Phase shift diff (deg)]]="","",Table1[[#This Row],[Phase shift diff (deg)]]/180*PI())</f>
        <v>0.98606333887717679</v>
      </c>
      <c r="G361" s="2">
        <v>56.497267650240502</v>
      </c>
      <c r="H361"/>
    </row>
    <row r="362" spans="1:8" x14ac:dyDescent="0.2">
      <c r="A362" s="2">
        <v>15.9</v>
      </c>
      <c r="B362" s="2">
        <f>2*Table1[[#This Row],[Photon energy (eV)]]-Threshold</f>
        <v>7.2126112000000013</v>
      </c>
      <c r="C362" s="2" t="s">
        <v>25</v>
      </c>
      <c r="D362" s="3">
        <f>Table1[[#This Row],[Polar ang (deg)]]/180*PI()</f>
        <v>0.44999999999999923</v>
      </c>
      <c r="E362" s="2">
        <v>25.783100780887001</v>
      </c>
      <c r="F362" s="1">
        <f>IF(Table1[[#This Row],[Phase shift diff (deg)]]="","",Table1[[#This Row],[Phase shift diff (deg)]]/180*PI())</f>
        <v>0.9884544827349826</v>
      </c>
      <c r="G362" s="2">
        <v>56.6342701015014</v>
      </c>
      <c r="H362"/>
    </row>
    <row r="363" spans="1:8" x14ac:dyDescent="0.2">
      <c r="A363" s="2">
        <v>15.9</v>
      </c>
      <c r="B363" s="2">
        <f>2*Table1[[#This Row],[Photon energy (eV)]]-Threshold</f>
        <v>7.2126112000000013</v>
      </c>
      <c r="C363" s="2" t="s">
        <v>25</v>
      </c>
      <c r="D363" s="3">
        <f>Table1[[#This Row],[Polar ang (deg)]]/180*PI()</f>
        <v>0.46000000000000058</v>
      </c>
      <c r="E363" s="2">
        <v>26.356058576017901</v>
      </c>
      <c r="F363" s="1">
        <f>IF(Table1[[#This Row],[Phase shift diff (deg)]]="","",Table1[[#This Row],[Phase shift diff (deg)]]/180*PI())</f>
        <v>0.99093889082576347</v>
      </c>
      <c r="G363" s="2">
        <v>56.776616199691297</v>
      </c>
      <c r="H363"/>
    </row>
    <row r="364" spans="1:8" x14ac:dyDescent="0.2">
      <c r="A364" s="2">
        <v>15.9</v>
      </c>
      <c r="B364" s="2">
        <f>2*Table1[[#This Row],[Photon energy (eV)]]-Threshold</f>
        <v>7.2126112000000013</v>
      </c>
      <c r="C364" s="2" t="s">
        <v>25</v>
      </c>
      <c r="D364" s="3">
        <f>Table1[[#This Row],[Polar ang (deg)]]/180*PI()</f>
        <v>0.47000000000000014</v>
      </c>
      <c r="E364" s="2">
        <v>26.929016371148698</v>
      </c>
      <c r="F364" s="1">
        <f>IF(Table1[[#This Row],[Phase shift diff (deg)]]="","",Table1[[#This Row],[Phase shift diff (deg)]]/180*PI())</f>
        <v>0.99352008715136253</v>
      </c>
      <c r="G364" s="2">
        <v>56.924507855242801</v>
      </c>
      <c r="H364"/>
    </row>
    <row r="365" spans="1:8" x14ac:dyDescent="0.2">
      <c r="A365" s="2">
        <v>15.9</v>
      </c>
      <c r="B365" s="2">
        <f>2*Table1[[#This Row],[Photon energy (eV)]]-Threshold</f>
        <v>7.2126112000000013</v>
      </c>
      <c r="C365" s="2" t="s">
        <v>25</v>
      </c>
      <c r="D365" s="3">
        <f>Table1[[#This Row],[Polar ang (deg)]]/180*PI()</f>
        <v>0.4799999999999997</v>
      </c>
      <c r="E365" s="2">
        <v>27.501974166279499</v>
      </c>
      <c r="F365" s="1">
        <f>IF(Table1[[#This Row],[Phase shift diff (deg)]]="","",Table1[[#This Row],[Phase shift diff (deg)]]/180*PI())</f>
        <v>0.99620179602787784</v>
      </c>
      <c r="G365" s="2">
        <v>57.0781584557499</v>
      </c>
      <c r="H365"/>
    </row>
    <row r="366" spans="1:8" x14ac:dyDescent="0.2">
      <c r="A366" s="2">
        <v>15.9</v>
      </c>
      <c r="B366" s="2">
        <f>2*Table1[[#This Row],[Photon energy (eV)]]-Threshold</f>
        <v>7.2126112000000013</v>
      </c>
      <c r="C366" s="2" t="s">
        <v>25</v>
      </c>
      <c r="D366" s="3">
        <f>Table1[[#This Row],[Polar ang (deg)]]/180*PI()</f>
        <v>0.48999999999999932</v>
      </c>
      <c r="E366" s="2">
        <v>28.0749319614103</v>
      </c>
      <c r="F366" s="1">
        <f>IF(Table1[[#This Row],[Phase shift diff (deg)]]="","",Table1[[#This Row],[Phase shift diff (deg)]]/180*PI())</f>
        <v>0.9989879547746604</v>
      </c>
      <c r="G366" s="2">
        <v>57.237793592994002</v>
      </c>
      <c r="H366"/>
    </row>
    <row r="367" spans="1:8" x14ac:dyDescent="0.2">
      <c r="A367" s="2">
        <v>15.9</v>
      </c>
      <c r="B367" s="2">
        <f>2*Table1[[#This Row],[Photon energy (eV)]]-Threshold</f>
        <v>7.2126112000000013</v>
      </c>
      <c r="C367" s="2" t="s">
        <v>25</v>
      </c>
      <c r="D367" s="3">
        <f>Table1[[#This Row],[Polar ang (deg)]]/180*PI()</f>
        <v>0.50000000000000067</v>
      </c>
      <c r="E367" s="2">
        <v>28.647889756541201</v>
      </c>
      <c r="F367" s="1">
        <f>IF(Table1[[#This Row],[Phase shift diff (deg)]]="","",Table1[[#This Row],[Phase shift diff (deg)]]/180*PI())</f>
        <v>1.0018827273714506</v>
      </c>
      <c r="G367" s="2">
        <v>57.403651845440201</v>
      </c>
      <c r="H367"/>
    </row>
    <row r="368" spans="1:8" x14ac:dyDescent="0.2">
      <c r="A368" s="2">
        <v>15.9</v>
      </c>
      <c r="B368" s="2">
        <f>2*Table1[[#This Row],[Photon energy (eV)]]-Threshold</f>
        <v>7.2126112000000013</v>
      </c>
      <c r="C368" s="2" t="s">
        <v>25</v>
      </c>
      <c r="D368" s="3">
        <f>Table1[[#This Row],[Polar ang (deg)]]/180*PI()</f>
        <v>0.51000000000000023</v>
      </c>
      <c r="E368" s="2">
        <v>29.220847551672001</v>
      </c>
      <c r="F368" s="1">
        <f>IF(Table1[[#This Row],[Phase shift diff (deg)]]="","",Table1[[#This Row],[Phase shift diff (deg)]]/180*PI())</f>
        <v>1.0048905191645852</v>
      </c>
      <c r="G368" s="2">
        <v>57.575985620840903</v>
      </c>
      <c r="H368"/>
    </row>
    <row r="369" spans="1:8" x14ac:dyDescent="0.2">
      <c r="A369" s="2">
        <v>15.9</v>
      </c>
      <c r="B369" s="2">
        <f>2*Table1[[#This Row],[Photon energy (eV)]]-Threshold</f>
        <v>7.2126112000000013</v>
      </c>
      <c r="C369" s="2" t="s">
        <v>25</v>
      </c>
      <c r="D369" s="3">
        <f>Table1[[#This Row],[Polar ang (deg)]]/180*PI()</f>
        <v>0.5199999999999998</v>
      </c>
      <c r="E369" s="2">
        <v>29.793805346802799</v>
      </c>
      <c r="F369" s="1">
        <f>IF(Table1[[#This Row],[Phase shift diff (deg)]]="","",Table1[[#This Row],[Phase shift diff (deg)]]/180*PI())</f>
        <v>1.0080159927105836</v>
      </c>
      <c r="G369" s="2">
        <v>57.755062064006403</v>
      </c>
      <c r="H369"/>
    </row>
    <row r="370" spans="1:8" x14ac:dyDescent="0.2">
      <c r="A370" s="2">
        <v>15.9</v>
      </c>
      <c r="B370" s="2">
        <f>2*Table1[[#This Row],[Photon energy (eV)]]-Threshold</f>
        <v>7.2126112000000013</v>
      </c>
      <c r="C370" s="2" t="s">
        <v>25</v>
      </c>
      <c r="D370" s="3">
        <f>Table1[[#This Row],[Polar ang (deg)]]/180*PI()</f>
        <v>0.52999999999999947</v>
      </c>
      <c r="E370" s="2">
        <v>30.3667631419336</v>
      </c>
      <c r="F370" s="1">
        <f>IF(Table1[[#This Row],[Phase shift diff (deg)]]="","",Table1[[#This Row],[Phase shift diff (deg)]]/180*PI())</f>
        <v>1.0112640848533672</v>
      </c>
      <c r="G370" s="2">
        <v>57.941164035257501</v>
      </c>
      <c r="H370"/>
    </row>
    <row r="371" spans="1:8" x14ac:dyDescent="0.2">
      <c r="A371" s="2">
        <v>15.9</v>
      </c>
      <c r="B371" s="2">
        <f>2*Table1[[#This Row],[Photon energy (eV)]]-Threshold</f>
        <v>7.2126112000000013</v>
      </c>
      <c r="C371" s="2" t="s">
        <v>25</v>
      </c>
      <c r="D371" s="3">
        <f>Table1[[#This Row],[Polar ang (deg)]]/180*PI()</f>
        <v>0.54000000000000081</v>
      </c>
      <c r="E371" s="2">
        <v>30.9397209370645</v>
      </c>
      <c r="F371" s="1">
        <f>IF(Table1[[#This Row],[Phase shift diff (deg)]]="","",Table1[[#This Row],[Phase shift diff (deg)]]/180*PI())</f>
        <v>1.0146400251400847</v>
      </c>
      <c r="G371" s="2">
        <v>58.134591165574598</v>
      </c>
      <c r="H371"/>
    </row>
    <row r="372" spans="1:8" x14ac:dyDescent="0.2">
      <c r="A372" s="2">
        <v>15.9</v>
      </c>
      <c r="B372" s="2">
        <f>2*Table1[[#This Row],[Photon energy (eV)]]-Threshold</f>
        <v>7.2126112000000013</v>
      </c>
      <c r="C372" s="2" t="s">
        <v>25</v>
      </c>
      <c r="D372" s="3">
        <f>Table1[[#This Row],[Polar ang (deg)]]/180*PI()</f>
        <v>0.55000000000000038</v>
      </c>
      <c r="E372" s="2">
        <v>31.512678732195301</v>
      </c>
      <c r="F372" s="1">
        <f>IF(Table1[[#This Row],[Phase shift diff (deg)]]="","",Table1[[#This Row],[Phase shift diff (deg)]]/180*PI())</f>
        <v>1.0181493556899202</v>
      </c>
      <c r="G372" s="2">
        <v>58.335660994996502</v>
      </c>
      <c r="H372"/>
    </row>
    <row r="373" spans="1:8" x14ac:dyDescent="0.2">
      <c r="A373" s="2">
        <v>15.9</v>
      </c>
      <c r="B373" s="2">
        <f>2*Table1[[#This Row],[Photon energy (eV)]]-Threshold</f>
        <v>7.2126112000000013</v>
      </c>
      <c r="C373" s="2" t="s">
        <v>25</v>
      </c>
      <c r="D373" s="3">
        <f>Table1[[#This Row],[Polar ang (deg)]]/180*PI()</f>
        <v>0.56000000000000005</v>
      </c>
      <c r="E373" s="2">
        <v>32.085636527326102</v>
      </c>
      <c r="F373" s="1">
        <f>IF(Table1[[#This Row],[Phase shift diff (deg)]]="","",Table1[[#This Row],[Phase shift diff (deg)]]/180*PI())</f>
        <v>1.0217979526405416</v>
      </c>
      <c r="G373" s="2">
        <v>58.544710201411398</v>
      </c>
      <c r="H373"/>
    </row>
    <row r="374" spans="1:8" x14ac:dyDescent="0.2">
      <c r="A374" s="2">
        <v>15.9</v>
      </c>
      <c r="B374" s="2">
        <f>2*Table1[[#This Row],[Photon energy (eV)]]-Threshold</f>
        <v>7.2126112000000013</v>
      </c>
      <c r="C374" s="2" t="s">
        <v>25</v>
      </c>
      <c r="D374" s="3">
        <f>Table1[[#This Row],[Polar ang (deg)]]/180*PI()</f>
        <v>0.56999999999999951</v>
      </c>
      <c r="E374" s="2">
        <v>32.658594322456899</v>
      </c>
      <c r="F374" s="1">
        <f>IF(Table1[[#This Row],[Phase shift diff (deg)]]="","",Table1[[#This Row],[Phase shift diff (deg)]]/180*PI())</f>
        <v>1.0255920493080031</v>
      </c>
      <c r="G374" s="2">
        <v>58.762095927521599</v>
      </c>
      <c r="H374"/>
    </row>
    <row r="375" spans="1:8" x14ac:dyDescent="0.2">
      <c r="A375" s="2">
        <v>15.9</v>
      </c>
      <c r="B375" s="2">
        <f>2*Table1[[#This Row],[Photon energy (eV)]]-Threshold</f>
        <v>7.2126112000000013</v>
      </c>
      <c r="C375" s="2" t="s">
        <v>25</v>
      </c>
      <c r="D375" s="3">
        <f>Table1[[#This Row],[Polar ang (deg)]]/180*PI()</f>
        <v>0.57999999999999907</v>
      </c>
      <c r="E375" s="2">
        <v>33.231552117587697</v>
      </c>
      <c r="F375" s="1">
        <f>IF(Table1[[#This Row],[Phase shift diff (deg)]]="","",Table1[[#This Row],[Phase shift diff (deg)]]/180*PI())</f>
        <v>1.0295382612078512</v>
      </c>
      <c r="G375" s="2">
        <v>58.988197214447197</v>
      </c>
      <c r="H375"/>
    </row>
    <row r="376" spans="1:8" x14ac:dyDescent="0.2">
      <c r="A376" s="2">
        <v>15.9</v>
      </c>
      <c r="B376" s="2">
        <f>2*Table1[[#This Row],[Photon energy (eV)]]-Threshold</f>
        <v>7.2126112000000013</v>
      </c>
      <c r="C376" s="2" t="s">
        <v>25</v>
      </c>
      <c r="D376" s="3">
        <f>Table1[[#This Row],[Polar ang (deg)]]/180*PI()</f>
        <v>0.59000000000000052</v>
      </c>
      <c r="E376" s="2">
        <v>33.804509912718601</v>
      </c>
      <c r="F376" s="1">
        <f>IF(Table1[[#This Row],[Phase shift diff (deg)]]="","",Table1[[#This Row],[Phase shift diff (deg)]]/180*PI())</f>
        <v>1.0336436130982307</v>
      </c>
      <c r="G376" s="2">
        <v>59.223416551181998</v>
      </c>
      <c r="H376"/>
    </row>
    <row r="377" spans="1:8" x14ac:dyDescent="0.2">
      <c r="A377" s="2">
        <v>15.9</v>
      </c>
      <c r="B377" s="2">
        <f>2*Table1[[#This Row],[Photon energy (eV)]]-Threshold</f>
        <v>7.2126112000000013</v>
      </c>
      <c r="C377" s="2" t="s">
        <v>25</v>
      </c>
      <c r="D377" s="3">
        <f>Table1[[#This Row],[Polar ang (deg)]]/180*PI()</f>
        <v>0.6</v>
      </c>
      <c r="E377" s="2">
        <v>34.377467707849398</v>
      </c>
      <c r="F377" s="1">
        <f>IF(Table1[[#This Row],[Phase shift diff (deg)]]="","",Table1[[#This Row],[Phase shift diff (deg)]]/180*PI())</f>
        <v>1.0379155682196723</v>
      </c>
      <c r="G377" s="2">
        <v>59.4681815499099</v>
      </c>
      <c r="H377"/>
    </row>
    <row r="378" spans="1:8" x14ac:dyDescent="0.2">
      <c r="A378" s="2">
        <v>15.9</v>
      </c>
      <c r="B378" s="2">
        <f>2*Table1[[#This Row],[Photon energy (eV)]]-Threshold</f>
        <v>7.2126112000000013</v>
      </c>
      <c r="C378" s="2" t="s">
        <v>25</v>
      </c>
      <c r="D378" s="3">
        <f>Table1[[#This Row],[Polar ang (deg)]]/180*PI()</f>
        <v>0.60999999999999976</v>
      </c>
      <c r="E378" s="2">
        <v>34.950425502980202</v>
      </c>
      <c r="F378" s="1">
        <f>IF(Table1[[#This Row],[Phase shift diff (deg)]]="","",Table1[[#This Row],[Phase shift diff (deg)]]/180*PI())</f>
        <v>1.0423620599211234</v>
      </c>
      <c r="G378" s="2">
        <v>59.722946758043001</v>
      </c>
      <c r="H378"/>
    </row>
    <row r="379" spans="1:8" x14ac:dyDescent="0.2">
      <c r="A379" s="2">
        <v>15.9</v>
      </c>
      <c r="B379" s="2">
        <f>2*Table1[[#This Row],[Photon energy (eV)]]-Threshold</f>
        <v>7.2126112000000013</v>
      </c>
      <c r="C379" s="2" t="s">
        <v>25</v>
      </c>
      <c r="D379" s="3">
        <f>Table1[[#This Row],[Polar ang (deg)]]/180*PI()</f>
        <v>0.61999999999999933</v>
      </c>
      <c r="E379" s="2">
        <v>35.523383298111</v>
      </c>
      <c r="F379" s="1">
        <f>IF(Table1[[#This Row],[Phase shift diff (deg)]]="","",Table1[[#This Row],[Phase shift diff (deg)]]/180*PI())</f>
        <v>1.0469915258776648</v>
      </c>
      <c r="G379" s="2">
        <v>59.9881956187523</v>
      </c>
      <c r="H379"/>
    </row>
    <row r="380" spans="1:8" x14ac:dyDescent="0.2">
      <c r="A380" s="2">
        <v>15.9</v>
      </c>
      <c r="B380" s="2">
        <f>2*Table1[[#This Row],[Photon energy (eV)]]-Threshold</f>
        <v>7.2126112000000013</v>
      </c>
      <c r="C380" s="2" t="s">
        <v>25</v>
      </c>
      <c r="D380" s="3">
        <f>Table1[[#This Row],[Polar ang (deg)]]/180*PI()</f>
        <v>0.63000000000000056</v>
      </c>
      <c r="E380" s="2">
        <v>36.096341093241897</v>
      </c>
      <c r="F380" s="1">
        <f>IF(Table1[[#This Row],[Phase shift diff (deg)]]="","",Table1[[#This Row],[Phase shift diff (deg)]]/180*PI())</f>
        <v>1.0518129451220373</v>
      </c>
      <c r="G380" s="2">
        <v>60.264442592717998</v>
      </c>
      <c r="H380"/>
    </row>
    <row r="381" spans="1:8" x14ac:dyDescent="0.2">
      <c r="A381" s="2">
        <v>15.9</v>
      </c>
      <c r="B381" s="2">
        <f>2*Table1[[#This Row],[Photon energy (eV)]]-Threshold</f>
        <v>7.2126112000000013</v>
      </c>
      <c r="C381" s="2" t="s">
        <v>25</v>
      </c>
      <c r="D381" s="3">
        <f>Table1[[#This Row],[Polar ang (deg)]]/180*PI()</f>
        <v>0.64000000000000024</v>
      </c>
      <c r="E381" s="2">
        <v>36.669298888372701</v>
      </c>
      <c r="F381" s="1">
        <f>IF(Table1[[#This Row],[Phase shift diff (deg)]]="","",Table1[[#This Row],[Phase shift diff (deg)]]/180*PI())</f>
        <v>1.0568358781296872</v>
      </c>
      <c r="G381" s="2">
        <v>60.552235454833301</v>
      </c>
      <c r="H381"/>
    </row>
    <row r="382" spans="1:8" x14ac:dyDescent="0.2">
      <c r="A382" s="2">
        <v>15.9</v>
      </c>
      <c r="B382" s="2">
        <f>2*Table1[[#This Row],[Photon energy (eV)]]-Threshold</f>
        <v>7.2126112000000013</v>
      </c>
      <c r="C382" s="2" t="s">
        <v>25</v>
      </c>
      <c r="D382" s="3">
        <f>Table1[[#This Row],[Polar ang (deg)]]/180*PI()</f>
        <v>0.6499999999999998</v>
      </c>
      <c r="E382" s="2">
        <v>37.242256683503498</v>
      </c>
      <c r="F382" s="1">
        <f>IF(Table1[[#This Row],[Phase shift diff (deg)]]="","",Table1[[#This Row],[Phase shift diff (deg)]]/180*PI())</f>
        <v>1.0620705102151278</v>
      </c>
      <c r="G382" s="2">
        <v>60.852157780632801</v>
      </c>
      <c r="H382"/>
    </row>
    <row r="383" spans="1:8" x14ac:dyDescent="0.2">
      <c r="A383" s="2">
        <v>15.9</v>
      </c>
      <c r="B383" s="2">
        <f>2*Table1[[#This Row],[Photon energy (eV)]]-Threshold</f>
        <v>7.2126112000000013</v>
      </c>
      <c r="C383" s="2" t="s">
        <v>25</v>
      </c>
      <c r="D383" s="3">
        <f>Table1[[#This Row],[Polar ang (deg)]]/180*PI()</f>
        <v>0.65999999999999948</v>
      </c>
      <c r="E383" s="2">
        <v>37.815214478634303</v>
      </c>
      <c r="F383" s="1">
        <f>IF(Table1[[#This Row],[Phase shift diff (deg)]]="","",Table1[[#This Row],[Phase shift diff (deg)]]/180*PI())</f>
        <v>1.0675276985160322</v>
      </c>
      <c r="G383" s="2">
        <v>61.164831638282799</v>
      </c>
      <c r="H383"/>
    </row>
    <row r="384" spans="1:8" x14ac:dyDescent="0.2">
      <c r="A384" s="2">
        <v>15.9</v>
      </c>
      <c r="B384" s="2">
        <f>2*Table1[[#This Row],[Photon energy (eV)]]-Threshold</f>
        <v>7.2126112000000013</v>
      </c>
      <c r="C384" s="2" t="s">
        <v>25</v>
      </c>
      <c r="D384" s="3">
        <f>Table1[[#This Row],[Polar ang (deg)]]/180*PI()</f>
        <v>0.67000000000000082</v>
      </c>
      <c r="E384" s="2">
        <v>38.3881722737652</v>
      </c>
      <c r="F384" s="1">
        <f>IF(Table1[[#This Row],[Phase shift diff (deg)]]="","",Table1[[#This Row],[Phase shift diff (deg)]]/180*PI())</f>
        <v>1.0732190228599456</v>
      </c>
      <c r="G384" s="2">
        <v>61.490920503029102</v>
      </c>
      <c r="H384"/>
    </row>
    <row r="385" spans="1:8" x14ac:dyDescent="0.2">
      <c r="A385" s="2">
        <v>15.9</v>
      </c>
      <c r="B385" s="2">
        <f>2*Table1[[#This Row],[Photon energy (eV)]]-Threshold</f>
        <v>7.2126112000000013</v>
      </c>
      <c r="C385" s="2" t="s">
        <v>25</v>
      </c>
      <c r="D385" s="3">
        <f>Table1[[#This Row],[Polar ang (deg)]]/180*PI()</f>
        <v>0.68000000000000038</v>
      </c>
      <c r="E385" s="2">
        <v>38.961130068895997</v>
      </c>
      <c r="F385" s="1">
        <f>IF(Table1[[#This Row],[Phase shift diff (deg)]]="","",Table1[[#This Row],[Phase shift diff (deg)]]/180*PI())</f>
        <v>1.079156840826641</v>
      </c>
      <c r="G385" s="2">
        <v>61.831132412037697</v>
      </c>
      <c r="H385"/>
    </row>
    <row r="386" spans="1:8" x14ac:dyDescent="0.2">
      <c r="A386" s="2">
        <v>15.9</v>
      </c>
      <c r="B386" s="2">
        <f>2*Table1[[#This Row],[Photon energy (eV)]]-Threshold</f>
        <v>7.2126112000000013</v>
      </c>
      <c r="C386" s="2" t="s">
        <v>25</v>
      </c>
      <c r="D386" s="3">
        <f>Table1[[#This Row],[Polar ang (deg)]]/180*PI()</f>
        <v>0.69</v>
      </c>
      <c r="E386" s="2">
        <v>39.534087864026802</v>
      </c>
      <c r="F386" s="1">
        <f>IF(Table1[[#This Row],[Phase shift diff (deg)]]="","",Table1[[#This Row],[Phase shift diff (deg)]]/180*PI())</f>
        <v>1.0853543473360328</v>
      </c>
      <c r="G386" s="2">
        <v>62.186223378530698</v>
      </c>
      <c r="H386"/>
    </row>
    <row r="387" spans="1:8" x14ac:dyDescent="0.2">
      <c r="A387" s="2">
        <v>15.9</v>
      </c>
      <c r="B387" s="2">
        <f>2*Table1[[#This Row],[Photon energy (eV)]]-Threshold</f>
        <v>7.2126112000000013</v>
      </c>
      <c r="C387" s="2" t="s">
        <v>25</v>
      </c>
      <c r="D387" s="3">
        <f>Table1[[#This Row],[Polar ang (deg)]]/180*PI()</f>
        <v>0.69999999999999951</v>
      </c>
      <c r="E387" s="2">
        <v>40.107045659157599</v>
      </c>
      <c r="F387" s="1">
        <f>IF(Table1[[#This Row],[Phase shift diff (deg)]]="","",Table1[[#This Row],[Phase shift diff (deg)]]/180*PI())</f>
        <v>1.0918256391063041</v>
      </c>
      <c r="G387" s="2">
        <v>62.557001084965002</v>
      </c>
      <c r="H387"/>
    </row>
    <row r="388" spans="1:8" x14ac:dyDescent="0.2">
      <c r="A388" s="2">
        <v>15.9</v>
      </c>
      <c r="B388" s="2">
        <f>2*Table1[[#This Row],[Photon energy (eV)]]-Threshold</f>
        <v>7.2126112000000013</v>
      </c>
      <c r="C388" s="2" t="s">
        <v>25</v>
      </c>
      <c r="D388" s="3">
        <f>Table1[[#This Row],[Polar ang (deg)]]/180*PI()</f>
        <v>0.70999999999999919</v>
      </c>
      <c r="E388" s="2">
        <v>40.680003454288403</v>
      </c>
      <c r="F388" s="1">
        <f>IF(Table1[[#This Row],[Phase shift diff (deg)]]="","",Table1[[#This Row],[Phase shift diff (deg)]]/180*PI())</f>
        <v>1.0985857843384232</v>
      </c>
      <c r="G388" s="2">
        <v>62.944328875660901</v>
      </c>
      <c r="H388"/>
    </row>
    <row r="389" spans="1:8" x14ac:dyDescent="0.2">
      <c r="A389" s="2">
        <v>15.9</v>
      </c>
      <c r="B389" s="2">
        <f>2*Table1[[#This Row],[Photon energy (eV)]]-Threshold</f>
        <v>7.2126112000000013</v>
      </c>
      <c r="C389" s="2" t="s">
        <v>25</v>
      </c>
      <c r="D389" s="3">
        <f>Table1[[#This Row],[Polar ang (deg)]]/180*PI()</f>
        <v>0.72000000000000042</v>
      </c>
      <c r="E389" s="2">
        <v>41.2529612494193</v>
      </c>
      <c r="F389" s="1">
        <f>IF(Table1[[#This Row],[Phase shift diff (deg)]]="","",Table1[[#This Row],[Phase shift diff (deg)]]/180*PI())</f>
        <v>1.1056508979895197</v>
      </c>
      <c r="G389" s="2">
        <v>63.349130069649</v>
      </c>
      <c r="H389"/>
    </row>
    <row r="390" spans="1:8" x14ac:dyDescent="0.2">
      <c r="A390" s="2">
        <v>15.9</v>
      </c>
      <c r="B390" s="2">
        <f>2*Table1[[#This Row],[Photon energy (eV)]]-Threshold</f>
        <v>7.2126112000000013</v>
      </c>
      <c r="C390" s="2" t="s">
        <v>25</v>
      </c>
      <c r="D390" s="3">
        <f>Table1[[#This Row],[Polar ang (deg)]]/180*PI()</f>
        <v>0.73</v>
      </c>
      <c r="E390" s="2">
        <v>41.825919044550098</v>
      </c>
      <c r="F390" s="1">
        <f>IF(Table1[[#This Row],[Phase shift diff (deg)]]="","",Table1[[#This Row],[Phase shift diff (deg)]]/180*PI())</f>
        <v>1.1130382229969271</v>
      </c>
      <c r="G390" s="2">
        <v>63.772392614464898</v>
      </c>
      <c r="H390"/>
    </row>
    <row r="391" spans="1:8" x14ac:dyDescent="0.2">
      <c r="A391" s="2">
        <v>15.9</v>
      </c>
      <c r="B391" s="2">
        <f>2*Table1[[#This Row],[Photon energy (eV)]]-Threshold</f>
        <v>7.2126112000000013</v>
      </c>
      <c r="C391" s="2" t="s">
        <v>25</v>
      </c>
      <c r="D391" s="3">
        <f>Table1[[#This Row],[Polar ang (deg)]]/180*PI()</f>
        <v>0.73999999999999977</v>
      </c>
      <c r="E391" s="2">
        <v>42.398876839680902</v>
      </c>
      <c r="F391" s="1">
        <f>IF(Table1[[#This Row],[Phase shift diff (deg)]]="","",Table1[[#This Row],[Phase shift diff (deg)]]/180*PI())</f>
        <v>1.1207662178037714</v>
      </c>
      <c r="G391" s="2">
        <v>64.215174100996094</v>
      </c>
      <c r="H391"/>
    </row>
    <row r="392" spans="1:8" x14ac:dyDescent="0.2">
      <c r="A392" s="2">
        <v>15.9</v>
      </c>
      <c r="B392" s="2">
        <f>2*Table1[[#This Row],[Photon energy (eV)]]-Threshold</f>
        <v>7.2126112000000013</v>
      </c>
      <c r="C392" s="2" t="s">
        <v>25</v>
      </c>
      <c r="D392" s="3">
        <f>Table1[[#This Row],[Polar ang (deg)]]/180*PI()</f>
        <v>0.74999999999999922</v>
      </c>
      <c r="E392" s="2">
        <v>42.9718346348117</v>
      </c>
      <c r="F392" s="1">
        <f>IF(Table1[[#This Row],[Phase shift diff (deg)]]="","",Table1[[#This Row],[Phase shift diff (deg)]]/180*PI())</f>
        <v>1.128854650512596</v>
      </c>
      <c r="G392" s="2">
        <v>64.678607158087303</v>
      </c>
      <c r="H392"/>
    </row>
    <row r="393" spans="1:8" x14ac:dyDescent="0.2">
      <c r="A393" s="2">
        <v>15.9</v>
      </c>
      <c r="B393" s="2">
        <f>2*Table1[[#This Row],[Photon energy (eV)]]-Threshold</f>
        <v>7.2126112000000013</v>
      </c>
      <c r="C393" s="2" t="s">
        <v>25</v>
      </c>
      <c r="D393" s="3">
        <f>Table1[[#This Row],[Polar ang (deg)]]/180*PI()</f>
        <v>0.76000000000000068</v>
      </c>
      <c r="E393" s="2">
        <v>43.544792429942603</v>
      </c>
      <c r="F393" s="1">
        <f>IF(Table1[[#This Row],[Phase shift diff (deg)]]="","",Table1[[#This Row],[Phase shift diff (deg)]]/180*PI())</f>
        <v>1.1373246999504869</v>
      </c>
      <c r="G393" s="2">
        <v>65.163905243145607</v>
      </c>
      <c r="H393"/>
    </row>
    <row r="394" spans="1:8" x14ac:dyDescent="0.2">
      <c r="A394" s="2">
        <v>15.9</v>
      </c>
      <c r="B394" s="2">
        <f>2*Table1[[#This Row],[Photon energy (eV)]]-Threshold</f>
        <v>7.2126112000000013</v>
      </c>
      <c r="C394" s="2" t="s">
        <v>25</v>
      </c>
      <c r="D394" s="3">
        <f>Table1[[#This Row],[Polar ang (deg)]]/180*PI()</f>
        <v>0.77000000000000024</v>
      </c>
      <c r="E394" s="2">
        <v>44.117750225073401</v>
      </c>
      <c r="F394" s="1">
        <f>IF(Table1[[#This Row],[Phase shift diff (deg)]]="","",Table1[[#This Row],[Phase shift diff (deg)]]/180*PI())</f>
        <v>1.1461990638618287</v>
      </c>
      <c r="G394" s="2">
        <v>65.672368841128701</v>
      </c>
      <c r="H394"/>
    </row>
    <row r="395" spans="1:8" x14ac:dyDescent="0.2">
      <c r="A395" s="2">
        <v>15.9</v>
      </c>
      <c r="B395" s="2">
        <f>2*Table1[[#This Row],[Photon energy (eV)]]-Threshold</f>
        <v>7.2126112000000013</v>
      </c>
      <c r="C395" s="2" t="s">
        <v>25</v>
      </c>
      <c r="D395" s="3">
        <f>Table1[[#This Row],[Polar ang (deg)]]/180*PI()</f>
        <v>0.7799999999999998</v>
      </c>
      <c r="E395" s="2">
        <v>44.690708020204198</v>
      </c>
      <c r="F395" s="1">
        <f>IF(Table1[[#This Row],[Phase shift diff (deg)]]="","",Table1[[#This Row],[Phase shift diff (deg)]]/180*PI())</f>
        <v>1.1555020743451521</v>
      </c>
      <c r="G395" s="2">
        <v>66.205392078589099</v>
      </c>
      <c r="H395"/>
    </row>
    <row r="396" spans="1:8" x14ac:dyDescent="0.2">
      <c r="A396" s="2">
        <v>15.9</v>
      </c>
      <c r="B396" s="2">
        <f>2*Table1[[#This Row],[Photon energy (eV)]]-Threshold</f>
        <v>7.2126112000000013</v>
      </c>
      <c r="C396" s="2" t="s">
        <v>25</v>
      </c>
      <c r="D396" s="3">
        <f>Table1[[#This Row],[Polar ang (deg)]]/180*PI()</f>
        <v>0.78999999999999937</v>
      </c>
      <c r="E396" s="2">
        <v>45.263665815335003</v>
      </c>
      <c r="F396" s="1">
        <f>IF(Table1[[#This Row],[Phase shift diff (deg)]]="","",Table1[[#This Row],[Phase shift diff (deg)]]/180*PI())</f>
        <v>1.1652598205089257</v>
      </c>
      <c r="G396" s="2">
        <v>66.764469751333294</v>
      </c>
      <c r="H396"/>
    </row>
    <row r="397" spans="1:8" x14ac:dyDescent="0.2">
      <c r="A397" s="2">
        <v>15.9</v>
      </c>
      <c r="B397" s="2">
        <f>2*Table1[[#This Row],[Photon energy (eV)]]-Threshold</f>
        <v>7.2126112000000013</v>
      </c>
      <c r="C397" s="2" t="s">
        <v>25</v>
      </c>
      <c r="D397" s="3">
        <f>Table1[[#This Row],[Polar ang (deg)]]/180*PI()</f>
        <v>0.80000000000000071</v>
      </c>
      <c r="E397" s="2">
        <v>45.8366236104659</v>
      </c>
      <c r="F397" s="1">
        <f>IF(Table1[[#This Row],[Phase shift diff (deg)]]="","",Table1[[#This Row],[Phase shift diff (deg)]]/180*PI())</f>
        <v>1.1755002781251458</v>
      </c>
      <c r="G397" s="2">
        <v>67.3512047530253</v>
      </c>
      <c r="H397"/>
    </row>
    <row r="398" spans="1:8" x14ac:dyDescent="0.2">
      <c r="A398" s="2">
        <v>15.9</v>
      </c>
      <c r="B398" s="2">
        <f>2*Table1[[#This Row],[Photon energy (eV)]]-Threshold</f>
        <v>7.2126112000000013</v>
      </c>
      <c r="C398" s="2" t="s">
        <v>25</v>
      </c>
      <c r="D398" s="3">
        <f>Table1[[#This Row],[Polar ang (deg)]]/180*PI()</f>
        <v>0.81000000000000028</v>
      </c>
      <c r="E398" s="2">
        <v>46.409581405596697</v>
      </c>
      <c r="F398" s="1">
        <f>IF(Table1[[#This Row],[Phase shift diff (deg)]]="","",Table1[[#This Row],[Phase shift diff (deg)]]/180*PI())</f>
        <v>1.1862534457936686</v>
      </c>
      <c r="G398" s="2">
        <v>67.967315876828195</v>
      </c>
      <c r="H398"/>
    </row>
    <row r="399" spans="1:8" x14ac:dyDescent="0.2">
      <c r="A399" s="2">
        <v>15.9</v>
      </c>
      <c r="B399" s="2">
        <f>2*Table1[[#This Row],[Photon energy (eV)]]-Threshold</f>
        <v>7.2126112000000013</v>
      </c>
      <c r="C399" s="2" t="s">
        <v>25</v>
      </c>
      <c r="D399" s="3">
        <f>Table1[[#This Row],[Polar ang (deg)]]/180*PI()</f>
        <v>0.82</v>
      </c>
      <c r="E399" s="2">
        <v>46.982539200727501</v>
      </c>
      <c r="F399" s="1">
        <f>IF(Table1[[#This Row],[Phase shift diff (deg)]]="","",Table1[[#This Row],[Phase shift diff (deg)]]/180*PI())</f>
        <v>1.1975514867752144</v>
      </c>
      <c r="G399" s="2">
        <v>68.614645941836599</v>
      </c>
      <c r="H399"/>
    </row>
    <row r="400" spans="1:8" x14ac:dyDescent="0.2">
      <c r="A400" s="2">
        <v>15.9</v>
      </c>
      <c r="B400" s="2">
        <f>2*Table1[[#This Row],[Photon energy (eV)]]-Threshold</f>
        <v>7.2126112000000013</v>
      </c>
      <c r="C400" s="2" t="s">
        <v>25</v>
      </c>
      <c r="D400" s="3">
        <f>Table1[[#This Row],[Polar ang (deg)]]/180*PI()</f>
        <v>0.82999999999999952</v>
      </c>
      <c r="E400" s="2">
        <v>47.555496995858299</v>
      </c>
      <c r="F400" s="1">
        <f>IF(Table1[[#This Row],[Phase shift diff (deg)]]="","",Table1[[#This Row],[Phase shift diff (deg)]]/180*PI())</f>
        <v>1.2094288751828564</v>
      </c>
      <c r="G400" s="2">
        <v>69.295170169232094</v>
      </c>
      <c r="H400"/>
    </row>
    <row r="401" spans="1:8" x14ac:dyDescent="0.2">
      <c r="A401" s="2">
        <v>15.9</v>
      </c>
      <c r="B401" s="2">
        <f>2*Table1[[#This Row],[Photon energy (eV)]]-Threshold</f>
        <v>7.2126112000000013</v>
      </c>
      <c r="C401" s="2" t="s">
        <v>25</v>
      </c>
      <c r="D401" s="3">
        <f>Table1[[#This Row],[Polar ang (deg)]]/180*PI()</f>
        <v>0.83999999999999919</v>
      </c>
      <c r="E401" s="2">
        <v>48.128454790989103</v>
      </c>
      <c r="F401" s="1">
        <f>IF(Table1[[#This Row],[Phase shift diff (deg)]]="","",Table1[[#This Row],[Phase shift diff (deg)]]/180*PI())</f>
        <v>1.2219225446115871</v>
      </c>
      <c r="G401" s="2">
        <v>70.011004698129994</v>
      </c>
      <c r="H401"/>
    </row>
    <row r="402" spans="1:8" x14ac:dyDescent="0.2">
      <c r="A402" s="2">
        <v>15.9</v>
      </c>
      <c r="B402" s="2">
        <f>2*Table1[[#This Row],[Photon energy (eV)]]-Threshold</f>
        <v>7.2126112000000013</v>
      </c>
      <c r="C402" s="2" t="s">
        <v>25</v>
      </c>
      <c r="D402" s="3">
        <f>Table1[[#This Row],[Polar ang (deg)]]/180*PI()</f>
        <v>0.85000000000000053</v>
      </c>
      <c r="E402" s="2">
        <v>48.70141258612</v>
      </c>
      <c r="F402" s="1">
        <f>IF(Table1[[#This Row],[Phase shift diff (deg)]]="","",Table1[[#This Row],[Phase shift diff (deg)]]/180*PI())</f>
        <v>1.2350720364976968</v>
      </c>
      <c r="G402" s="2">
        <v>70.7644150859456</v>
      </c>
      <c r="H402"/>
    </row>
    <row r="403" spans="1:8" x14ac:dyDescent="0.2">
      <c r="A403" s="2">
        <v>15.9</v>
      </c>
      <c r="B403" s="2">
        <f>2*Table1[[#This Row],[Photon energy (eV)]]-Threshold</f>
        <v>7.2126112000000013</v>
      </c>
      <c r="C403" s="2" t="s">
        <v>25</v>
      </c>
      <c r="D403" s="3">
        <f>Table1[[#This Row],[Polar ang (deg)]]/180*PI()</f>
        <v>0.8600000000000001</v>
      </c>
      <c r="E403" s="2">
        <v>49.274370381250797</v>
      </c>
      <c r="F403" s="1">
        <f>IF(Table1[[#This Row],[Phase shift diff (deg)]]="","",Table1[[#This Row],[Phase shift diff (deg)]]/180*PI())</f>
        <v>1.2489196444924295</v>
      </c>
      <c r="G403" s="2">
        <v>71.557824580395405</v>
      </c>
      <c r="H403"/>
    </row>
    <row r="404" spans="1:8" x14ac:dyDescent="0.2">
      <c r="A404" s="2">
        <v>15.9</v>
      </c>
      <c r="B404" s="2">
        <f>2*Table1[[#This Row],[Photon energy (eV)]]-Threshold</f>
        <v>7.2126112000000013</v>
      </c>
      <c r="C404" s="2" t="s">
        <v>25</v>
      </c>
      <c r="D404" s="3">
        <f>Table1[[#This Row],[Polar ang (deg)]]/180*PI()</f>
        <v>0.86999999999999966</v>
      </c>
      <c r="E404" s="2">
        <v>49.847328176381602</v>
      </c>
      <c r="F404" s="1">
        <f>IF(Table1[[#This Row],[Phase shift diff (deg)]]="","",Table1[[#This Row],[Phase shift diff (deg)]]/180*PI())</f>
        <v>1.2635105498581296</v>
      </c>
      <c r="G404" s="2">
        <v>72.393821877124793</v>
      </c>
      <c r="H404"/>
    </row>
    <row r="405" spans="1:8" x14ac:dyDescent="0.2">
      <c r="A405" s="2">
        <v>15.9</v>
      </c>
      <c r="B405" s="2">
        <f>2*Table1[[#This Row],[Photon energy (eV)]]-Threshold</f>
        <v>7.2126112000000013</v>
      </c>
      <c r="C405" s="2" t="s">
        <v>25</v>
      </c>
      <c r="D405" s="3">
        <f>Table1[[#This Row],[Polar ang (deg)]]/180*PI()</f>
        <v>0.88000000000000089</v>
      </c>
      <c r="E405" s="2">
        <v>50.420285971512499</v>
      </c>
      <c r="F405" s="1">
        <f>IF(Table1[[#This Row],[Phase shift diff (deg)]]="","",Table1[[#This Row],[Phase shift diff (deg)]]/180*PI())</f>
        <v>1.2788929412939307</v>
      </c>
      <c r="G405" s="2">
        <v>73.275167985214395</v>
      </c>
      <c r="H405"/>
    </row>
    <row r="406" spans="1:8" x14ac:dyDescent="0.2">
      <c r="A406" s="2">
        <v>15.9</v>
      </c>
      <c r="B406" s="2">
        <f>2*Table1[[#This Row],[Photon energy (eV)]]-Threshold</f>
        <v>7.2126112000000013</v>
      </c>
      <c r="C406" s="2" t="s">
        <v>25</v>
      </c>
      <c r="D406" s="3">
        <f>Table1[[#This Row],[Polar ang (deg)]]/180*PI()</f>
        <v>0.89000000000000068</v>
      </c>
      <c r="E406" s="2">
        <v>50.993243766643303</v>
      </c>
      <c r="F406" s="1">
        <f>IF(Table1[[#This Row],[Phase shift diff (deg)]]="","",Table1[[#This Row],[Phase shift diff (deg)]]/180*PI())</f>
        <v>1.2951181106098826</v>
      </c>
      <c r="G406" s="2">
        <v>74.204801708903602</v>
      </c>
      <c r="H406"/>
    </row>
    <row r="407" spans="1:8" x14ac:dyDescent="0.2">
      <c r="A407" s="2">
        <v>15.9</v>
      </c>
      <c r="B407" s="2">
        <f>2*Table1[[#This Row],[Photon energy (eV)]]-Threshold</f>
        <v>7.2126112000000013</v>
      </c>
      <c r="C407" s="2" t="s">
        <v>25</v>
      </c>
      <c r="D407" s="3">
        <f>Table1[[#This Row],[Polar ang (deg)]]/180*PI()</f>
        <v>0.90000000000000013</v>
      </c>
      <c r="E407" s="2">
        <v>51.566201561774101</v>
      </c>
      <c r="F407" s="1">
        <f>IF(Table1[[#This Row],[Phase shift diff (deg)]]="","",Table1[[#This Row],[Phase shift diff (deg)]]/180*PI())</f>
        <v>1.3122405132285273</v>
      </c>
      <c r="G407" s="2">
        <v>75.185843114075695</v>
      </c>
      <c r="H407"/>
    </row>
    <row r="408" spans="1:8" x14ac:dyDescent="0.2">
      <c r="A408" s="2">
        <v>15.9</v>
      </c>
      <c r="B408" s="2">
        <f>2*Table1[[#This Row],[Photon energy (eV)]]-Threshold</f>
        <v>7.2126112000000013</v>
      </c>
      <c r="C408" s="2" t="s">
        <v>25</v>
      </c>
      <c r="D408" s="3">
        <f>Table1[[#This Row],[Polar ang (deg)]]/180*PI()</f>
        <v>0.9099999999999997</v>
      </c>
      <c r="E408" s="2">
        <v>52.139159356904898</v>
      </c>
      <c r="F408" s="1">
        <f>IF(Table1[[#This Row],[Phase shift diff (deg)]]="","",Table1[[#This Row],[Phase shift diff (deg)]]/180*PI())</f>
        <v>1.3303177795392547</v>
      </c>
      <c r="G408" s="2">
        <v>76.221594178814399</v>
      </c>
      <c r="H408"/>
    </row>
    <row r="409" spans="1:8" x14ac:dyDescent="0.2">
      <c r="A409" s="2">
        <v>15.9</v>
      </c>
      <c r="B409" s="2">
        <f>2*Table1[[#This Row],[Photon energy (eV)]]-Threshold</f>
        <v>7.2126112000000013</v>
      </c>
      <c r="C409" s="2" t="s">
        <v>25</v>
      </c>
      <c r="D409" s="3">
        <f>Table1[[#This Row],[Polar ang (deg)]]/180*PI()</f>
        <v>0.91999999999999948</v>
      </c>
      <c r="E409" s="2">
        <v>52.712117152035702</v>
      </c>
      <c r="F409" s="1">
        <f>IF(Table1[[#This Row],[Phase shift diff (deg)]]="","",Table1[[#This Row],[Phase shift diff (deg)]]/180*PI())</f>
        <v>1.3494106596128825</v>
      </c>
      <c r="G409" s="2">
        <v>77.315535625782701</v>
      </c>
      <c r="H409"/>
    </row>
    <row r="410" spans="1:8" x14ac:dyDescent="0.2">
      <c r="A410" s="2">
        <v>15.9</v>
      </c>
      <c r="B410" s="2">
        <f>2*Table1[[#This Row],[Photon energy (eV)]]-Threshold</f>
        <v>7.2126112000000013</v>
      </c>
      <c r="C410" s="2" t="s">
        <v>25</v>
      </c>
      <c r="D410" s="3">
        <f>Table1[[#This Row],[Polar ang (deg)]]/180*PI()</f>
        <v>0.93000000000000071</v>
      </c>
      <c r="E410" s="2">
        <v>53.285074947166599</v>
      </c>
      <c r="F410" s="1">
        <f>IF(Table1[[#This Row],[Phase shift diff (deg)]]="","",Table1[[#This Row],[Phase shift diff (deg)]]/180*PI())</f>
        <v>1.369582879678563</v>
      </c>
      <c r="G410" s="2">
        <v>78.471318698955301</v>
      </c>
      <c r="H410"/>
    </row>
    <row r="411" spans="1:8" x14ac:dyDescent="0.2">
      <c r="A411" s="2">
        <v>15.9</v>
      </c>
      <c r="B411" s="2">
        <f>2*Table1[[#This Row],[Photon energy (eV)]]-Threshold</f>
        <v>7.2126112000000013</v>
      </c>
      <c r="C411" s="2" t="s">
        <v>25</v>
      </c>
      <c r="D411" s="3">
        <f>Table1[[#This Row],[Polar ang (deg)]]/180*PI()</f>
        <v>0.94000000000000028</v>
      </c>
      <c r="E411" s="2">
        <v>53.858032742297397</v>
      </c>
      <c r="F411" s="1">
        <f>IF(Table1[[#This Row],[Phase shift diff (deg)]]="","",Table1[[#This Row],[Phase shift diff (deg)]]/180*PI())</f>
        <v>1.3909008840981589</v>
      </c>
      <c r="G411" s="2">
        <v>79.692750379839396</v>
      </c>
      <c r="H411"/>
    </row>
    <row r="412" spans="1:8" x14ac:dyDescent="0.2">
      <c r="A412" s="2">
        <v>15.9</v>
      </c>
      <c r="B412" s="2">
        <f>2*Table1[[#This Row],[Photon energy (eV)]]-Threshold</f>
        <v>7.2126112000000013</v>
      </c>
      <c r="C412" s="2" t="s">
        <v>25</v>
      </c>
      <c r="D412" s="3">
        <f>Table1[[#This Row],[Polar ang (deg)]]/180*PI()</f>
        <v>0.94999999999999984</v>
      </c>
      <c r="E412" s="2">
        <v>54.430990537428201</v>
      </c>
      <c r="F412" s="1">
        <f>IF(Table1[[#This Row],[Phase shift diff (deg)]]="","",Table1[[#This Row],[Phase shift diff (deg)]]/180*PI())</f>
        <v>1.4134334314517827</v>
      </c>
      <c r="G412" s="2">
        <v>80.983770244880702</v>
      </c>
      <c r="H412"/>
    </row>
    <row r="413" spans="1:8" x14ac:dyDescent="0.2">
      <c r="A413" s="2">
        <v>15.9</v>
      </c>
      <c r="B413" s="2">
        <f>2*Table1[[#This Row],[Photon energy (eV)]]-Threshold</f>
        <v>7.2126112000000013</v>
      </c>
      <c r="C413" s="2" t="s">
        <v>25</v>
      </c>
      <c r="D413" s="3">
        <f>Table1[[#This Row],[Polar ang (deg)]]/180*PI()</f>
        <v>0.95999999999999941</v>
      </c>
      <c r="E413" s="2">
        <v>55.003948332558998</v>
      </c>
      <c r="F413" s="1">
        <f>IF(Table1[[#This Row],[Phase shift diff (deg)]]="","",Table1[[#This Row],[Phase shift diff (deg)]]/180*PI())</f>
        <v>1.4372510080062812</v>
      </c>
      <c r="G413" s="2">
        <v>82.348416859683198</v>
      </c>
    </row>
    <row r="414" spans="1:8" x14ac:dyDescent="0.2">
      <c r="A414" s="2">
        <v>15.9</v>
      </c>
      <c r="B414" s="2">
        <f>2*Table1[[#This Row],[Photon energy (eV)]]-Threshold</f>
        <v>7.2126112000000013</v>
      </c>
      <c r="C414" s="2" t="s">
        <v>25</v>
      </c>
      <c r="D414" s="3">
        <f>Table1[[#This Row],[Polar ang (deg)]]/180*PI()</f>
        <v>0.97000000000000086</v>
      </c>
      <c r="E414" s="2">
        <v>55.576906127689902</v>
      </c>
      <c r="F414" s="1">
        <f>IF(Table1[[#This Row],[Phase shift diff (deg)]]="","",Table1[[#This Row],[Phase shift diff (deg)]]/180*PI())</f>
        <v>1.4624250166930373</v>
      </c>
      <c r="G414" s="2">
        <v>83.790781310859998</v>
      </c>
    </row>
    <row r="415" spans="1:8" x14ac:dyDescent="0.2">
      <c r="A415" s="2">
        <v>15.9</v>
      </c>
      <c r="B415" s="2">
        <f>2*Table1[[#This Row],[Photon energy (eV)]]-Threshold</f>
        <v>7.2126112000000013</v>
      </c>
      <c r="C415" s="2" t="s">
        <v>25</v>
      </c>
      <c r="D415" s="3">
        <f>Table1[[#This Row],[Polar ang (deg)]]/180*PI()</f>
        <v>0.98000000000000043</v>
      </c>
      <c r="E415" s="2">
        <v>56.1498639228207</v>
      </c>
      <c r="F415" s="1">
        <f>IF(Table1[[#This Row],[Phase shift diff (deg)]]="","",Table1[[#This Row],[Phase shift diff (deg)]]/180*PI())</f>
        <v>1.4890266954450697</v>
      </c>
      <c r="G415" s="2">
        <v>85.314945231314297</v>
      </c>
    </row>
    <row r="416" spans="1:8" x14ac:dyDescent="0.2">
      <c r="A416" s="2">
        <v>15.9</v>
      </c>
      <c r="B416" s="2">
        <f>2*Table1[[#This Row],[Photon energy (eV)]]-Threshold</f>
        <v>7.2126112000000013</v>
      </c>
      <c r="C416" s="2" t="s">
        <v>25</v>
      </c>
      <c r="D416" s="3">
        <f>Table1[[#This Row],[Polar ang (deg)]]/180*PI()</f>
        <v>0.99</v>
      </c>
      <c r="E416" s="2">
        <v>56.722821717951497</v>
      </c>
      <c r="F416" s="1">
        <f>IF(Table1[[#This Row],[Phase shift diff (deg)]]="","",Table1[[#This Row],[Phase shift diff (deg)]]/180*PI())</f>
        <v>1.5171257163392633</v>
      </c>
      <c r="G416" s="2">
        <v>86.924900537001506</v>
      </c>
    </row>
    <row r="417" spans="1:7" x14ac:dyDescent="0.2">
      <c r="A417" s="2">
        <v>15.9</v>
      </c>
      <c r="B417" s="2">
        <f>2*Table1[[#This Row],[Photon energy (eV)]]-Threshold</f>
        <v>7.2126112000000013</v>
      </c>
      <c r="C417" s="2" t="s">
        <v>25</v>
      </c>
      <c r="D417" s="3">
        <f>Table1[[#This Row],[Polar ang (deg)]]/180*PI()</f>
        <v>0.99999999999999967</v>
      </c>
      <c r="E417" s="2">
        <v>57.295779513082302</v>
      </c>
      <c r="F417" s="1">
        <f>IF(Table1[[#This Row],[Phase shift diff (deg)]]="","",Table1[[#This Row],[Phase shift diff (deg)]]/180*PI())</f>
        <v>1.5467884178636337</v>
      </c>
      <c r="G417" s="2">
        <v>88.624448143304207</v>
      </c>
    </row>
    <row r="418" spans="1:7" x14ac:dyDescent="0.2">
      <c r="A418" s="2">
        <v>15.9</v>
      </c>
      <c r="B418" s="2">
        <f>2*Table1[[#This Row],[Photon energy (eV)]]-Threshold</f>
        <v>7.2126112000000013</v>
      </c>
      <c r="C418" s="2" t="s">
        <v>25</v>
      </c>
      <c r="D418" s="3">
        <f>Table1[[#This Row],[Polar ang (deg)]]/180*PI()</f>
        <v>1.0100000000000009</v>
      </c>
      <c r="E418" s="2">
        <v>57.868737308213198</v>
      </c>
      <c r="F418" s="1">
        <f>IF(Table1[[#This Row],[Phase shift diff (deg)]]="","",Table1[[#This Row],[Phase shift diff (deg)]]/180*PI())</f>
        <v>1.5780756286273512</v>
      </c>
      <c r="G418" s="2">
        <v>90.417073272801503</v>
      </c>
    </row>
    <row r="419" spans="1:7" x14ac:dyDescent="0.2">
      <c r="A419" s="2">
        <v>15.9</v>
      </c>
      <c r="B419" s="2">
        <f>2*Table1[[#This Row],[Photon energy (eV)]]-Threshold</f>
        <v>7.2126112000000013</v>
      </c>
      <c r="C419" s="2" t="s">
        <v>25</v>
      </c>
      <c r="D419" s="3">
        <f>Table1[[#This Row],[Polar ang (deg)]]/180*PI()</f>
        <v>1.0200000000000005</v>
      </c>
      <c r="E419" s="2">
        <v>58.441695103344003</v>
      </c>
      <c r="F419" s="1">
        <f>IF(Table1[[#This Row],[Phase shift diff (deg)]]="","",Table1[[#This Row],[Phase shift diff (deg)]]/180*PI())</f>
        <v>1.6110400542027421</v>
      </c>
      <c r="G419" s="2">
        <v>92.305795732344507</v>
      </c>
    </row>
    <row r="420" spans="1:7" x14ac:dyDescent="0.2">
      <c r="A420" s="2">
        <v>15.9</v>
      </c>
      <c r="B420" s="2">
        <f>2*Table1[[#This Row],[Photon energy (eV)]]-Threshold</f>
        <v>7.2126112000000013</v>
      </c>
      <c r="C420" s="2" t="s">
        <v>25</v>
      </c>
      <c r="D420" s="3">
        <f>Table1[[#This Row],[Polar ang (deg)]]/180*PI()</f>
        <v>1.03</v>
      </c>
      <c r="E420" s="2">
        <v>59.0146528984748</v>
      </c>
      <c r="F420" s="1">
        <f>IF(Table1[[#This Row],[Phase shift diff (deg)]]="","",Table1[[#This Row],[Phase shift diff (deg)]]/180*PI())</f>
        <v>1.6457232220170213</v>
      </c>
      <c r="G420" s="2">
        <v>94.292994868246694</v>
      </c>
    </row>
    <row r="421" spans="1:7" x14ac:dyDescent="0.2">
      <c r="A421" s="2">
        <v>15.9</v>
      </c>
      <c r="B421" s="2">
        <f>2*Table1[[#This Row],[Photon energy (eV)]]-Threshold</f>
        <v>7.2126112000000013</v>
      </c>
      <c r="C421" s="2" t="s">
        <v>25</v>
      </c>
      <c r="D421" s="3">
        <f>Table1[[#This Row],[Polar ang (deg)]]/180*PI()</f>
        <v>1.0399999999999996</v>
      </c>
      <c r="E421" s="2">
        <v>59.587610693605598</v>
      </c>
      <c r="F421" s="1">
        <f>IF(Table1[[#This Row],[Phase shift diff (deg)]]="","",Table1[[#This Row],[Phase shift diff (deg)]]/180*PI())</f>
        <v>1.6821520146376283</v>
      </c>
      <c r="G421" s="2">
        <v>96.380210938164794</v>
      </c>
    </row>
    <row r="422" spans="1:7" x14ac:dyDescent="0.2">
      <c r="A422" s="2">
        <v>15.9</v>
      </c>
      <c r="B422" s="2">
        <f>2*Table1[[#This Row],[Photon energy (eV)]]-Threshold</f>
        <v>7.2126112000000013</v>
      </c>
      <c r="C422" s="2" t="s">
        <v>25</v>
      </c>
      <c r="D422" s="3">
        <f>Table1[[#This Row],[Polar ang (deg)]]/180*PI()</f>
        <v>1.0499999999999994</v>
      </c>
      <c r="E422" s="2">
        <v>60.160568488736402</v>
      </c>
      <c r="F422" s="1">
        <f>IF(Table1[[#This Row],[Phase shift diff (deg)]]="","",Table1[[#This Row],[Phase shift diff (deg)]]/180*PI())</f>
        <v>1.7203348709649571</v>
      </c>
      <c r="G422" s="2">
        <v>98.5679274554751</v>
      </c>
    </row>
    <row r="423" spans="1:7" x14ac:dyDescent="0.2">
      <c r="A423" s="2">
        <v>15.9</v>
      </c>
      <c r="B423" s="2">
        <f>2*Table1[[#This Row],[Photon energy (eV)]]-Threshold</f>
        <v>7.2126112000000013</v>
      </c>
      <c r="C423" s="2" t="s">
        <v>25</v>
      </c>
      <c r="D423" s="3">
        <f>Table1[[#This Row],[Polar ang (deg)]]/180*PI()</f>
        <v>1.0600000000000007</v>
      </c>
      <c r="E423" s="2">
        <v>60.733526283867299</v>
      </c>
      <c r="F423" s="1">
        <f>IF(Table1[[#This Row],[Phase shift diff (deg)]]="","",Table1[[#This Row],[Phase shift diff (deg)]]/180*PI())</f>
        <v>1.7602577975587841</v>
      </c>
      <c r="G423" s="2">
        <v>100.855342655112</v>
      </c>
    </row>
    <row r="424" spans="1:7" x14ac:dyDescent="0.2">
      <c r="A424" s="2">
        <v>15.9</v>
      </c>
      <c r="B424" s="2">
        <f>2*Table1[[#This Row],[Photon energy (eV)]]-Threshold</f>
        <v>7.2126112000000013</v>
      </c>
      <c r="C424" s="2" t="s">
        <v>25</v>
      </c>
      <c r="D424" s="3">
        <f>Table1[[#This Row],[Polar ang (deg)]]/180*PI()</f>
        <v>1.0700000000000003</v>
      </c>
      <c r="E424" s="2">
        <v>61.306484078998103</v>
      </c>
      <c r="F424" s="1">
        <f>IF(Table1[[#This Row],[Phase shift diff (deg)]]="","",Table1[[#This Row],[Phase shift diff (deg)]]/180*PI())</f>
        <v>1.8018804054486808</v>
      </c>
      <c r="G424" s="2">
        <v>103.240142419531</v>
      </c>
    </row>
    <row r="425" spans="1:7" x14ac:dyDescent="0.2">
      <c r="A425" s="2">
        <v>15.9</v>
      </c>
      <c r="B425" s="2">
        <f>2*Table1[[#This Row],[Photon energy (eV)]]-Threshold</f>
        <v>7.2126112000000013</v>
      </c>
      <c r="C425" s="2" t="s">
        <v>25</v>
      </c>
      <c r="D425" s="3">
        <f>Table1[[#This Row],[Polar ang (deg)]]/180*PI()</f>
        <v>1.0799999999999998</v>
      </c>
      <c r="E425" s="2">
        <v>61.879441874128901</v>
      </c>
      <c r="F425" s="1">
        <f>IF(Table1[[#This Row],[Phase shift diff (deg)]]="","",Table1[[#This Row],[Phase shift diff (deg)]]/180*PI())</f>
        <v>1.8451322640838386</v>
      </c>
      <c r="G425" s="2">
        <v>105.718291375422</v>
      </c>
    </row>
    <row r="426" spans="1:7" x14ac:dyDescent="0.2">
      <c r="A426" s="2">
        <v>15.9</v>
      </c>
      <c r="B426" s="2">
        <f>2*Table1[[#This Row],[Photon energy (eV)]]-Threshold</f>
        <v>7.2126112000000013</v>
      </c>
      <c r="C426" s="2" t="s">
        <v>25</v>
      </c>
      <c r="D426" s="3">
        <f>Table1[[#This Row],[Polar ang (deg)]]/180*PI()</f>
        <v>1.0899999999999994</v>
      </c>
      <c r="E426" s="2">
        <v>62.452399669259698</v>
      </c>
      <c r="F426" s="1">
        <f>IF(Table1[[#This Row],[Phase shift diff (deg)]]="","",Table1[[#This Row],[Phase shift diff (deg)]]/180*PI())</f>
        <v>1.8899099315409362</v>
      </c>
      <c r="G426" s="2">
        <v>108.283862737154</v>
      </c>
    </row>
    <row r="427" spans="1:7" x14ac:dyDescent="0.2">
      <c r="A427" s="2">
        <v>15.9</v>
      </c>
      <c r="B427" s="2">
        <f>2*Table1[[#This Row],[Photon energy (eV)]]-Threshold</f>
        <v>7.2126112000000013</v>
      </c>
      <c r="C427" s="2" t="s">
        <v>25</v>
      </c>
      <c r="D427" s="3">
        <f>Table1[[#This Row],[Polar ang (deg)]]/180*PI()</f>
        <v>1.1000000000000008</v>
      </c>
      <c r="E427" s="2">
        <v>63.025357464390602</v>
      </c>
      <c r="F427" s="1">
        <f>IF(Table1[[#This Row],[Phase shift diff (deg)]]="","",Table1[[#This Row],[Phase shift diff (deg)]]/180*PI())</f>
        <v>1.9360750623389744</v>
      </c>
      <c r="G427" s="2">
        <v>110.928929892551</v>
      </c>
    </row>
    <row r="428" spans="1:7" x14ac:dyDescent="0.2">
      <c r="A428" s="2">
        <v>15.9</v>
      </c>
      <c r="B428" s="2">
        <f>2*Table1[[#This Row],[Photon energy (eV)]]-Threshold</f>
        <v>7.2126112000000013</v>
      </c>
      <c r="C428" s="2" t="s">
        <v>25</v>
      </c>
      <c r="D428" s="3">
        <f>Table1[[#This Row],[Polar ang (deg)]]/180*PI()</f>
        <v>1.1100000000000003</v>
      </c>
      <c r="E428" s="2">
        <v>63.598315259521399</v>
      </c>
      <c r="F428" s="1">
        <f>IF(Table1[[#This Row],[Phase shift diff (deg)]]="","",Table1[[#This Row],[Phase shift diff (deg)]]/180*PI())</f>
        <v>1.9834539926690729</v>
      </c>
      <c r="G428" s="2">
        <v>113.64354263831</v>
      </c>
    </row>
    <row r="429" spans="1:7" x14ac:dyDescent="0.2">
      <c r="A429" s="2">
        <v>15.9</v>
      </c>
      <c r="B429" s="2">
        <f>2*Table1[[#This Row],[Photon energy (eV)]]-Threshold</f>
        <v>7.2126112000000013</v>
      </c>
      <c r="C429" s="2" t="s">
        <v>25</v>
      </c>
      <c r="D429" s="3">
        <f>Table1[[#This Row],[Polar ang (deg)]]/180*PI()</f>
        <v>1.1200000000000001</v>
      </c>
      <c r="E429" s="2">
        <v>64.171273054652204</v>
      </c>
      <c r="F429" s="1">
        <f>IF(Table1[[#This Row],[Phase shift diff (deg)]]="","",Table1[[#This Row],[Phase shift diff (deg)]]/180*PI())</f>
        <v>2.0318391411404364</v>
      </c>
      <c r="G429" s="2">
        <v>116.41580743683301</v>
      </c>
    </row>
    <row r="430" spans="1:7" x14ac:dyDescent="0.2">
      <c r="A430" s="2">
        <v>15.9</v>
      </c>
      <c r="B430" s="2">
        <f>2*Table1[[#This Row],[Photon energy (eV)]]-Threshold</f>
        <v>7.2126112000000013</v>
      </c>
      <c r="C430" s="2" t="s">
        <v>25</v>
      </c>
      <c r="D430" s="3">
        <f>Table1[[#This Row],[Polar ang (deg)]]/180*PI()</f>
        <v>1.1299999999999994</v>
      </c>
      <c r="E430" s="2">
        <v>64.744230849782994</v>
      </c>
      <c r="F430" s="1">
        <f>IF(Table1[[#This Row],[Phase shift diff (deg)]]="","",Table1[[#This Row],[Phase shift diff (deg)]]/180*PI())</f>
        <v>2.0809924329315175</v>
      </c>
      <c r="G430" s="2">
        <v>119.232083605637</v>
      </c>
    </row>
    <row r="431" spans="1:7" x14ac:dyDescent="0.2">
      <c r="A431" s="2">
        <v>15.9</v>
      </c>
      <c r="B431" s="2">
        <f>2*Table1[[#This Row],[Photon energy (eV)]]-Threshold</f>
        <v>7.2126112000000013</v>
      </c>
      <c r="C431" s="2" t="s">
        <v>25</v>
      </c>
      <c r="D431" s="3">
        <f>Table1[[#This Row],[Polar ang (deg)]]/180*PI()</f>
        <v>1.1400000000000008</v>
      </c>
      <c r="E431" s="2">
        <v>65.317188644913898</v>
      </c>
      <c r="F431" s="1">
        <f>IF(Table1[[#This Row],[Phase shift diff (deg)]]="","",Table1[[#This Row],[Phase shift diff (deg)]]/180*PI())</f>
        <v>2.1306507620831328</v>
      </c>
      <c r="G431" s="2">
        <v>122.077296283696</v>
      </c>
    </row>
    <row r="432" spans="1:7" x14ac:dyDescent="0.2">
      <c r="A432" s="2">
        <v>15.9</v>
      </c>
      <c r="B432" s="2">
        <f>2*Table1[[#This Row],[Photon energy (eV)]]-Threshold</f>
        <v>7.2126112000000013</v>
      </c>
      <c r="C432" s="2" t="s">
        <v>25</v>
      </c>
      <c r="D432" s="3">
        <f>Table1[[#This Row],[Polar ang (deg)]]/180*PI()</f>
        <v>1.1500000000000006</v>
      </c>
      <c r="E432" s="2">
        <v>65.890146440044703</v>
      </c>
      <c r="F432" s="1">
        <f>IF(Table1[[#This Row],[Phase shift diff (deg)]]="","",Table1[[#This Row],[Phase shift diff (deg)]]/180*PI())</f>
        <v>2.1805332733891256</v>
      </c>
      <c r="G432" s="2">
        <v>124.93535365304299</v>
      </c>
    </row>
    <row r="433" spans="1:7" x14ac:dyDescent="0.2">
      <c r="A433" s="2">
        <v>15.9</v>
      </c>
      <c r="B433" s="2">
        <f>2*Table1[[#This Row],[Photon energy (eV)]]-Threshold</f>
        <v>7.2126112000000013</v>
      </c>
      <c r="C433" s="2" t="s">
        <v>25</v>
      </c>
      <c r="D433" s="3">
        <f>Table1[[#This Row],[Polar ang (deg)]]/180*PI()</f>
        <v>1.1600000000000004</v>
      </c>
      <c r="E433" s="2">
        <v>66.463104235175507</v>
      </c>
      <c r="F433" s="1">
        <f>IF(Table1[[#This Row],[Phase shift diff (deg)]]="","",Table1[[#This Row],[Phase shift diff (deg)]]/180*PI())</f>
        <v>2.230350010234067</v>
      </c>
      <c r="G433" s="2">
        <v>127.789642423372</v>
      </c>
    </row>
    <row r="434" spans="1:7" x14ac:dyDescent="0.2">
      <c r="A434" s="2">
        <v>15.9</v>
      </c>
      <c r="B434" s="2">
        <f>2*Table1[[#This Row],[Photon energy (eV)]]-Threshold</f>
        <v>7.2126112000000013</v>
      </c>
      <c r="C434" s="2" t="s">
        <v>25</v>
      </c>
      <c r="D434" s="3">
        <f>Table1[[#This Row],[Polar ang (deg)]]/180*PI()</f>
        <v>1.1699999999999997</v>
      </c>
      <c r="E434" s="2">
        <v>67.036062030306297</v>
      </c>
      <c r="F434" s="1">
        <f>IF(Table1[[#This Row],[Phase shift diff (deg)]]="","",Table1[[#This Row],[Phase shift diff (deg)]]/180*PI())</f>
        <v>2.2798112837848685</v>
      </c>
      <c r="G434" s="2">
        <v>130.62356464717499</v>
      </c>
    </row>
    <row r="435" spans="1:7" x14ac:dyDescent="0.2">
      <c r="A435" s="2">
        <v>15.9</v>
      </c>
      <c r="B435" s="2">
        <f>2*Table1[[#This Row],[Photon energy (eV)]]-Threshold</f>
        <v>7.2126112000000013</v>
      </c>
      <c r="C435" s="2" t="s">
        <v>25</v>
      </c>
      <c r="D435" s="3">
        <f>Table1[[#This Row],[Polar ang (deg)]]/180*PI()</f>
        <v>1.1799999999999995</v>
      </c>
      <c r="E435" s="2">
        <v>67.609019825437102</v>
      </c>
      <c r="F435" s="1">
        <f>IF(Table1[[#This Row],[Phase shift diff (deg)]]="","",Table1[[#This Row],[Phase shift diff (deg)]]/180*PI())</f>
        <v>2.328637013517497</v>
      </c>
      <c r="G435" s="2">
        <v>133.421072892501</v>
      </c>
    </row>
    <row r="436" spans="1:7" x14ac:dyDescent="0.2">
      <c r="A436" s="2">
        <v>15.9</v>
      </c>
      <c r="B436" s="2">
        <f>2*Table1[[#This Row],[Photon energy (eV)]]-Threshold</f>
        <v>7.2126112000000013</v>
      </c>
      <c r="C436" s="2" t="s">
        <v>25</v>
      </c>
      <c r="D436" s="3">
        <f>Table1[[#This Row],[Polar ang (deg)]]/180*PI()</f>
        <v>1.1900000000000006</v>
      </c>
      <c r="E436" s="2">
        <v>68.181977620568006</v>
      </c>
      <c r="F436" s="1">
        <f>IF(Table1[[#This Row],[Phase shift diff (deg)]]="","",Table1[[#This Row],[Phase shift diff (deg)]]/180*PI())</f>
        <v>2.3765652932618186</v>
      </c>
      <c r="G436" s="2">
        <v>136.16716104117299</v>
      </c>
    </row>
    <row r="437" spans="1:7" x14ac:dyDescent="0.2">
      <c r="A437" s="2">
        <v>15.9</v>
      </c>
      <c r="B437" s="2">
        <f>2*Table1[[#This Row],[Photon energy (eV)]]-Threshold</f>
        <v>7.2126112000000013</v>
      </c>
      <c r="C437" s="2" t="s">
        <v>25</v>
      </c>
      <c r="D437" s="3">
        <f>Table1[[#This Row],[Polar ang (deg)]]/180*PI()</f>
        <v>1.2</v>
      </c>
      <c r="E437" s="2">
        <v>68.754935415698796</v>
      </c>
      <c r="F437" s="1">
        <f>IF(Table1[[#This Row],[Phase shift diff (deg)]]="","",Table1[[#This Row],[Phase shift diff (deg)]]/180*PI())</f>
        <v>2.4233595498006943</v>
      </c>
      <c r="G437" s="2">
        <v>138.84827444630301</v>
      </c>
    </row>
    <row r="438" spans="1:7" x14ac:dyDescent="0.2">
      <c r="A438" s="2">
        <v>15.9</v>
      </c>
      <c r="B438" s="2">
        <f>2*Table1[[#This Row],[Photon energy (eV)]]-Threshold</f>
        <v>7.2126112000000013</v>
      </c>
      <c r="C438" s="2" t="s">
        <v>25</v>
      </c>
      <c r="D438" s="3">
        <f>Table1[[#This Row],[Polar ang (deg)]]/180*PI()</f>
        <v>1.2099999999999997</v>
      </c>
      <c r="E438" s="2">
        <v>69.3278932108296</v>
      </c>
      <c r="F438" s="1">
        <f>IF(Table1[[#This Row],[Phase shift diff (deg)]]="","",Table1[[#This Row],[Phase shift diff (deg)]]/180*PI())</f>
        <v>2.4688138568210105</v>
      </c>
      <c r="G438" s="2">
        <v>141.45261439925901</v>
      </c>
    </row>
    <row r="439" spans="1:7" x14ac:dyDescent="0.2">
      <c r="A439" s="2">
        <v>15.9</v>
      </c>
      <c r="B439" s="2">
        <f>2*Table1[[#This Row],[Photon energy (eV)]]-Threshold</f>
        <v>7.2126112000000013</v>
      </c>
      <c r="C439" s="2" t="s">
        <v>25</v>
      </c>
      <c r="D439" s="3">
        <f>Table1[[#This Row],[Polar ang (deg)]]/180*PI()</f>
        <v>1.2199999999999995</v>
      </c>
      <c r="E439" s="2">
        <v>69.900851005960405</v>
      </c>
      <c r="F439" s="1">
        <f>IF(Table1[[#This Row],[Phase shift diff (deg)]]="","",Table1[[#This Row],[Phase shift diff (deg)]]/180*PI())</f>
        <v>2.5127562035287316</v>
      </c>
      <c r="G439" s="2">
        <v>143.97032540751201</v>
      </c>
    </row>
    <row r="440" spans="1:7" x14ac:dyDescent="0.2">
      <c r="A440" s="2">
        <v>15.9</v>
      </c>
      <c r="B440" s="2">
        <f>2*Table1[[#This Row],[Photon energy (eV)]]-Threshold</f>
        <v>7.2126112000000013</v>
      </c>
      <c r="C440" s="2" t="s">
        <v>25</v>
      </c>
      <c r="D440" s="3">
        <f>Table1[[#This Row],[Polar ang (deg)]]/180*PI()</f>
        <v>1.2300000000000006</v>
      </c>
      <c r="E440" s="2">
        <v>70.473808801091295</v>
      </c>
      <c r="F440" s="1">
        <f>IF(Table1[[#This Row],[Phase shift diff (deg)]]="","",Table1[[#This Row],[Phase shift diff (deg)]]/180*PI())</f>
        <v>2.5550497487029387</v>
      </c>
      <c r="G440" s="2">
        <v>146.39356704663999</v>
      </c>
    </row>
    <row r="441" spans="1:7" x14ac:dyDescent="0.2">
      <c r="A441" s="2">
        <v>15.9</v>
      </c>
      <c r="B441" s="2">
        <f>2*Table1[[#This Row],[Photon energy (eV)]]-Threshold</f>
        <v>7.2126112000000013</v>
      </c>
      <c r="C441" s="2" t="s">
        <v>25</v>
      </c>
      <c r="D441" s="3">
        <f>Table1[[#This Row],[Polar ang (deg)]]/180*PI()</f>
        <v>1.2400000000000004</v>
      </c>
      <c r="E441" s="2">
        <v>71.046766596222099</v>
      </c>
      <c r="F441" s="1">
        <f>IF(Table1[[#This Row],[Phase shift diff (deg)]]="","",Table1[[#This Row],[Phase shift diff (deg)]]/180*PI())</f>
        <v>2.5955922800189608</v>
      </c>
      <c r="G441" s="2">
        <v>148.71648298182501</v>
      </c>
    </row>
    <row r="442" spans="1:7" x14ac:dyDescent="0.2">
      <c r="A442" s="2">
        <v>15.9</v>
      </c>
      <c r="B442" s="2">
        <f>2*Table1[[#This Row],[Photon energy (eV)]]-Threshold</f>
        <v>7.2126112000000013</v>
      </c>
      <c r="C442" s="2" t="s">
        <v>25</v>
      </c>
      <c r="D442" s="3">
        <f>Table1[[#This Row],[Polar ang (deg)]]/180*PI()</f>
        <v>1.25</v>
      </c>
      <c r="E442" s="2">
        <v>71.619724391352904</v>
      </c>
      <c r="F442" s="1">
        <f>IF(Table1[[#This Row],[Phase shift diff (deg)]]="","",Table1[[#This Row],[Phase shift diff (deg)]]/180*PI())</f>
        <v>2.6343142236015313</v>
      </c>
      <c r="G442" s="2">
        <v>150.93508692365</v>
      </c>
    </row>
    <row r="443" spans="1:7" x14ac:dyDescent="0.2">
      <c r="A443" s="2">
        <v>15.9</v>
      </c>
      <c r="B443" s="2">
        <f>2*Table1[[#This Row],[Photon energy (eV)]]-Threshold</f>
        <v>7.2126112000000013</v>
      </c>
      <c r="C443" s="2" t="s">
        <v>25</v>
      </c>
      <c r="D443" s="3">
        <f>Table1[[#This Row],[Polar ang (deg)]]/180*PI()</f>
        <v>1.2599999999999993</v>
      </c>
      <c r="E443" s="2">
        <v>72.192682186483694</v>
      </c>
      <c r="F443" s="1">
        <f>IF(Table1[[#This Row],[Phase shift diff (deg)]]="","",Table1[[#This Row],[Phase shift diff (deg)]]/180*PI())</f>
        <v>2.6711756055959377</v>
      </c>
      <c r="G443" s="2">
        <v>153.047088538949</v>
      </c>
    </row>
    <row r="444" spans="1:7" x14ac:dyDescent="0.2">
      <c r="A444" s="2">
        <v>15.9</v>
      </c>
      <c r="B444" s="2">
        <f>2*Table1[[#This Row],[Photon energy (eV)]]-Threshold</f>
        <v>7.2126112000000013</v>
      </c>
      <c r="C444" s="2" t="s">
        <v>25</v>
      </c>
      <c r="D444" s="3">
        <f>Table1[[#This Row],[Polar ang (deg)]]/180*PI()</f>
        <v>1.2700000000000009</v>
      </c>
      <c r="E444" s="2">
        <v>72.765639981614598</v>
      </c>
      <c r="F444" s="1">
        <f>IF(Table1[[#This Row],[Phase shift diff (deg)]]="","",Table1[[#This Row],[Phase shift diff (deg)]]/180*PI())</f>
        <v>2.7061623652233249</v>
      </c>
      <c r="G444" s="2">
        <v>155.05168220443699</v>
      </c>
    </row>
    <row r="445" spans="1:7" x14ac:dyDescent="0.2">
      <c r="A445" s="2">
        <v>15.9</v>
      </c>
      <c r="B445" s="2">
        <f>2*Table1[[#This Row],[Photon energy (eV)]]-Threshold</f>
        <v>7.2126112000000013</v>
      </c>
      <c r="C445" s="2" t="s">
        <v>25</v>
      </c>
      <c r="D445" s="3">
        <f>Table1[[#This Row],[Polar ang (deg)]]/180*PI()</f>
        <v>1.2800000000000005</v>
      </c>
      <c r="E445" s="2">
        <v>73.338597776745402</v>
      </c>
      <c r="F445" s="1">
        <f>IF(Table1[[#This Row],[Phase shift diff (deg)]]="","",Table1[[#This Row],[Phase shift diff (deg)]]/180*PI())</f>
        <v>2.7392823740544419</v>
      </c>
      <c r="G445" s="2">
        <v>156.949318927896</v>
      </c>
    </row>
    <row r="446" spans="1:7" x14ac:dyDescent="0.2">
      <c r="A446" s="2">
        <v>15.9</v>
      </c>
      <c r="B446" s="2">
        <f>2*Table1[[#This Row],[Photon energy (eV)]]-Threshold</f>
        <v>7.2126112000000013</v>
      </c>
      <c r="C446" s="2" t="s">
        <v>25</v>
      </c>
      <c r="D446" s="3">
        <f>Table1[[#This Row],[Polar ang (deg)]]/180*PI()</f>
        <v>1.2900000000000003</v>
      </c>
      <c r="E446" s="2">
        <v>73.911555571876207</v>
      </c>
      <c r="F446" s="1">
        <f>IF(Table1[[#This Row],[Phase shift diff (deg)]]="","",Table1[[#This Row],[Phase shift diff (deg)]]/180*PI())</f>
        <v>2.7705614475983804</v>
      </c>
      <c r="G446" s="2">
        <v>158.74147782904299</v>
      </c>
    </row>
    <row r="447" spans="1:7" x14ac:dyDescent="0.2">
      <c r="A447" s="2">
        <v>15.9</v>
      </c>
      <c r="B447" s="2">
        <f>2*Table1[[#This Row],[Photon energy (eV)]]-Threshold</f>
        <v>7.2126112000000013</v>
      </c>
      <c r="C447" s="2" t="s">
        <v>25</v>
      </c>
      <c r="D447" s="3">
        <f>Table1[[#This Row],[Polar ang (deg)]]/180*PI()</f>
        <v>1.2999999999999996</v>
      </c>
      <c r="E447" s="2">
        <v>74.484513367006997</v>
      </c>
      <c r="F447" s="1">
        <f>IF(Table1[[#This Row],[Phase shift diff (deg)]]="","",Table1[[#This Row],[Phase shift diff (deg)]]/180*PI())</f>
        <v>2.8000395588757105</v>
      </c>
      <c r="G447" s="2">
        <v>160.43044919325101</v>
      </c>
    </row>
    <row r="448" spans="1:7" x14ac:dyDescent="0.2">
      <c r="A448" s="2">
        <v>15.9</v>
      </c>
      <c r="B448" s="2">
        <f>2*Table1[[#This Row],[Photon energy (eV)]]-Threshold</f>
        <v>7.2126112000000013</v>
      </c>
      <c r="C448" s="2" t="s">
        <v>25</v>
      </c>
      <c r="D448" s="3">
        <f>Table1[[#This Row],[Polar ang (deg)]]/180*PI()</f>
        <v>1.3099999999999994</v>
      </c>
      <c r="E448" s="2">
        <v>75.057471162137801</v>
      </c>
      <c r="F448" s="1">
        <f>IF(Table1[[#This Row],[Phase shift diff (deg)]]="","",Table1[[#This Row],[Phase shift diff (deg)]]/180*PI())</f>
        <v>2.8277673910956604</v>
      </c>
      <c r="G448" s="2">
        <v>162.01913695450099</v>
      </c>
    </row>
    <row r="449" spans="1:7" x14ac:dyDescent="0.2">
      <c r="A449" s="2">
        <v>15.9</v>
      </c>
      <c r="B449" s="2">
        <f>2*Table1[[#This Row],[Photon energy (eV)]]-Threshold</f>
        <v>7.2126112000000013</v>
      </c>
      <c r="C449" s="2" t="s">
        <v>25</v>
      </c>
      <c r="D449" s="3">
        <f>Table1[[#This Row],[Polar ang (deg)]]/180*PI()</f>
        <v>1.3200000000000007</v>
      </c>
      <c r="E449" s="2">
        <v>75.630428957268705</v>
      </c>
      <c r="F449" s="1">
        <f>IF(Table1[[#This Row],[Phase shift diff (deg)]]="","",Table1[[#This Row],[Phase shift diff (deg)]]/180*PI())</f>
        <v>2.8538033047771805</v>
      </c>
      <c r="G449" s="2">
        <v>163.510884924219</v>
      </c>
    </row>
    <row r="450" spans="1:7" x14ac:dyDescent="0.2">
      <c r="A450" s="2">
        <v>15.9</v>
      </c>
      <c r="B450" s="2">
        <f>2*Table1[[#This Row],[Photon energy (eV)]]-Threshold</f>
        <v>7.2126112000000013</v>
      </c>
      <c r="C450" s="2" t="s">
        <v>25</v>
      </c>
      <c r="D450" s="3">
        <f>Table1[[#This Row],[Polar ang (deg)]]/180*PI()</f>
        <v>1.33</v>
      </c>
      <c r="E450" s="2">
        <v>76.203386752399496</v>
      </c>
      <c r="F450" s="1">
        <f>IF(Table1[[#This Row],[Phase shift diff (deg)]]="","",Table1[[#This Row],[Phase shift diff (deg)]]/180*PI())</f>
        <v>2.878210746515462</v>
      </c>
      <c r="G450" s="2">
        <v>164.90932832453399</v>
      </c>
    </row>
    <row r="451" spans="1:7" x14ac:dyDescent="0.2">
      <c r="A451" s="2">
        <v>15.9</v>
      </c>
      <c r="B451" s="2">
        <f>2*Table1[[#This Row],[Photon energy (eV)]]-Threshold</f>
        <v>7.2126112000000013</v>
      </c>
      <c r="C451" s="2" t="s">
        <v>25</v>
      </c>
      <c r="D451" s="3">
        <f>Table1[[#This Row],[Polar ang (deg)]]/180*PI()</f>
        <v>1.3399999999999999</v>
      </c>
      <c r="E451" s="2">
        <v>76.7763445475303</v>
      </c>
      <c r="F451" s="1">
        <f>IF(Table1[[#This Row],[Phase shift diff (deg)]]="","",Table1[[#This Row],[Phase shift diff (deg)]]/180*PI())</f>
        <v>2.9010560921341586</v>
      </c>
      <c r="G451" s="2">
        <v>166.218270210003</v>
      </c>
    </row>
    <row r="452" spans="1:7" x14ac:dyDescent="0.2">
      <c r="A452" s="2">
        <v>15.9</v>
      </c>
      <c r="B452" s="2">
        <f>2*Table1[[#This Row],[Photon energy (eV)]]-Threshold</f>
        <v>7.2126112000000013</v>
      </c>
      <c r="C452" s="2" t="s">
        <v>25</v>
      </c>
      <c r="D452" s="3">
        <f>Table1[[#This Row],[Polar ang (deg)]]/180*PI()</f>
        <v>1.3500000000000012</v>
      </c>
      <c r="E452" s="2">
        <v>77.349302342661204</v>
      </c>
      <c r="F452" s="1">
        <f>IF(Table1[[#This Row],[Phase shift diff (deg)]]="","",Table1[[#This Row],[Phase shift diff (deg)]]/180*PI())</f>
        <v>2.9224068945418069</v>
      </c>
      <c r="G452" s="2">
        <v>167.44158107717899</v>
      </c>
    </row>
    <row r="453" spans="1:7" x14ac:dyDescent="0.2">
      <c r="A453" s="2">
        <v>15.9</v>
      </c>
      <c r="B453" s="2">
        <f>2*Table1[[#This Row],[Photon energy (eV)]]-Threshold</f>
        <v>7.2126112000000013</v>
      </c>
      <c r="C453" s="2" t="s">
        <v>25</v>
      </c>
      <c r="D453" s="3">
        <f>Table1[[#This Row],[Polar ang (deg)]]/180*PI()</f>
        <v>1.3600000000000008</v>
      </c>
      <c r="E453" s="2">
        <v>77.922260137791994</v>
      </c>
      <c r="F453" s="1">
        <f>IF(Table1[[#This Row],[Phase shift diff (deg)]]="","",Table1[[#This Row],[Phase shift diff (deg)]]/180*PI())</f>
        <v>2.9423304938617245</v>
      </c>
      <c r="G453" s="2">
        <v>168.58311923092</v>
      </c>
    </row>
    <row r="454" spans="1:7" x14ac:dyDescent="0.2">
      <c r="A454" s="2">
        <v>15.9</v>
      </c>
      <c r="B454" s="2">
        <f>2*Table1[[#This Row],[Photon energy (eV)]]-Threshold</f>
        <v>7.2126112000000013</v>
      </c>
      <c r="C454" s="2" t="s">
        <v>25</v>
      </c>
      <c r="D454" s="3">
        <f>Table1[[#This Row],[Polar ang (deg)]]/180*PI()</f>
        <v>1.3700000000000003</v>
      </c>
      <c r="E454" s="2">
        <v>78.495217932922799</v>
      </c>
      <c r="F454" s="1">
        <f>IF(Table1[[#This Row],[Phase shift diff (deg)]]="","",Table1[[#This Row],[Phase shift diff (deg)]]/180*PI())</f>
        <v>2.9608929418506755</v>
      </c>
      <c r="G454" s="2">
        <v>169.64666915811799</v>
      </c>
    </row>
    <row r="455" spans="1:7" x14ac:dyDescent="0.2">
      <c r="A455" s="2">
        <v>15.9</v>
      </c>
      <c r="B455" s="2">
        <f>2*Table1[[#This Row],[Photon energy (eV)]]-Threshold</f>
        <v>7.2126112000000013</v>
      </c>
      <c r="C455" s="2" t="s">
        <v>25</v>
      </c>
      <c r="D455" s="3">
        <f>Table1[[#This Row],[Polar ang (deg)]]/180*PI()</f>
        <v>1.38</v>
      </c>
      <c r="E455" s="2">
        <v>79.068175728053603</v>
      </c>
      <c r="F455" s="1">
        <f>IF(Table1[[#This Row],[Phase shift diff (deg)]]="","",Table1[[#This Row],[Phase shift diff (deg)]]/180*PI())</f>
        <v>2.9781581920389404</v>
      </c>
      <c r="G455" s="2">
        <v>170.635895126143</v>
      </c>
    </row>
    <row r="456" spans="1:7" x14ac:dyDescent="0.2">
      <c r="A456" s="2">
        <v>15.9</v>
      </c>
      <c r="B456" s="2">
        <f>2*Table1[[#This Row],[Photon energy (eV)]]-Threshold</f>
        <v>7.2126112000000013</v>
      </c>
      <c r="C456" s="2" t="s">
        <v>25</v>
      </c>
      <c r="D456" s="3">
        <f>Table1[[#This Row],[Polar ang (deg)]]/180*PI()</f>
        <v>1.3899999999999992</v>
      </c>
      <c r="E456" s="2">
        <v>79.641133523184394</v>
      </c>
      <c r="F456" s="1">
        <f>IF(Table1[[#This Row],[Phase shift diff (deg)]]="","",Table1[[#This Row],[Phase shift diff (deg)]]/180*PI())</f>
        <v>2.9941875096003203</v>
      </c>
      <c r="G456" s="2">
        <v>171.554307370885</v>
      </c>
    </row>
    <row r="457" spans="1:7" x14ac:dyDescent="0.2">
      <c r="A457" s="2">
        <v>15.9</v>
      </c>
      <c r="B457" s="2">
        <f>2*Table1[[#This Row],[Photon energy (eV)]]-Threshold</f>
        <v>7.2126112000000013</v>
      </c>
      <c r="C457" s="2" t="s">
        <v>25</v>
      </c>
      <c r="D457" s="3">
        <f>Table1[[#This Row],[Polar ang (deg)]]/180*PI()</f>
        <v>1.4000000000000008</v>
      </c>
      <c r="E457" s="2">
        <v>80.214091318315297</v>
      </c>
      <c r="F457" s="1">
        <f>IF(Table1[[#This Row],[Phase shift diff (deg)]]="","",Table1[[#This Row],[Phase shift diff (deg)]]/180*PI())</f>
        <v>3.0090390593211631</v>
      </c>
      <c r="G457" s="2">
        <v>172.40523848911801</v>
      </c>
    </row>
    <row r="458" spans="1:7" x14ac:dyDescent="0.2">
      <c r="A458" s="2">
        <v>15.9</v>
      </c>
      <c r="B458" s="2">
        <f>2*Table1[[#This Row],[Photon energy (eV)]]-Threshold</f>
        <v>7.2126112000000013</v>
      </c>
      <c r="C458" s="2" t="s">
        <v>25</v>
      </c>
      <c r="D458" s="3">
        <f>Table1[[#This Row],[Polar ang (deg)]]/180*PI()</f>
        <v>1.4100000000000006</v>
      </c>
      <c r="E458" s="2">
        <v>80.787049113446102</v>
      </c>
      <c r="F458" s="1">
        <f>IF(Table1[[#This Row],[Phase shift diff (deg)]]="","",Table1[[#This Row],[Phase shift diff (deg)]]/180*PI())</f>
        <v>3.0227676352054198</v>
      </c>
      <c r="G458" s="2">
        <v>173.19182794601099</v>
      </c>
    </row>
    <row r="459" spans="1:7" x14ac:dyDescent="0.2">
      <c r="A459" s="2">
        <v>15.9</v>
      </c>
      <c r="B459" s="2">
        <f>2*Table1[[#This Row],[Photon energy (eV)]]-Threshold</f>
        <v>7.2126112000000013</v>
      </c>
      <c r="C459" s="2" t="s">
        <v>25</v>
      </c>
      <c r="D459" s="3">
        <f>Table1[[#This Row],[Polar ang (deg)]]/180*PI()</f>
        <v>1.4200000000000002</v>
      </c>
      <c r="E459" s="2">
        <v>81.360006908576906</v>
      </c>
      <c r="F459" s="1">
        <f>IF(Table1[[#This Row],[Phase shift diff (deg)]]="","",Table1[[#This Row],[Phase shift diff (deg)]]/180*PI())</f>
        <v>3.0354245005779283</v>
      </c>
      <c r="G459" s="2">
        <v>173.91701291372101</v>
      </c>
    </row>
    <row r="460" spans="1:7" x14ac:dyDescent="0.2">
      <c r="A460" s="2">
        <v>15.9</v>
      </c>
      <c r="B460" s="2">
        <f>2*Table1[[#This Row],[Photon energy (eV)]]-Threshold</f>
        <v>7.2126112000000013</v>
      </c>
      <c r="C460" s="2" t="s">
        <v>25</v>
      </c>
      <c r="D460" s="3">
        <f>Table1[[#This Row],[Polar ang (deg)]]/180*PI()</f>
        <v>1.4299999999999997</v>
      </c>
      <c r="E460" s="2">
        <v>81.932964703707697</v>
      </c>
      <c r="F460" s="1">
        <f>IF(Table1[[#This Row],[Phase shift diff (deg)]]="","",Table1[[#This Row],[Phase shift diff (deg)]]/180*PI())</f>
        <v>3.0470573126292555</v>
      </c>
      <c r="G460" s="2">
        <v>174.58352394813099</v>
      </c>
    </row>
    <row r="461" spans="1:7" x14ac:dyDescent="0.2">
      <c r="A461" s="2">
        <v>15.9</v>
      </c>
      <c r="B461" s="2">
        <f>2*Table1[[#This Row],[Photon energy (eV)]]-Threshold</f>
        <v>7.2126112000000013</v>
      </c>
      <c r="C461" s="2" t="s">
        <v>25</v>
      </c>
      <c r="D461" s="3">
        <f>Table1[[#This Row],[Polar ang (deg)]]/180*PI()</f>
        <v>1.4399999999999991</v>
      </c>
      <c r="E461" s="2">
        <v>82.505922498838501</v>
      </c>
      <c r="F461" s="1">
        <f>IF(Table1[[#This Row],[Phase shift diff (deg)]]="","",Table1[[#This Row],[Phase shift diff (deg)]]/180*PI())</f>
        <v>3.057710109959217</v>
      </c>
      <c r="G461" s="2">
        <v>175.19388427514599</v>
      </c>
    </row>
    <row r="462" spans="1:7" x14ac:dyDescent="0.2">
      <c r="A462" s="2">
        <v>15.9</v>
      </c>
      <c r="B462" s="2">
        <f>2*Table1[[#This Row],[Photon energy (eV)]]-Threshold</f>
        <v>7.2126112000000013</v>
      </c>
      <c r="C462" s="2" t="s">
        <v>25</v>
      </c>
      <c r="D462" s="3">
        <f>Table1[[#This Row],[Polar ang (deg)]]/180*PI()</f>
        <v>1.4500000000000006</v>
      </c>
      <c r="E462" s="2">
        <v>83.078880293969405</v>
      </c>
      <c r="F462" s="1">
        <f>IF(Table1[[#This Row],[Phase shift diff (deg)]]="","",Table1[[#This Row],[Phase shift diff (deg)]]/180*PI())</f>
        <v>3.0674233457233613</v>
      </c>
      <c r="G462" s="2">
        <v>175.750411689847</v>
      </c>
    </row>
    <row r="463" spans="1:7" x14ac:dyDescent="0.2">
      <c r="A463" s="2">
        <v>15.9</v>
      </c>
      <c r="B463" s="2">
        <f>2*Table1[[#This Row],[Photon energy (eV)]]-Threshold</f>
        <v>7.2126112000000013</v>
      </c>
      <c r="C463" s="2" t="s">
        <v>25</v>
      </c>
      <c r="D463" s="3">
        <f>Table1[[#This Row],[Polar ang (deg)]]/180*PI()</f>
        <v>1.46</v>
      </c>
      <c r="E463" s="2">
        <v>83.651838089100195</v>
      </c>
      <c r="F463" s="1">
        <f>IF(Table1[[#This Row],[Phase shift diff (deg)]]="","",Table1[[#This Row],[Phase shift diff (deg)]]/180*PI())</f>
        <v>3.0762339524456368</v>
      </c>
      <c r="G463" s="2">
        <v>176.25522226998299</v>
      </c>
    </row>
    <row r="464" spans="1:7" x14ac:dyDescent="0.2">
      <c r="A464" s="2">
        <v>15.9</v>
      </c>
      <c r="B464" s="2">
        <f>2*Table1[[#This Row],[Photon energy (eV)]]-Threshold</f>
        <v>7.2126112000000013</v>
      </c>
      <c r="C464" s="2" t="s">
        <v>25</v>
      </c>
      <c r="D464" s="3">
        <f>Table1[[#This Row],[Polar ang (deg)]]/180*PI()</f>
        <v>1.4699999999999998</v>
      </c>
      <c r="E464" s="2">
        <v>84.224795884231</v>
      </c>
      <c r="F464" s="1">
        <f>IF(Table1[[#This Row],[Phase shift diff (deg)]]="","",Table1[[#This Row],[Phase shift diff (deg)]]/180*PI())</f>
        <v>3.084175427457756</v>
      </c>
      <c r="G464" s="2">
        <v>176.710235271286</v>
      </c>
    </row>
    <row r="465" spans="1:7" x14ac:dyDescent="0.2">
      <c r="A465" s="2">
        <v>15.9</v>
      </c>
      <c r="B465" s="2">
        <f>2*Table1[[#This Row],[Photon energy (eV)]]-Threshold</f>
        <v>7.2126112000000013</v>
      </c>
      <c r="C465" s="2" t="s">
        <v>25</v>
      </c>
      <c r="D465" s="3">
        <f>Table1[[#This Row],[Polar ang (deg)]]/180*PI()</f>
        <v>1.4799999999999995</v>
      </c>
      <c r="E465" s="2">
        <v>84.797753679361804</v>
      </c>
      <c r="F465" s="1">
        <f>IF(Table1[[#This Row],[Phase shift diff (deg)]]="","",Table1[[#This Row],[Phase shift diff (deg)]]/180*PI())</f>
        <v>3.0912779303119162</v>
      </c>
      <c r="G465" s="2">
        <v>177.11717870880901</v>
      </c>
    </row>
    <row r="466" spans="1:7" x14ac:dyDescent="0.2">
      <c r="A466" s="2">
        <v>15.9</v>
      </c>
      <c r="B466" s="2">
        <f>2*Table1[[#This Row],[Photon energy (eV)]]-Threshold</f>
        <v>7.2126112000000013</v>
      </c>
      <c r="C466" s="2" t="s">
        <v>25</v>
      </c>
      <c r="D466" s="3">
        <f>Table1[[#This Row],[Polar ang (deg)]]/180*PI()</f>
        <v>1.4900000000000007</v>
      </c>
      <c r="E466" s="2">
        <v>85.370711474492694</v>
      </c>
      <c r="F466" s="1">
        <f>IF(Table1[[#This Row],[Phase shift diff (deg)]]="","",Table1[[#This Row],[Phase shift diff (deg)]]/180*PI())</f>
        <v>3.09756838545341</v>
      </c>
      <c r="G466" s="2">
        <v>177.47759523963299</v>
      </c>
    </row>
    <row r="467" spans="1:7" x14ac:dyDescent="0.2">
      <c r="A467" s="2">
        <v>15.9</v>
      </c>
      <c r="B467" s="2">
        <f>2*Table1[[#This Row],[Photon energy (eV)]]-Threshold</f>
        <v>7.2126112000000013</v>
      </c>
      <c r="C467" s="2" t="s">
        <v>25</v>
      </c>
      <c r="D467" s="3">
        <f>Table1[[#This Row],[Polar ang (deg)]]/180*PI()</f>
        <v>1.5000000000000002</v>
      </c>
      <c r="E467" s="2">
        <v>85.943669269623499</v>
      </c>
      <c r="F467" s="1">
        <f>IF(Table1[[#This Row],[Phase shift diff (deg)]]="","",Table1[[#This Row],[Phase shift diff (deg)]]/180*PI())</f>
        <v>3.1030705849952462</v>
      </c>
      <c r="G467" s="2">
        <v>177.79284805141901</v>
      </c>
    </row>
    <row r="468" spans="1:7" x14ac:dyDescent="0.2">
      <c r="A468" s="2">
        <v>15.9</v>
      </c>
      <c r="B468" s="2">
        <f>2*Table1[[#This Row],[Photon energy (eV)]]-Threshold</f>
        <v>7.2126112000000013</v>
      </c>
      <c r="C468" s="2" t="s">
        <v>25</v>
      </c>
      <c r="D468" s="3">
        <f>Table1[[#This Row],[Polar ang (deg)]]/180*PI()</f>
        <v>1.5099999999999998</v>
      </c>
      <c r="E468" s="2">
        <v>86.516627064754303</v>
      </c>
      <c r="F468" s="1">
        <f>IF(Table1[[#This Row],[Phase shift diff (deg)]]="","",Table1[[#This Row],[Phase shift diff (deg)]]/180*PI())</f>
        <v>3.1078052876733735</v>
      </c>
      <c r="G468" s="2">
        <v>178.06412653212499</v>
      </c>
    </row>
    <row r="469" spans="1:7" x14ac:dyDescent="0.2">
      <c r="A469" s="2">
        <v>15.9</v>
      </c>
      <c r="B469" s="2">
        <f>2*Table1[[#This Row],[Photon energy (eV)]]-Threshold</f>
        <v>7.2126112000000013</v>
      </c>
      <c r="C469" s="2" t="s">
        <v>25</v>
      </c>
      <c r="D469" s="3">
        <f>Table1[[#This Row],[Polar ang (deg)]]/180*PI()</f>
        <v>1.5199999999999994</v>
      </c>
      <c r="E469" s="2">
        <v>87.089584859885093</v>
      </c>
      <c r="F469" s="1">
        <f>IF(Table1[[#This Row],[Phase shift diff (deg)]]="","",Table1[[#This Row],[Phase shift diff (deg)]]/180*PI())</f>
        <v>3.1117903110315752</v>
      </c>
      <c r="G469" s="2">
        <v>178.29245155181101</v>
      </c>
    </row>
    <row r="470" spans="1:7" x14ac:dyDescent="0.2">
      <c r="A470" s="2">
        <v>15.9</v>
      </c>
      <c r="B470" s="2">
        <f>2*Table1[[#This Row],[Photon energy (eV)]]-Threshold</f>
        <v>7.2126112000000013</v>
      </c>
      <c r="C470" s="2" t="s">
        <v>25</v>
      </c>
      <c r="D470" s="3">
        <f>Table1[[#This Row],[Polar ang (deg)]]/180*PI()</f>
        <v>1.5299999999999989</v>
      </c>
      <c r="E470" s="2">
        <v>87.662542655015898</v>
      </c>
      <c r="F470" s="1">
        <f>IF(Table1[[#This Row],[Phase shift diff (deg)]]="","",Table1[[#This Row],[Phase shift diff (deg)]]/180*PI())</f>
        <v>3.1150406146414507</v>
      </c>
      <c r="G470" s="2">
        <v>178.478680230793</v>
      </c>
    </row>
    <row r="471" spans="1:7" x14ac:dyDescent="0.2">
      <c r="A471" s="2">
        <v>15.9</v>
      </c>
      <c r="B471" s="2">
        <f>2*Table1[[#This Row],[Photon energy (eV)]]-Threshold</f>
        <v>7.2126112000000013</v>
      </c>
      <c r="C471" s="2" t="s">
        <v>25</v>
      </c>
      <c r="D471" s="3">
        <f>Table1[[#This Row],[Polar ang (deg)]]/180*PI()</f>
        <v>1.5400000000000005</v>
      </c>
      <c r="E471" s="2">
        <v>88.235500450146802</v>
      </c>
      <c r="F471" s="1">
        <f>IF(Table1[[#This Row],[Phase shift diff (deg)]]="","",Table1[[#This Row],[Phase shift diff (deg)]]/180*PI())</f>
        <v>3.117568372745779</v>
      </c>
      <c r="G471" s="2">
        <v>178.623510101801</v>
      </c>
    </row>
    <row r="472" spans="1:7" x14ac:dyDescent="0.2">
      <c r="A472" s="2">
        <v>15.9</v>
      </c>
      <c r="B472" s="2">
        <f>2*Table1[[#This Row],[Photon energy (eV)]]-Threshold</f>
        <v>7.2126112000000013</v>
      </c>
      <c r="C472" s="2" t="s">
        <v>25</v>
      </c>
      <c r="D472" s="3">
        <f>Table1[[#This Row],[Polar ang (deg)]]/180*PI()</f>
        <v>1.55</v>
      </c>
      <c r="E472" s="2">
        <v>88.808458245277606</v>
      </c>
      <c r="F472" s="1">
        <f>IF(Table1[[#This Row],[Phase shift diff (deg)]]="","",Table1[[#This Row],[Phase shift diff (deg)]]/180*PI())</f>
        <v>3.1193830351597929</v>
      </c>
      <c r="G472" s="2">
        <v>178.727482599365</v>
      </c>
    </row>
    <row r="473" spans="1:7" x14ac:dyDescent="0.2">
      <c r="A473" s="2">
        <v>15.9</v>
      </c>
      <c r="B473" s="2">
        <f>2*Table1[[#This Row],[Photon energy (eV)]]-Threshold</f>
        <v>7.2126112000000013</v>
      </c>
      <c r="C473" s="2" t="s">
        <v>25</v>
      </c>
      <c r="D473" s="3">
        <f>Table1[[#This Row],[Polar ang (deg)]]/180*PI()</f>
        <v>1.5599999999999996</v>
      </c>
      <c r="E473" s="2">
        <v>89.381416040408396</v>
      </c>
      <c r="F473" s="1">
        <f>IF(Table1[[#This Row],[Phase shift diff (deg)]]="","",Table1[[#This Row],[Phase shift diff (deg)]]/180*PI())</f>
        <v>3.1204913756049293</v>
      </c>
      <c r="G473" s="2">
        <v>178.790985829135</v>
      </c>
    </row>
    <row r="474" spans="1:7" x14ac:dyDescent="0.2">
      <c r="A474" s="2">
        <v>15.9</v>
      </c>
      <c r="B474" s="2">
        <f>2*Table1[[#This Row],[Photon energy (eV)]]-Threshold</f>
        <v>7.2126112000000013</v>
      </c>
      <c r="C474" s="2" t="s">
        <v>25</v>
      </c>
      <c r="D474" s="3">
        <f>Table1[[#This Row],[Polar ang (deg)]]/180*PI()</f>
        <v>1.570000000000001</v>
      </c>
      <c r="E474" s="2">
        <v>89.9543738355393</v>
      </c>
      <c r="F474" s="1">
        <f>IF(Table1[[#This Row],[Phase shift diff (deg)]]="","",Table1[[#This Row],[Phase shift diff (deg)]]/180*PI())</f>
        <v>3.1208975269082848</v>
      </c>
      <c r="G474" s="2">
        <v>178.814256584661</v>
      </c>
    </row>
    <row r="475" spans="1:7" x14ac:dyDescent="0.2">
      <c r="A475" s="2">
        <v>15.9</v>
      </c>
      <c r="B475" s="2">
        <f>2*Table1[[#This Row],[Photon energy (eV)]]-Threshold</f>
        <v>7.2126112000000013</v>
      </c>
      <c r="C475" s="2" t="s">
        <v>25</v>
      </c>
      <c r="D475" s="3">
        <f>Table1[[#This Row],[Polar ang (deg)]]/180*PI()</f>
        <v>1.5800000000000005</v>
      </c>
      <c r="E475" s="2">
        <v>90.527331630670105</v>
      </c>
      <c r="F475" s="1">
        <f>IF(Table1[[#This Row],[Phase shift diff (deg)]]="","",Table1[[#This Row],[Phase shift diff (deg)]]/180*PI())</f>
        <v>6.2621956562903893</v>
      </c>
      <c r="G475" s="2">
        <v>358.79738159059599</v>
      </c>
    </row>
    <row r="476" spans="1:7" x14ac:dyDescent="0.2">
      <c r="A476" s="2">
        <v>15.9</v>
      </c>
      <c r="B476" s="2">
        <f>2*Table1[[#This Row],[Photon energy (eV)]]-Threshold</f>
        <v>7.2126112000000013</v>
      </c>
      <c r="C476" s="2" t="s">
        <v>25</v>
      </c>
      <c r="D476" s="3">
        <f>Table1[[#This Row],[Polar ang (deg)]]/180*PI()</f>
        <v>1.59</v>
      </c>
      <c r="E476" s="2">
        <v>91.100289425800895</v>
      </c>
      <c r="F476" s="1">
        <f>IF(Table1[[#This Row],[Phase shift diff (deg)]]="","",Table1[[#This Row],[Phase shift diff (deg)]]/180*PI())</f>
        <v>6.2611993589943742</v>
      </c>
      <c r="G476" s="2">
        <v>358.740297960394</v>
      </c>
    </row>
    <row r="477" spans="1:7" x14ac:dyDescent="0.2">
      <c r="A477" s="2">
        <v>15.9</v>
      </c>
      <c r="B477" s="2">
        <f>2*Table1[[#This Row],[Photon energy (eV)]]-Threshold</f>
        <v>7.2126112000000013</v>
      </c>
      <c r="C477" s="2" t="s">
        <v>25</v>
      </c>
      <c r="D477" s="3">
        <f>Table1[[#This Row],[Polar ang (deg)]]/180*PI()</f>
        <v>1.5999999999999996</v>
      </c>
      <c r="E477" s="2">
        <v>91.6732472209317</v>
      </c>
      <c r="F477" s="1">
        <f>IF(Table1[[#This Row],[Phase shift diff (deg)]]="","",Table1[[#This Row],[Phase shift diff (deg)]]/180*PI())</f>
        <v>6.2594975740298855</v>
      </c>
      <c r="G477" s="2">
        <v>358.64279286429002</v>
      </c>
    </row>
    <row r="478" spans="1:7" x14ac:dyDescent="0.2">
      <c r="A478" s="2">
        <v>15.9</v>
      </c>
      <c r="B478" s="2">
        <f>2*Table1[[#This Row],[Photon energy (eV)]]-Threshold</f>
        <v>7.2126112000000013</v>
      </c>
      <c r="C478" s="2" t="s">
        <v>25</v>
      </c>
      <c r="D478" s="3">
        <f>Table1[[#This Row],[Polar ang (deg)]]/180*PI()</f>
        <v>1.6100000000000012</v>
      </c>
      <c r="E478" s="2">
        <v>92.246205016062603</v>
      </c>
      <c r="F478" s="1">
        <f>IF(Table1[[#This Row],[Phase shift diff (deg)]]="","",Table1[[#This Row],[Phase shift diff (deg)]]/180*PI())</f>
        <v>6.2570839502893021</v>
      </c>
      <c r="G478" s="2">
        <v>358.50450241062202</v>
      </c>
    </row>
    <row r="479" spans="1:7" x14ac:dyDescent="0.2">
      <c r="A479" s="2">
        <v>15.9</v>
      </c>
      <c r="B479" s="2">
        <f>2*Table1[[#This Row],[Photon energy (eV)]]-Threshold</f>
        <v>7.2126112000000013</v>
      </c>
      <c r="C479" s="2" t="s">
        <v>25</v>
      </c>
      <c r="D479" s="3">
        <f>Table1[[#This Row],[Polar ang (deg)]]/180*PI()</f>
        <v>1.6200000000000006</v>
      </c>
      <c r="E479" s="2">
        <v>92.819162811193394</v>
      </c>
      <c r="F479" s="1">
        <f>IF(Table1[[#This Row],[Phase shift diff (deg)]]="","",Table1[[#This Row],[Phase shift diff (deg)]]/180*PI())</f>
        <v>6.2539494670681259</v>
      </c>
      <c r="G479" s="2">
        <v>358.32490975109403</v>
      </c>
    </row>
    <row r="480" spans="1:7" x14ac:dyDescent="0.2">
      <c r="A480" s="2">
        <v>15.9</v>
      </c>
      <c r="B480" s="2">
        <f>2*Table1[[#This Row],[Photon energy (eV)]]-Threshold</f>
        <v>7.2126112000000013</v>
      </c>
      <c r="C480" s="2" t="s">
        <v>25</v>
      </c>
      <c r="D480" s="3">
        <f>Table1[[#This Row],[Polar ang (deg)]]/180*PI()</f>
        <v>1.6300000000000003</v>
      </c>
      <c r="E480" s="2">
        <v>93.392120606324198</v>
      </c>
      <c r="F480" s="1">
        <f>IF(Table1[[#This Row],[Phase shift diff (deg)]]="","",Table1[[#This Row],[Phase shift diff (deg)]]/180*PI())</f>
        <v>6.2500823877911014</v>
      </c>
      <c r="G480" s="2">
        <v>358.103342429478</v>
      </c>
    </row>
    <row r="481" spans="1:7" x14ac:dyDescent="0.2">
      <c r="A481" s="2">
        <v>15.9</v>
      </c>
      <c r="B481" s="2">
        <f>2*Table1[[#This Row],[Photon energy (eV)]]-Threshold</f>
        <v>7.2126112000000013</v>
      </c>
      <c r="C481" s="2" t="s">
        <v>25</v>
      </c>
      <c r="D481" s="3">
        <f>Table1[[#This Row],[Polar ang (deg)]]/180*PI()</f>
        <v>1.64</v>
      </c>
      <c r="E481" s="2">
        <v>93.965078401455003</v>
      </c>
      <c r="F481" s="1">
        <f>IF(Table1[[#This Row],[Phase shift diff (deg)]]="","",Table1[[#This Row],[Phase shift diff (deg)]]/180*PI())</f>
        <v>6.2454682010645612</v>
      </c>
      <c r="G481" s="2">
        <v>357.83896900416198</v>
      </c>
    </row>
    <row r="482" spans="1:7" x14ac:dyDescent="0.2">
      <c r="A482" s="2">
        <v>15.9</v>
      </c>
      <c r="B482" s="2">
        <f>2*Table1[[#This Row],[Photon energy (eV)]]-Threshold</f>
        <v>7.2126112000000013</v>
      </c>
      <c r="C482" s="2" t="s">
        <v>25</v>
      </c>
      <c r="D482" s="3">
        <f>Table1[[#This Row],[Polar ang (deg)]]/180*PI()</f>
        <v>1.6499999999999995</v>
      </c>
      <c r="E482" s="2">
        <v>94.538036196585793</v>
      </c>
      <c r="F482" s="1">
        <f>IF(Table1[[#This Row],[Phase shift diff (deg)]]="","",Table1[[#This Row],[Phase shift diff (deg)]]/180*PI())</f>
        <v>6.2400895498352389</v>
      </c>
      <c r="G482" s="2">
        <v>357.53079498924899</v>
      </c>
    </row>
    <row r="483" spans="1:7" x14ac:dyDescent="0.2">
      <c r="A483" s="2">
        <v>15.9</v>
      </c>
      <c r="B483" s="2">
        <f>2*Table1[[#This Row],[Photon energy (eV)]]-Threshold</f>
        <v>7.2126112000000013</v>
      </c>
      <c r="C483" s="2" t="s">
        <v>25</v>
      </c>
      <c r="D483" s="3">
        <f>Table1[[#This Row],[Polar ang (deg)]]/180*PI()</f>
        <v>1.6600000000000008</v>
      </c>
      <c r="E483" s="2">
        <v>95.110993991716697</v>
      </c>
      <c r="F483" s="1">
        <f>IF(Table1[[#This Row],[Phase shift diff (deg)]]="","",Table1[[#This Row],[Phase shift diff (deg)]]/180*PI())</f>
        <v>6.2339261497598404</v>
      </c>
      <c r="G483" s="2">
        <v>357.17765817747801</v>
      </c>
    </row>
    <row r="484" spans="1:7" x14ac:dyDescent="0.2">
      <c r="A484" s="2">
        <v>15.9</v>
      </c>
      <c r="B484" s="2">
        <f>2*Table1[[#This Row],[Photon energy (eV)]]-Threshold</f>
        <v>7.2126112000000013</v>
      </c>
      <c r="C484" s="2" t="s">
        <v>25</v>
      </c>
      <c r="D484" s="3">
        <f>Table1[[#This Row],[Polar ang (deg)]]/180*PI()</f>
        <v>1.6700000000000004</v>
      </c>
      <c r="E484" s="2">
        <v>95.683951786847501</v>
      </c>
      <c r="F484" s="1">
        <f>IF(Table1[[#This Row],[Phase shift diff (deg)]]="","",Table1[[#This Row],[Phase shift diff (deg)]]/180*PI())</f>
        <v>6.226954698317857</v>
      </c>
      <c r="G484" s="2">
        <v>356.77822343277199</v>
      </c>
    </row>
    <row r="485" spans="1:7" x14ac:dyDescent="0.2">
      <c r="A485" s="2">
        <v>15.9</v>
      </c>
      <c r="B485" s="2">
        <f>2*Table1[[#This Row],[Photon energy (eV)]]-Threshold</f>
        <v>7.2126112000000013</v>
      </c>
      <c r="C485" s="2" t="s">
        <v>25</v>
      </c>
      <c r="D485" s="3">
        <f>Table1[[#This Row],[Polar ang (deg)]]/180*PI()</f>
        <v>1.6800000000000002</v>
      </c>
      <c r="E485" s="2">
        <v>96.256909581978306</v>
      </c>
      <c r="F485" s="1">
        <f>IF(Table1[[#This Row],[Phase shift diff (deg)]]="","",Table1[[#This Row],[Phase shift diff (deg)]]/180*PI())</f>
        <v>6.2191487767591171</v>
      </c>
      <c r="G485" s="2">
        <v>356.33097707224601</v>
      </c>
    </row>
    <row r="486" spans="1:7" x14ac:dyDescent="0.2">
      <c r="A486" s="2">
        <v>15.9</v>
      </c>
      <c r="B486" s="2">
        <f>2*Table1[[#This Row],[Photon energy (eV)]]-Threshold</f>
        <v>7.2126112000000013</v>
      </c>
      <c r="C486" s="2" t="s">
        <v>25</v>
      </c>
      <c r="D486" s="3">
        <f>Table1[[#This Row],[Polar ang (deg)]]/180*PI()</f>
        <v>1.6899999999999995</v>
      </c>
      <c r="E486" s="2">
        <v>96.829867377109096</v>
      </c>
      <c r="F486" s="1">
        <f>IF(Table1[[#This Row],[Phase shift diff (deg)]]="","",Table1[[#This Row],[Phase shift diff (deg)]]/180*PI())</f>
        <v>6.2104787477027426</v>
      </c>
      <c r="G486" s="2">
        <v>355.83422099905999</v>
      </c>
    </row>
    <row r="487" spans="1:7" x14ac:dyDescent="0.2">
      <c r="A487" s="2">
        <v>15.9</v>
      </c>
      <c r="B487" s="2">
        <f>2*Table1[[#This Row],[Photon energy (eV)]]-Threshold</f>
        <v>7.2126112000000013</v>
      </c>
      <c r="C487" s="2" t="s">
        <v>25</v>
      </c>
      <c r="D487" s="3">
        <f>Table1[[#This Row],[Polar ang (deg)]]/180*PI()</f>
        <v>1.7000000000000011</v>
      </c>
      <c r="E487" s="2">
        <v>97.40282517224</v>
      </c>
      <c r="F487" s="1">
        <f>IF(Table1[[#This Row],[Phase shift diff (deg)]]="","",Table1[[#This Row],[Phase shift diff (deg)]]/180*PI())</f>
        <v>6.2009116521386662</v>
      </c>
      <c r="G487" s="2">
        <v>355.28606680104002</v>
      </c>
    </row>
    <row r="488" spans="1:7" x14ac:dyDescent="0.2">
      <c r="A488" s="2">
        <v>15.9</v>
      </c>
      <c r="B488" s="2">
        <f>2*Table1[[#This Row],[Photon energy (eV)]]-Threshold</f>
        <v>7.2126112000000013</v>
      </c>
      <c r="C488" s="2" t="s">
        <v>25</v>
      </c>
      <c r="D488" s="3">
        <f>Table1[[#This Row],[Polar ang (deg)]]/180*PI()</f>
        <v>1.7100000000000006</v>
      </c>
      <c r="E488" s="2">
        <v>97.975782967370804</v>
      </c>
      <c r="F488" s="1">
        <f>IF(Table1[[#This Row],[Phase shift diff (deg)]]="","",Table1[[#This Row],[Phase shift diff (deg)]]/180*PI())</f>
        <v>6.1904111107719562</v>
      </c>
      <c r="G488" s="2">
        <v>354.68443009812501</v>
      </c>
    </row>
    <row r="489" spans="1:7" x14ac:dyDescent="0.2">
      <c r="A489" s="2">
        <v>15.9</v>
      </c>
      <c r="B489" s="2">
        <f>2*Table1[[#This Row],[Photon energy (eV)]]-Threshold</f>
        <v>7.2126112000000013</v>
      </c>
      <c r="C489" s="2" t="s">
        <v>25</v>
      </c>
      <c r="D489" s="3">
        <f>Table1[[#This Row],[Polar ang (deg)]]/180*PI()</f>
        <v>1.7200000000000002</v>
      </c>
      <c r="E489" s="2">
        <v>98.548740762501595</v>
      </c>
      <c r="F489" s="1">
        <f>IF(Table1[[#This Row],[Phase shift diff (deg)]]="","",Table1[[#This Row],[Phase shift diff (deg)]]/180*PI())</f>
        <v>6.178937236152553</v>
      </c>
      <c r="G489" s="2">
        <v>354.02702550777099</v>
      </c>
    </row>
    <row r="490" spans="1:7" x14ac:dyDescent="0.2">
      <c r="A490" s="2">
        <v>15.9</v>
      </c>
      <c r="B490" s="2">
        <f>2*Table1[[#This Row],[Photon energy (eV)]]-Threshold</f>
        <v>7.2126112000000013</v>
      </c>
      <c r="C490" s="2" t="s">
        <v>25</v>
      </c>
      <c r="D490" s="3">
        <f>Table1[[#This Row],[Polar ang (deg)]]/180*PI()</f>
        <v>1.7299999999999998</v>
      </c>
      <c r="E490" s="2">
        <v>99.121698557632399</v>
      </c>
      <c r="F490" s="1">
        <f>IF(Table1[[#This Row],[Phase shift diff (deg)]]="","",Table1[[#This Row],[Phase shift diff (deg)]]/180*PI())</f>
        <v>6.1664465639058026</v>
      </c>
      <c r="G490" s="2">
        <v>353.31136270475099</v>
      </c>
    </row>
    <row r="491" spans="1:7" x14ac:dyDescent="0.2">
      <c r="A491" s="2">
        <v>15.9</v>
      </c>
      <c r="B491" s="2">
        <f>2*Table1[[#This Row],[Photon energy (eV)]]-Threshold</f>
        <v>7.2126112000000013</v>
      </c>
      <c r="C491" s="2" t="s">
        <v>25</v>
      </c>
      <c r="D491" s="3">
        <f>Table1[[#This Row],[Polar ang (deg)]]/180*PI()</f>
        <v>1.7399999999999993</v>
      </c>
      <c r="E491" s="2">
        <v>99.694656352763204</v>
      </c>
      <c r="F491" s="1">
        <f>IF(Table1[[#This Row],[Phase shift diff (deg)]]="","",Table1[[#This Row],[Phase shift diff (deg)]]/180*PI())</f>
        <v>6.1528920136910417</v>
      </c>
      <c r="G491" s="2">
        <v>352.53474418424702</v>
      </c>
    </row>
    <row r="492" spans="1:7" x14ac:dyDescent="0.2">
      <c r="A492" s="2">
        <v>15.9</v>
      </c>
      <c r="B492" s="2">
        <f>2*Table1[[#This Row],[Photon energy (eV)]]-Threshold</f>
        <v>7.2126112000000013</v>
      </c>
      <c r="C492" s="2" t="s">
        <v>25</v>
      </c>
      <c r="D492" s="3">
        <f>Table1[[#This Row],[Polar ang (deg)]]/180*PI()</f>
        <v>1.7499999999999987</v>
      </c>
      <c r="E492" s="2">
        <v>100.26761414789399</v>
      </c>
      <c r="F492" s="1">
        <f>IF(Table1[[#This Row],[Phase shift diff (deg)]]="","",Table1[[#This Row],[Phase shift diff (deg)]]/180*PI())</f>
        <v>6.1382228933268426</v>
      </c>
      <c r="G492" s="2">
        <v>351.69426549820901</v>
      </c>
    </row>
    <row r="493" spans="1:7" x14ac:dyDescent="0.2">
      <c r="A493" s="2">
        <v>15.9</v>
      </c>
      <c r="B493" s="2">
        <f>2*Table1[[#This Row],[Photon energy (eV)]]-Threshold</f>
        <v>7.2126112000000013</v>
      </c>
      <c r="C493" s="2" t="s">
        <v>25</v>
      </c>
      <c r="D493" s="3">
        <f>Table1[[#This Row],[Polar ang (deg)]]/180*PI()</f>
        <v>1.7600000000000018</v>
      </c>
      <c r="E493" s="2">
        <v>100.840571943025</v>
      </c>
      <c r="F493" s="1">
        <f>IF(Table1[[#This Row],[Phase shift diff (deg)]]="","",Table1[[#This Row],[Phase shift diff (deg)]]/180*PI())</f>
        <v>6.1223849628888454</v>
      </c>
      <c r="G493" s="2">
        <v>350.78681892789001</v>
      </c>
    </row>
    <row r="494" spans="1:7" x14ac:dyDescent="0.2">
      <c r="A494" s="2">
        <v>15.9</v>
      </c>
      <c r="B494" s="2">
        <f>2*Table1[[#This Row],[Photon energy (eV)]]-Threshold</f>
        <v>7.2126112000000013</v>
      </c>
      <c r="C494" s="2" t="s">
        <v>25</v>
      </c>
      <c r="D494" s="3">
        <f>Table1[[#This Row],[Polar ang (deg)]]/180*PI()</f>
        <v>1.7700000000000051</v>
      </c>
      <c r="E494" s="2">
        <v>101.413529738156</v>
      </c>
      <c r="F494" s="1">
        <f>IF(Table1[[#This Row],[Phase shift diff (deg)]]="","",Table1[[#This Row],[Phase shift diff (deg)]]/180*PI())</f>
        <v>6.1053205795389731</v>
      </c>
      <c r="G494" s="2">
        <v>349.80910178194898</v>
      </c>
    </row>
    <row r="495" spans="1:7" x14ac:dyDescent="0.2">
      <c r="A495" s="2">
        <v>15.9</v>
      </c>
      <c r="B495" s="2">
        <f>2*Table1[[#This Row],[Photon energy (eV)]]-Threshold</f>
        <v>7.2126112000000013</v>
      </c>
      <c r="C495" s="2" t="s">
        <v>25</v>
      </c>
      <c r="D495" s="3">
        <f>Table1[[#This Row],[Polar ang (deg)]]/180*PI()</f>
        <v>1.7800000000000082</v>
      </c>
      <c r="E495" s="2">
        <v>101.986487533287</v>
      </c>
      <c r="F495" s="1">
        <f>IF(Table1[[#This Row],[Phase shift diff (deg)]]="","",Table1[[#This Row],[Phase shift diff (deg)]]/180*PI())</f>
        <v>6.0869689483731051</v>
      </c>
      <c r="G495" s="2">
        <v>348.75763076896402</v>
      </c>
    </row>
    <row r="496" spans="1:7" x14ac:dyDescent="0.2">
      <c r="A496" s="2">
        <v>15.9</v>
      </c>
      <c r="B496" s="2">
        <f>2*Table1[[#This Row],[Photon energy (eV)]]-Threshold</f>
        <v>7.2126112000000013</v>
      </c>
      <c r="C496" s="2" t="s">
        <v>25</v>
      </c>
      <c r="D496" s="3">
        <f>Table1[[#This Row],[Polar ang (deg)]]/180*PI()</f>
        <v>1.7899999999999938</v>
      </c>
      <c r="E496" s="2">
        <v>102.559445328417</v>
      </c>
      <c r="F496" s="1">
        <f>IF(Table1[[#This Row],[Phase shift diff (deg)]]="","",Table1[[#This Row],[Phase shift diff (deg)]]/180*PI())</f>
        <v>6.0672665095915841</v>
      </c>
      <c r="G496" s="2">
        <v>347.62876418066799</v>
      </c>
    </row>
    <row r="497" spans="1:7" x14ac:dyDescent="0.2">
      <c r="A497" s="2">
        <v>15.9</v>
      </c>
      <c r="B497" s="2">
        <f>2*Table1[[#This Row],[Photon energy (eV)]]-Threshold</f>
        <v>7.2126112000000013</v>
      </c>
      <c r="C497" s="2" t="s">
        <v>25</v>
      </c>
      <c r="D497" s="3">
        <f>Table1[[#This Row],[Polar ang (deg)]]/180*PI()</f>
        <v>1.7999999999999969</v>
      </c>
      <c r="E497" s="2">
        <v>103.132403123548</v>
      </c>
      <c r="F497" s="1">
        <f>IF(Table1[[#This Row],[Phase shift diff (deg)]]="","",Table1[[#This Row],[Phase shift diff (deg)]]/180*PI())</f>
        <v>6.0461474976052001</v>
      </c>
      <c r="G497" s="2">
        <v>346.41873392636199</v>
      </c>
    </row>
    <row r="498" spans="1:7" x14ac:dyDescent="0.2">
      <c r="A498" s="2">
        <v>15.9</v>
      </c>
      <c r="B498" s="2">
        <f>2*Table1[[#This Row],[Photon energy (eV)]]-Threshold</f>
        <v>7.2126112000000013</v>
      </c>
      <c r="C498" s="2" t="s">
        <v>25</v>
      </c>
      <c r="D498" s="3">
        <f>Table1[[#This Row],[Polar ang (deg)]]/180*PI()</f>
        <v>1.8099999999999998</v>
      </c>
      <c r="E498" s="2">
        <v>103.70536091867901</v>
      </c>
      <c r="F498" s="1">
        <f>IF(Table1[[#This Row],[Phase shift diff (deg)]]="","",Table1[[#This Row],[Phase shift diff (deg)]]/180*PI())</f>
        <v>6.0235447129180439</v>
      </c>
      <c r="G498" s="2">
        <v>345.12368975854503</v>
      </c>
    </row>
    <row r="499" spans="1:7" x14ac:dyDescent="0.2">
      <c r="A499" s="2">
        <v>15.9</v>
      </c>
      <c r="B499" s="2">
        <f>2*Table1[[#This Row],[Photon energy (eV)]]-Threshold</f>
        <v>7.2126112000000013</v>
      </c>
      <c r="C499" s="2" t="s">
        <v>25</v>
      </c>
      <c r="D499" s="3">
        <f>Table1[[#This Row],[Polar ang (deg)]]/180*PI()</f>
        <v>1.8200000000000029</v>
      </c>
      <c r="E499" s="2">
        <v>104.27831871380999</v>
      </c>
      <c r="F499" s="1">
        <f>IF(Table1[[#This Row],[Phase shift diff (deg)]]="","",Table1[[#This Row],[Phase shift diff (deg)]]/180*PI())</f>
        <v>5.9993905521742485</v>
      </c>
      <c r="G499" s="2">
        <v>343.73975829024499</v>
      </c>
    </row>
    <row r="500" spans="1:7" x14ac:dyDescent="0.2">
      <c r="A500" s="2">
        <v>15.9</v>
      </c>
      <c r="B500" s="2">
        <f>2*Table1[[#This Row],[Photon energy (eV)]]-Threshold</f>
        <v>7.2126112000000013</v>
      </c>
      <c r="C500" s="2" t="s">
        <v>25</v>
      </c>
      <c r="D500" s="3">
        <f>Table1[[#This Row],[Polar ang (deg)]]/180*PI()</f>
        <v>1.8300000000000061</v>
      </c>
      <c r="E500" s="2">
        <v>104.851276508941</v>
      </c>
      <c r="F500" s="1">
        <f>IF(Table1[[#This Row],[Phase shift diff (deg)]]="","",Table1[[#This Row],[Phase shift diff (deg)]]/180*PI())</f>
        <v>5.9736183446963178</v>
      </c>
      <c r="G500" s="2">
        <v>342.26311957302403</v>
      </c>
    </row>
    <row r="501" spans="1:7" x14ac:dyDescent="0.2">
      <c r="A501" s="2">
        <v>15.9</v>
      </c>
      <c r="B501" s="2">
        <f>2*Table1[[#This Row],[Photon energy (eV)]]-Threshold</f>
        <v>7.2126112000000013</v>
      </c>
      <c r="C501" s="2" t="s">
        <v>25</v>
      </c>
      <c r="D501" s="3">
        <f>Table1[[#This Row],[Polar ang (deg)]]/180*PI()</f>
        <v>1.8399999999999919</v>
      </c>
      <c r="E501" s="2">
        <v>105.42423430407101</v>
      </c>
      <c r="F501" s="1">
        <f>IF(Table1[[#This Row],[Phase shift diff (deg)]]="","",Table1[[#This Row],[Phase shift diff (deg)]]/180*PI())</f>
        <v>5.946164043873325</v>
      </c>
      <c r="G501" s="2">
        <v>340.69010400638399</v>
      </c>
    </row>
    <row r="502" spans="1:7" x14ac:dyDescent="0.2">
      <c r="A502" s="2">
        <v>15.9</v>
      </c>
      <c r="B502" s="2">
        <f>2*Table1[[#This Row],[Photon energy (eV)]]-Threshold</f>
        <v>7.2126112000000013</v>
      </c>
      <c r="C502" s="2" t="s">
        <v>25</v>
      </c>
      <c r="D502" s="3">
        <f>Table1[[#This Row],[Polar ang (deg)]]/180*PI()</f>
        <v>1.8499999999999945</v>
      </c>
      <c r="E502" s="2">
        <v>105.997192099202</v>
      </c>
      <c r="F502" s="1">
        <f>IF(Table1[[#This Row],[Phase shift diff (deg)]]="","",Table1[[#This Row],[Phase shift diff (deg)]]/180*PI())</f>
        <v>5.9169683171341845</v>
      </c>
      <c r="G502" s="2">
        <v>339.01731208441402</v>
      </c>
    </row>
    <row r="503" spans="1:7" x14ac:dyDescent="0.2">
      <c r="A503" s="2">
        <v>15.9</v>
      </c>
      <c r="B503" s="2">
        <f>2*Table1[[#This Row],[Photon energy (eV)]]-Threshold</f>
        <v>7.2126112000000013</v>
      </c>
      <c r="C503" s="2" t="s">
        <v>25</v>
      </c>
      <c r="D503" s="3">
        <f>Table1[[#This Row],[Polar ang (deg)]]/180*PI()</f>
        <v>1.8599999999999981</v>
      </c>
      <c r="E503" s="2">
        <v>106.570149894333</v>
      </c>
      <c r="F503" s="1">
        <f>IF(Table1[[#This Row],[Phase shift diff (deg)]]="","",Table1[[#This Row],[Phase shift diff (deg)]]/180*PI())</f>
        <v>5.8859790668002994</v>
      </c>
      <c r="G503" s="2">
        <v>337.241758830008</v>
      </c>
    </row>
    <row r="504" spans="1:7" x14ac:dyDescent="0.2">
      <c r="A504" s="2">
        <v>15.9</v>
      </c>
      <c r="B504" s="2">
        <f>2*Table1[[#This Row],[Photon energy (eV)]]-Threshold</f>
        <v>7.2126112000000013</v>
      </c>
      <c r="C504" s="2" t="s">
        <v>25</v>
      </c>
      <c r="D504" s="3">
        <f>Table1[[#This Row],[Polar ang (deg)]]/180*PI()</f>
        <v>1.870000000000001</v>
      </c>
      <c r="E504" s="2">
        <v>107.143107689464</v>
      </c>
      <c r="F504" s="1">
        <f>IF(Table1[[#This Row],[Phase shift diff (deg)]]="","",Table1[[#This Row],[Phase shift diff (deg)]]/180*PI())</f>
        <v>5.8531543933979657</v>
      </c>
      <c r="G504" s="2">
        <v>335.36104358015899</v>
      </c>
    </row>
    <row r="505" spans="1:7" x14ac:dyDescent="0.2">
      <c r="A505" s="2">
        <v>15.9</v>
      </c>
      <c r="B505" s="2">
        <f>2*Table1[[#This Row],[Photon energy (eV)]]-Threshold</f>
        <v>7.2126112000000013</v>
      </c>
      <c r="C505" s="2" t="s">
        <v>25</v>
      </c>
      <c r="D505" s="3">
        <f>Table1[[#This Row],[Polar ang (deg)]]/180*PI()</f>
        <v>1.8800000000000041</v>
      </c>
      <c r="E505" s="2">
        <v>107.71606548459501</v>
      </c>
      <c r="F505" s="1">
        <f>IF(Table1[[#This Row],[Phase shift diff (deg)]]="","",Table1[[#This Row],[Phase shift diff (deg)]]/180*PI())</f>
        <v>5.8184659806052368</v>
      </c>
      <c r="G505" s="2">
        <v>333.373543929128</v>
      </c>
    </row>
    <row r="506" spans="1:7" x14ac:dyDescent="0.2">
      <c r="A506" s="2">
        <v>15.9</v>
      </c>
      <c r="B506" s="2">
        <f>2*Table1[[#This Row],[Photon energy (eV)]]-Threshold</f>
        <v>7.2126112000000013</v>
      </c>
      <c r="C506" s="2" t="s">
        <v>25</v>
      </c>
      <c r="D506" s="3">
        <f>Table1[[#This Row],[Polar ang (deg)]]/180*PI()</f>
        <v>1.890000000000007</v>
      </c>
      <c r="E506" s="2">
        <v>108.289023279726</v>
      </c>
      <c r="F506" s="1">
        <f>IF(Table1[[#This Row],[Phase shift diff (deg)]]="","",Table1[[#This Row],[Phase shift diff (deg)]]/180*PI())</f>
        <v>5.7819028351013415</v>
      </c>
      <c r="G506" s="2">
        <v>331.27863000603202</v>
      </c>
    </row>
    <row r="507" spans="1:7" x14ac:dyDescent="0.2">
      <c r="A507" s="2">
        <v>15.9</v>
      </c>
      <c r="B507" s="2">
        <f>2*Table1[[#This Row],[Photon energy (eV)]]-Threshold</f>
        <v>7.2126112000000013</v>
      </c>
      <c r="C507" s="2" t="s">
        <v>25</v>
      </c>
      <c r="D507" s="3">
        <f>Table1[[#This Row],[Polar ang (deg)]]/180*PI()</f>
        <v>1.8999999999999928</v>
      </c>
      <c r="E507" s="2">
        <v>108.861981074856</v>
      </c>
      <c r="F507" s="1">
        <f>IF(Table1[[#This Row],[Phase shift diff (deg)]]="","",Table1[[#This Row],[Phase shift diff (deg)]]/180*PI())</f>
        <v>5.743475254876687</v>
      </c>
      <c r="G507" s="2">
        <v>329.07689184225899</v>
      </c>
    </row>
    <row r="508" spans="1:7" x14ac:dyDescent="0.2">
      <c r="A508" s="2">
        <v>15.9</v>
      </c>
      <c r="B508" s="2">
        <f>2*Table1[[#This Row],[Photon energy (eV)]]-Threshold</f>
        <v>7.2126112000000013</v>
      </c>
      <c r="C508" s="2" t="s">
        <v>25</v>
      </c>
      <c r="D508" s="3">
        <f>Table1[[#This Row],[Polar ang (deg)]]/180*PI()</f>
        <v>1.9099999999999957</v>
      </c>
      <c r="E508" s="2">
        <v>109.43493886998699</v>
      </c>
      <c r="F508" s="1">
        <f>IF(Table1[[#This Row],[Phase shift diff (deg)]]="","",Table1[[#This Row],[Phase shift diff (deg)]]/180*PI())</f>
        <v>5.7032188283806429</v>
      </c>
      <c r="G508" s="2">
        <v>326.77036850575701</v>
      </c>
    </row>
    <row r="509" spans="1:7" x14ac:dyDescent="0.2">
      <c r="A509" s="2">
        <v>15.9</v>
      </c>
      <c r="B509" s="2">
        <f>2*Table1[[#This Row],[Photon energy (eV)]]-Threshold</f>
        <v>7.2126112000000013</v>
      </c>
      <c r="C509" s="2" t="s">
        <v>25</v>
      </c>
      <c r="D509" s="3">
        <f>Table1[[#This Row],[Polar ang (deg)]]/180*PI()</f>
        <v>1.9199999999999988</v>
      </c>
      <c r="E509" s="2">
        <v>110.007896665118</v>
      </c>
      <c r="F509" s="1">
        <f>IF(Table1[[#This Row],[Phase shift diff (deg)]]="","",Table1[[#This Row],[Phase shift diff (deg)]]/180*PI())</f>
        <v>5.6611981904218336</v>
      </c>
      <c r="G509" s="2">
        <v>324.36276329827001</v>
      </c>
    </row>
    <row r="510" spans="1:7" x14ac:dyDescent="0.2">
      <c r="A510" s="2">
        <v>15.9</v>
      </c>
      <c r="B510" s="2">
        <f>2*Table1[[#This Row],[Photon energy (eV)]]-Threshold</f>
        <v>7.2126112000000013</v>
      </c>
      <c r="C510" s="2" t="s">
        <v>25</v>
      </c>
      <c r="D510" s="3">
        <f>Table1[[#This Row],[Polar ang (deg)]]/180*PI()</f>
        <v>1.9300000000000022</v>
      </c>
      <c r="E510" s="2">
        <v>110.580854460249</v>
      </c>
      <c r="F510" s="1">
        <f>IF(Table1[[#This Row],[Phase shift diff (deg)]]="","",Table1[[#This Row],[Phase shift diff (deg)]]/180*PI())</f>
        <v>5.617510189878435</v>
      </c>
      <c r="G510" s="2">
        <v>321.85962525176802</v>
      </c>
    </row>
    <row r="511" spans="1:7" x14ac:dyDescent="0.2">
      <c r="A511" s="2">
        <v>15.9</v>
      </c>
      <c r="B511" s="2">
        <f>2*Table1[[#This Row],[Photon energy (eV)]]-Threshold</f>
        <v>7.2126112000000013</v>
      </c>
      <c r="C511" s="2" t="s">
        <v>25</v>
      </c>
      <c r="D511" s="3">
        <f>Table1[[#This Row],[Polar ang (deg)]]/180*PI()</f>
        <v>1.9400000000000053</v>
      </c>
      <c r="E511" s="2">
        <v>111.15381225538</v>
      </c>
      <c r="F511" s="1">
        <f>IF(Table1[[#This Row],[Phase shift diff (deg)]]="","",Table1[[#This Row],[Phase shift diff (deg)]]/180*PI())</f>
        <v>5.5722860745215366</v>
      </c>
      <c r="G511" s="2">
        <v>319.26847430960498</v>
      </c>
    </row>
    <row r="512" spans="1:7" x14ac:dyDescent="0.2">
      <c r="A512" s="2">
        <v>15.9</v>
      </c>
      <c r="B512" s="2">
        <f>2*Table1[[#This Row],[Photon energy (eV)]]-Threshold</f>
        <v>7.2126112000000013</v>
      </c>
      <c r="C512" s="2" t="s">
        <v>25</v>
      </c>
      <c r="D512" s="3">
        <f>Table1[[#This Row],[Polar ang (deg)]]/180*PI()</f>
        <v>1.9500000000000082</v>
      </c>
      <c r="E512" s="2">
        <v>111.72677005051101</v>
      </c>
      <c r="F512" s="1">
        <f>IF(Table1[[#This Row],[Phase shift diff (deg)]]="","",Table1[[#This Row],[Phase shift diff (deg)]]/180*PI())</f>
        <v>5.5256922879484716</v>
      </c>
      <c r="G512" s="2">
        <v>316.59884698743502</v>
      </c>
    </row>
    <row r="513" spans="1:7" x14ac:dyDescent="0.2">
      <c r="A513" s="2">
        <v>15.9</v>
      </c>
      <c r="B513" s="2">
        <f>2*Table1[[#This Row],[Photon energy (eV)]]-Threshold</f>
        <v>7.2126112000000013</v>
      </c>
      <c r="C513" s="2" t="s">
        <v>25</v>
      </c>
      <c r="D513" s="3">
        <f>Table1[[#This Row],[Polar ang (deg)]]/180*PI()</f>
        <v>1.9599999999999937</v>
      </c>
      <c r="E513" s="2">
        <v>112.299727845641</v>
      </c>
      <c r="F513" s="1">
        <f>IF(Table1[[#This Row],[Phase shift diff (deg)]]="","",Table1[[#This Row],[Phase shift diff (deg)]]/180*PI())</f>
        <v>5.4779295201454401</v>
      </c>
      <c r="G513" s="2">
        <v>313.86224197445802</v>
      </c>
    </row>
    <row r="514" spans="1:7" x14ac:dyDescent="0.2">
      <c r="A514" s="2">
        <v>15.9</v>
      </c>
      <c r="B514" s="2">
        <f>2*Table1[[#This Row],[Photon energy (eV)]]-Threshold</f>
        <v>7.2126112000000013</v>
      </c>
      <c r="C514" s="2" t="s">
        <v>25</v>
      </c>
      <c r="D514" s="3">
        <f>Table1[[#This Row],[Polar ang (deg)]]/180*PI()</f>
        <v>1.9699999999999969</v>
      </c>
      <c r="E514" s="2">
        <v>112.872685640772</v>
      </c>
      <c r="F514" s="1">
        <f>IF(Table1[[#This Row],[Phase shift diff (deg)]]="","",Table1[[#This Row],[Phase shift diff (deg)]]/180*PI())</f>
        <v>5.4292297673324095</v>
      </c>
      <c r="G514" s="2">
        <v>311.07195167494098</v>
      </c>
    </row>
    <row r="515" spans="1:7" x14ac:dyDescent="0.2">
      <c r="A515" s="2">
        <v>15.9</v>
      </c>
      <c r="B515" s="2">
        <f>2*Table1[[#This Row],[Photon energy (eV)]]-Threshold</f>
        <v>7.2126112000000013</v>
      </c>
      <c r="C515" s="2" t="s">
        <v>25</v>
      </c>
      <c r="D515" s="3">
        <f>Table1[[#This Row],[Polar ang (deg)]]/180*PI()</f>
        <v>1.98</v>
      </c>
      <c r="E515" s="2">
        <v>113.44564343590299</v>
      </c>
      <c r="F515" s="1">
        <f>IF(Table1[[#This Row],[Phase shift diff (deg)]]="","",Table1[[#This Row],[Phase shift diff (deg)]]/180*PI())</f>
        <v>5.3798513365992875</v>
      </c>
      <c r="G515" s="2">
        <v>308.242775994954</v>
      </c>
    </row>
    <row r="516" spans="1:7" x14ac:dyDescent="0.2">
      <c r="A516" s="2">
        <v>15.9</v>
      </c>
      <c r="B516" s="2">
        <f>2*Table1[[#This Row],[Photon energy (eV)]]-Threshold</f>
        <v>7.2126112000000013</v>
      </c>
      <c r="C516" s="2" t="s">
        <v>25</v>
      </c>
      <c r="D516" s="3">
        <f>Table1[[#This Row],[Polar ang (deg)]]/180*PI()</f>
        <v>1.9900000000000029</v>
      </c>
      <c r="E516" s="2">
        <v>114.018601231034</v>
      </c>
      <c r="F516" s="1">
        <f>IF(Table1[[#This Row],[Phase shift diff (deg)]]="","",Table1[[#This Row],[Phase shift diff (deg)]]/180*PI())</f>
        <v>5.3300719577000306</v>
      </c>
      <c r="G516" s="2">
        <v>305.39062767724403</v>
      </c>
    </row>
    <row r="517" spans="1:7" x14ac:dyDescent="0.2">
      <c r="A517" s="2">
        <v>15.9</v>
      </c>
      <c r="B517" s="2">
        <f>2*Table1[[#This Row],[Photon energy (eV)]]-Threshold</f>
        <v>7.2126112000000013</v>
      </c>
      <c r="C517" s="2" t="s">
        <v>25</v>
      </c>
      <c r="D517" s="3">
        <f>Table1[[#This Row],[Polar ang (deg)]]/180*PI()</f>
        <v>2.0000000000000062</v>
      </c>
      <c r="E517" s="2">
        <v>114.591559026165</v>
      </c>
      <c r="F517" s="1">
        <f>IF(Table1[[#This Row],[Phase shift diff (deg)]]="","",Table1[[#This Row],[Phase shift diff (deg)]]/180*PI())</f>
        <v>5.2801804030552013</v>
      </c>
      <c r="G517" s="2">
        <v>302.53205216274898</v>
      </c>
    </row>
    <row r="518" spans="1:7" x14ac:dyDescent="0.2">
      <c r="A518" s="2">
        <v>15.9</v>
      </c>
      <c r="B518" s="2">
        <f>2*Table1[[#This Row],[Photon energy (eV)]]-Threshold</f>
        <v>7.2126112000000013</v>
      </c>
      <c r="C518" s="2" t="s">
        <v>25</v>
      </c>
      <c r="D518" s="3">
        <f>Table1[[#This Row],[Polar ang (deg)]]/180*PI()</f>
        <v>2.0099999999999918</v>
      </c>
      <c r="E518" s="2">
        <v>115.164516821295</v>
      </c>
      <c r="F518" s="1">
        <f>IF(Table1[[#This Row],[Phase shift diff (deg)]]="","",Table1[[#This Row],[Phase shift diff (deg)]]/180*PI())</f>
        <v>5.2304672223447861</v>
      </c>
      <c r="G518" s="2">
        <v>299.683696721871</v>
      </c>
    </row>
    <row r="519" spans="1:7" x14ac:dyDescent="0.2">
      <c r="A519" s="2">
        <v>15.9</v>
      </c>
      <c r="B519" s="2">
        <f>2*Table1[[#This Row],[Photon energy (eV)]]-Threshold</f>
        <v>7.2126112000000013</v>
      </c>
      <c r="C519" s="2" t="s">
        <v>25</v>
      </c>
      <c r="D519" s="3">
        <f>Table1[[#This Row],[Polar ang (deg)]]/180*PI()</f>
        <v>2.0199999999999951</v>
      </c>
      <c r="E519" s="2">
        <v>115.737474616426</v>
      </c>
      <c r="F519" s="1">
        <f>IF(Table1[[#This Row],[Phase shift diff (deg)]]="","",Table1[[#This Row],[Phase shift diff (deg)]]/180*PI())</f>
        <v>5.1812153264112348</v>
      </c>
      <c r="G519" s="2">
        <v>296.86177095186099</v>
      </c>
    </row>
    <row r="520" spans="1:7" x14ac:dyDescent="0.2">
      <c r="A520" s="2">
        <v>15.9</v>
      </c>
      <c r="B520" s="2">
        <f>2*Table1[[#This Row],[Photon energy (eV)]]-Threshold</f>
        <v>7.2126112000000013</v>
      </c>
      <c r="C520" s="2" t="s">
        <v>25</v>
      </c>
      <c r="D520" s="3">
        <f>Table1[[#This Row],[Polar ang (deg)]]/180*PI()</f>
        <v>2.029999999999998</v>
      </c>
      <c r="E520" s="2">
        <v>116.310432411557</v>
      </c>
      <c r="F520" s="1">
        <f>IF(Table1[[#This Row],[Phase shift diff (deg)]]="","",Table1[[#This Row],[Phase shift diff (deg)]]/180*PI())</f>
        <v>5.1326911774557233</v>
      </c>
      <c r="G520" s="2">
        <v>294.08154201224602</v>
      </c>
    </row>
    <row r="521" spans="1:7" x14ac:dyDescent="0.2">
      <c r="A521" s="2">
        <v>15.9</v>
      </c>
      <c r="B521" s="2">
        <f>2*Table1[[#This Row],[Photon energy (eV)]]-Threshold</f>
        <v>7.2126112000000013</v>
      </c>
      <c r="C521" s="2" t="s">
        <v>25</v>
      </c>
      <c r="D521" s="3">
        <f>Table1[[#This Row],[Polar ang (deg)]]/180*PI()</f>
        <v>2.0400000000000009</v>
      </c>
      <c r="E521" s="2">
        <v>116.88339020668801</v>
      </c>
      <c r="F521" s="1">
        <f>IF(Table1[[#This Row],[Phase shift diff (deg)]]="","",Table1[[#This Row],[Phase shift diff (deg)]]/180*PI())</f>
        <v>5.0851372535231603</v>
      </c>
      <c r="G521" s="2">
        <v>291.35690287162402</v>
      </c>
    </row>
    <row r="522" spans="1:7" x14ac:dyDescent="0.2">
      <c r="A522" s="2">
        <v>15.9</v>
      </c>
      <c r="B522" s="2">
        <f>2*Table1[[#This Row],[Photon energy (eV)]]-Threshold</f>
        <v>7.2126112000000013</v>
      </c>
      <c r="C522" s="2" t="s">
        <v>25</v>
      </c>
      <c r="D522" s="3">
        <f>Table1[[#This Row],[Polar ang (deg)]]/180*PI()</f>
        <v>2.0500000000000043</v>
      </c>
      <c r="E522" s="2">
        <v>117.45634800181899</v>
      </c>
      <c r="F522" s="1">
        <f>IF(Table1[[#This Row],[Phase shift diff (deg)]]="","",Table1[[#This Row],[Phase shift diff (deg)]]/180*PI())</f>
        <v>5.0387662754882543</v>
      </c>
      <c r="G522" s="2">
        <v>288.70004153833003</v>
      </c>
    </row>
    <row r="523" spans="1:7" x14ac:dyDescent="0.2">
      <c r="A523" s="2">
        <v>15.9</v>
      </c>
      <c r="B523" s="2">
        <f>2*Table1[[#This Row],[Photon energy (eV)]]-Threshold</f>
        <v>7.2126112000000013</v>
      </c>
      <c r="C523" s="2" t="s">
        <v>25</v>
      </c>
      <c r="D523" s="3">
        <f>Table1[[#This Row],[Polar ang (deg)]]/180*PI()</f>
        <v>2.0600000000000072</v>
      </c>
      <c r="E523" s="2">
        <v>118.02930579695</v>
      </c>
      <c r="F523" s="1">
        <f>IF(Table1[[#This Row],[Phase shift diff (deg)]]="","",Table1[[#This Row],[Phase shift diff (deg)]]/180*PI())</f>
        <v>4.9937574535635401</v>
      </c>
      <c r="G523" s="2">
        <v>286.12122600118801</v>
      </c>
    </row>
    <row r="524" spans="1:7" x14ac:dyDescent="0.2">
      <c r="A524" s="2">
        <v>15.9</v>
      </c>
      <c r="B524" s="2">
        <f>2*Table1[[#This Row],[Photon energy (eV)]]-Threshold</f>
        <v>7.2126112000000013</v>
      </c>
      <c r="C524" s="2" t="s">
        <v>25</v>
      </c>
      <c r="D524" s="3">
        <f>Table1[[#This Row],[Polar ang (deg)]]/180*PI()</f>
        <v>2.0699999999999932</v>
      </c>
      <c r="E524" s="2">
        <v>118.60226359208001</v>
      </c>
      <c r="F524" s="1">
        <f>IF(Table1[[#This Row],[Phase shift diff (deg)]]="","",Table1[[#This Row],[Phase shift diff (deg)]]/180*PI())</f>
        <v>4.950254773891368</v>
      </c>
      <c r="G524" s="2">
        <v>283.62870605846302</v>
      </c>
    </row>
    <row r="525" spans="1:7" x14ac:dyDescent="0.2">
      <c r="A525" s="2">
        <v>15.9</v>
      </c>
      <c r="B525" s="2">
        <f>2*Table1[[#This Row],[Photon energy (eV)]]-Threshold</f>
        <v>7.2126112000000013</v>
      </c>
      <c r="C525" s="2" t="s">
        <v>25</v>
      </c>
      <c r="D525" s="3">
        <f>Table1[[#This Row],[Polar ang (deg)]]/180*PI()</f>
        <v>2.0799999999999956</v>
      </c>
      <c r="E525" s="2">
        <v>119.175221387211</v>
      </c>
      <c r="F525" s="1">
        <f>IF(Table1[[#This Row],[Phase shift diff (deg)]]="","",Table1[[#This Row],[Phase shift diff (deg)]]/180*PI())</f>
        <v>4.9083671442590839</v>
      </c>
      <c r="G525" s="2">
        <v>281.22872166672602</v>
      </c>
    </row>
    <row r="526" spans="1:7" x14ac:dyDescent="0.2">
      <c r="A526" s="2">
        <v>15.9</v>
      </c>
      <c r="B526" s="2">
        <f>2*Table1[[#This Row],[Photon energy (eV)]]-Threshold</f>
        <v>7.2126112000000013</v>
      </c>
      <c r="C526" s="2" t="s">
        <v>25</v>
      </c>
      <c r="D526" s="3">
        <f>Table1[[#This Row],[Polar ang (deg)]]/180*PI()</f>
        <v>2.089999999999999</v>
      </c>
      <c r="E526" s="2">
        <v>119.748179182342</v>
      </c>
      <c r="F526" s="1">
        <f>IF(Table1[[#This Row],[Phase shift diff (deg)]]="","",Table1[[#This Row],[Phase shift diff (deg)]]/180*PI())</f>
        <v>4.8681700769395411</v>
      </c>
      <c r="G526" s="2">
        <v>278.92559936051299</v>
      </c>
    </row>
    <row r="527" spans="1:7" x14ac:dyDescent="0.2">
      <c r="A527" s="2">
        <v>15.9</v>
      </c>
      <c r="B527" s="2">
        <f>2*Table1[[#This Row],[Photon energy (eV)]]-Threshold</f>
        <v>7.2126112000000013</v>
      </c>
      <c r="C527" s="2" t="s">
        <v>25</v>
      </c>
      <c r="D527" s="3">
        <f>Table1[[#This Row],[Polar ang (deg)]]/180*PI()</f>
        <v>2.1000000000000023</v>
      </c>
      <c r="E527" s="2">
        <v>120.321136977473</v>
      </c>
      <c r="F527" s="1">
        <f>IF(Table1[[#This Row],[Phase shift diff (deg)]]="","",Table1[[#This Row],[Phase shift diff (deg)]]/180*PI())</f>
        <v>4.8297085143047784</v>
      </c>
      <c r="G527" s="2">
        <v>276.72191414806298</v>
      </c>
    </row>
    <row r="528" spans="1:7" x14ac:dyDescent="0.2">
      <c r="A528" s="2">
        <v>15.9</v>
      </c>
      <c r="B528" s="2">
        <f>2*Table1[[#This Row],[Photon energy (eV)]]-Threshold</f>
        <v>7.2126112000000013</v>
      </c>
      <c r="C528" s="2" t="s">
        <v>25</v>
      </c>
      <c r="D528" s="3">
        <f>Table1[[#This Row],[Polar ang (deg)]]/180*PI()</f>
        <v>2.1100000000000052</v>
      </c>
      <c r="E528" s="2">
        <v>120.89409477260401</v>
      </c>
      <c r="F528" s="1">
        <f>IF(Table1[[#This Row],[Phase shift diff (deg)]]="","",Table1[[#This Row],[Phase shift diff (deg)]]/180*PI())</f>
        <v>4.7930003927012708</v>
      </c>
      <c r="G528" s="2">
        <v>274.618693706329</v>
      </c>
    </row>
    <row r="529" spans="1:7" x14ac:dyDescent="0.2">
      <c r="A529" s="2">
        <v>15.9</v>
      </c>
      <c r="B529" s="2">
        <f>2*Table1[[#This Row],[Photon energy (eV)]]-Threshold</f>
        <v>7.2126112000000013</v>
      </c>
      <c r="C529" s="2" t="s">
        <v>25</v>
      </c>
      <c r="D529" s="3">
        <f>Table1[[#This Row],[Polar ang (deg)]]/180*PI()</f>
        <v>2.1200000000000081</v>
      </c>
      <c r="E529" s="2">
        <v>121.467052567735</v>
      </c>
      <c r="F529" s="1">
        <f>IF(Table1[[#This Row],[Phase shift diff (deg)]]="","",Table1[[#This Row],[Phase shift diff (deg)]]/180*PI())</f>
        <v>4.7580405765822036</v>
      </c>
      <c r="G529" s="2">
        <v>272.615643790153</v>
      </c>
    </row>
    <row r="530" spans="1:7" x14ac:dyDescent="0.2">
      <c r="A530" s="2">
        <v>15.9</v>
      </c>
      <c r="B530" s="2">
        <f>2*Table1[[#This Row],[Photon energy (eV)]]-Threshold</f>
        <v>7.2126112000000013</v>
      </c>
      <c r="C530" s="2" t="s">
        <v>25</v>
      </c>
      <c r="D530" s="3">
        <f>Table1[[#This Row],[Polar ang (deg)]]/180*PI()</f>
        <v>2.1299999999999937</v>
      </c>
      <c r="E530" s="2">
        <v>122.040010362865</v>
      </c>
      <c r="F530" s="1">
        <f>IF(Table1[[#This Row],[Phase shift diff (deg)]]="","",Table1[[#This Row],[Phase shift diff (deg)]]/180*PI())</f>
        <v>4.7248048595260252</v>
      </c>
      <c r="G530" s="2">
        <v>270.71137747374303</v>
      </c>
    </row>
    <row r="531" spans="1:7" x14ac:dyDescent="0.2">
      <c r="A531" s="2">
        <v>15.9</v>
      </c>
      <c r="B531" s="2">
        <f>2*Table1[[#This Row],[Photon energy (eV)]]-Threshold</f>
        <v>7.2126112000000013</v>
      </c>
      <c r="C531" s="2" t="s">
        <v>25</v>
      </c>
      <c r="D531" s="3">
        <f>Table1[[#This Row],[Polar ang (deg)]]/180*PI()</f>
        <v>2.139999999999997</v>
      </c>
      <c r="E531" s="2">
        <v>122.61296815799599</v>
      </c>
      <c r="F531" s="1">
        <f>IF(Table1[[#This Row],[Phase shift diff (deg)]]="","",Table1[[#This Row],[Phase shift diff (deg)]]/180*PI())</f>
        <v>4.6932538045987373</v>
      </c>
      <c r="G531" s="2">
        <v>268.90363518722398</v>
      </c>
    </row>
    <row r="532" spans="1:7" x14ac:dyDescent="0.2">
      <c r="A532" s="2">
        <v>15.9</v>
      </c>
      <c r="B532" s="2">
        <f>2*Table1[[#This Row],[Photon energy (eV)]]-Threshold</f>
        <v>7.2126112000000013</v>
      </c>
      <c r="C532" s="2" t="s">
        <v>25</v>
      </c>
      <c r="D532" s="3">
        <f>Table1[[#This Row],[Polar ang (deg)]]/180*PI()</f>
        <v>2.15</v>
      </c>
      <c r="E532" s="2">
        <v>123.185925953127</v>
      </c>
      <c r="F532" s="1">
        <f>IF(Table1[[#This Row],[Phase shift diff (deg)]]="","",Table1[[#This Row],[Phase shift diff (deg)]]/180*PI())</f>
        <v>4.6633362707516826</v>
      </c>
      <c r="G532" s="2">
        <v>267.18948676434798</v>
      </c>
    </row>
    <row r="533" spans="1:7" x14ac:dyDescent="0.2">
      <c r="A533" s="2">
        <v>15.9</v>
      </c>
      <c r="B533" s="2">
        <f>2*Table1[[#This Row],[Photon energy (eV)]]-Threshold</f>
        <v>7.2126112000000013</v>
      </c>
      <c r="C533" s="2" t="s">
        <v>25</v>
      </c>
      <c r="D533" s="3">
        <f>Table1[[#This Row],[Polar ang (deg)]]/180*PI()</f>
        <v>2.1600000000000033</v>
      </c>
      <c r="E533" s="2">
        <v>123.758883748258</v>
      </c>
      <c r="F533" s="1">
        <f>IF(Table1[[#This Row],[Phase shift diff (deg)]]="","",Table1[[#This Row],[Phase shift diff (deg)]]/180*PI())</f>
        <v>4.6349925366200058</v>
      </c>
      <c r="G533" s="2">
        <v>265.56551042296201</v>
      </c>
    </row>
    <row r="534" spans="1:7" x14ac:dyDescent="0.2">
      <c r="A534" s="2">
        <v>15.9</v>
      </c>
      <c r="B534" s="2">
        <f>2*Table1[[#This Row],[Photon energy (eV)]]-Threshold</f>
        <v>7.2126112000000013</v>
      </c>
      <c r="C534" s="2" t="s">
        <v>25</v>
      </c>
      <c r="D534" s="3">
        <f>Table1[[#This Row],[Polar ang (deg)]]/180*PI()</f>
        <v>2.1700000000000061</v>
      </c>
      <c r="E534" s="2">
        <v>124.331841543389</v>
      </c>
      <c r="F534" s="1">
        <f>IF(Table1[[#This Row],[Phase shift diff (deg)]]="","",Table1[[#This Row],[Phase shift diff (deg)]]/180*PI())</f>
        <v>4.608156984488196</v>
      </c>
      <c r="G534" s="2">
        <v>264.027946544906</v>
      </c>
    </row>
    <row r="535" spans="1:7" x14ac:dyDescent="0.2">
      <c r="A535" s="2">
        <v>15.9</v>
      </c>
      <c r="B535" s="2">
        <f>2*Table1[[#This Row],[Photon energy (eV)]]-Threshold</f>
        <v>7.2126112000000013</v>
      </c>
      <c r="C535" s="2" t="s">
        <v>25</v>
      </c>
      <c r="D535" s="3">
        <f>Table1[[#This Row],[Polar ang (deg)]]/180*PI()</f>
        <v>2.1799999999999917</v>
      </c>
      <c r="E535" s="2">
        <v>124.904799338519</v>
      </c>
      <c r="F535" s="1">
        <f>IF(Table1[[#This Row],[Phase shift diff (deg)]]="","",Table1[[#This Row],[Phase shift diff (deg)]]/180*PI())</f>
        <v>4.582760344733364</v>
      </c>
      <c r="G535" s="2">
        <v>262.57282627313998</v>
      </c>
    </row>
    <row r="536" spans="1:7" x14ac:dyDescent="0.2">
      <c r="A536" s="2">
        <v>15.9</v>
      </c>
      <c r="B536" s="2">
        <f>2*Table1[[#This Row],[Photon energy (eV)]]-Threshold</f>
        <v>7.2126112000000013</v>
      </c>
      <c r="C536" s="2" t="s">
        <v>25</v>
      </c>
      <c r="D536" s="3">
        <f>Table1[[#This Row],[Polar ang (deg)]]/180*PI()</f>
        <v>2.1899999999999951</v>
      </c>
      <c r="E536" s="2">
        <v>125.47775713365</v>
      </c>
      <c r="F536" s="1">
        <f>IF(Table1[[#This Row],[Phase shift diff (deg)]]="","",Table1[[#This Row],[Phase shift diff (deg)]]/180*PI())</f>
        <v>4.558731526081921</v>
      </c>
      <c r="G536" s="2">
        <v>261.19607637772702</v>
      </c>
    </row>
    <row r="537" spans="1:7" x14ac:dyDescent="0.2">
      <c r="A537" s="2">
        <v>15.9</v>
      </c>
      <c r="B537" s="2">
        <f>2*Table1[[#This Row],[Photon energy (eV)]]-Threshold</f>
        <v>7.2126112000000013</v>
      </c>
      <c r="C537" s="2" t="s">
        <v>25</v>
      </c>
      <c r="D537" s="3">
        <f>Table1[[#This Row],[Polar ang (deg)]]/180*PI()</f>
        <v>2.199999999999998</v>
      </c>
      <c r="E537" s="2">
        <v>126.05071492878101</v>
      </c>
      <c r="F537" s="1">
        <f>IF(Table1[[#This Row],[Phase shift diff (deg)]]="","",Table1[[#This Row],[Phase shift diff (deg)]]/180*PI())</f>
        <v>4.535999071789198</v>
      </c>
      <c r="G537" s="2">
        <v>259.89360268877999</v>
      </c>
    </row>
    <row r="538" spans="1:7" x14ac:dyDescent="0.2">
      <c r="A538" s="2">
        <v>15.9</v>
      </c>
      <c r="B538" s="2">
        <f>2*Table1[[#This Row],[Photon energy (eV)]]-Threshold</f>
        <v>7.2126112000000013</v>
      </c>
      <c r="C538" s="2" t="s">
        <v>25</v>
      </c>
      <c r="D538" s="3">
        <f>Table1[[#This Row],[Polar ang (deg)]]/180*PI()</f>
        <v>2.2100000000000009</v>
      </c>
      <c r="E538" s="2">
        <v>126.62367272391199</v>
      </c>
      <c r="F538" s="1">
        <f>IF(Table1[[#This Row],[Phase shift diff (deg)]]="","",Table1[[#This Row],[Phase shift diff (deg)]]/180*PI())</f>
        <v>4.514492288863492</v>
      </c>
      <c r="G538" s="2">
        <v>258.66135479623301</v>
      </c>
    </row>
    <row r="539" spans="1:7" x14ac:dyDescent="0.2">
      <c r="A539" s="2">
        <v>15.9</v>
      </c>
      <c r="B539" s="2">
        <f>2*Table1[[#This Row],[Photon energy (eV)]]-Threshold</f>
        <v>7.2126112000000013</v>
      </c>
      <c r="C539" s="2" t="s">
        <v>25</v>
      </c>
      <c r="D539" s="3">
        <f>Table1[[#This Row],[Polar ang (deg)]]/180*PI()</f>
        <v>2.2200000000000042</v>
      </c>
      <c r="E539" s="2">
        <v>127.196630519043</v>
      </c>
      <c r="F539" s="1">
        <f>IF(Table1[[#This Row],[Phase shift diff (deg)]]="","",Table1[[#This Row],[Phase shift diff (deg)]]/180*PI())</f>
        <v>4.4941420990115377</v>
      </c>
      <c r="G539" s="2">
        <v>257.49537480542602</v>
      </c>
    </row>
    <row r="540" spans="1:7" x14ac:dyDescent="0.2">
      <c r="A540" s="2">
        <v>15.9</v>
      </c>
      <c r="B540" s="2">
        <f>2*Table1[[#This Row],[Photon energy (eV)]]-Threshold</f>
        <v>7.2126112000000013</v>
      </c>
      <c r="C540" s="2" t="s">
        <v>25</v>
      </c>
      <c r="D540" s="3">
        <f>Table1[[#This Row],[Polar ang (deg)]]/180*PI()</f>
        <v>2.2300000000000075</v>
      </c>
      <c r="E540" s="2">
        <v>127.769588314174</v>
      </c>
      <c r="F540" s="1">
        <f>IF(Table1[[#This Row],[Phase shift diff (deg)]]="","",Table1[[#This Row],[Phase shift diff (deg)]]/180*PI())</f>
        <v>4.4748816579949517</v>
      </c>
      <c r="G540" s="2">
        <v>256.391832823615</v>
      </c>
    </row>
    <row r="541" spans="1:7" x14ac:dyDescent="0.2">
      <c r="A541" s="2">
        <v>15.9</v>
      </c>
      <c r="B541" s="2">
        <f>2*Table1[[#This Row],[Photon energy (eV)]]-Threshold</f>
        <v>7.2126112000000013</v>
      </c>
      <c r="C541" s="2" t="s">
        <v>25</v>
      </c>
      <c r="D541" s="3">
        <f>Table1[[#This Row],[Polar ang (deg)]]/180*PI()</f>
        <v>2.2399999999999931</v>
      </c>
      <c r="E541" s="2">
        <v>128.34254610930401</v>
      </c>
      <c r="F541" s="1">
        <f>IF(Table1[[#This Row],[Phase shift diff (deg)]]="","",Table1[[#This Row],[Phase shift diff (deg)]]/180*PI())</f>
        <v>4.4566467860320103</v>
      </c>
      <c r="G541" s="2">
        <v>255.34705162017701</v>
      </c>
    </row>
    <row r="542" spans="1:7" x14ac:dyDescent="0.2">
      <c r="A542" s="2">
        <v>15.9</v>
      </c>
      <c r="B542" s="2">
        <f>2*Table1[[#This Row],[Photon energy (eV)]]-Threshold</f>
        <v>7.2126112000000013</v>
      </c>
      <c r="C542" s="2" t="s">
        <v>25</v>
      </c>
      <c r="D542" s="3">
        <f>Table1[[#This Row],[Polar ang (deg)]]/180*PI()</f>
        <v>2.2499999999999964</v>
      </c>
      <c r="E542" s="2">
        <v>128.91550390443501</v>
      </c>
      <c r="F542" s="1">
        <f>IF(Table1[[#This Row],[Phase shift diff (deg)]]="","",Table1[[#This Row],[Phase shift diff (deg)]]/180*PI())</f>
        <v>4.4393762468199531</v>
      </c>
      <c r="G542" s="2">
        <v>254.35752261341099</v>
      </c>
    </row>
    <row r="543" spans="1:7" x14ac:dyDescent="0.2">
      <c r="A543" s="2">
        <v>15.9</v>
      </c>
      <c r="B543" s="2">
        <f>2*Table1[[#This Row],[Photon energy (eV)]]-Threshold</f>
        <v>7.2126112000000013</v>
      </c>
      <c r="C543" s="2" t="s">
        <v>25</v>
      </c>
      <c r="D543" s="3">
        <f>Table1[[#This Row],[Polar ang (deg)]]/180*PI()</f>
        <v>2.2599999999999989</v>
      </c>
      <c r="E543" s="2">
        <v>129.48846169956599</v>
      </c>
      <c r="F543" s="1">
        <f>IF(Table1[[#This Row],[Phase shift diff (deg)]]="","",Table1[[#This Row],[Phase shift diff (deg)]]/180*PI())</f>
        <v>4.4230119074078695</v>
      </c>
      <c r="G543" s="2">
        <v>253.41991503057901</v>
      </c>
    </row>
    <row r="544" spans="1:7" x14ac:dyDescent="0.2">
      <c r="A544" s="2">
        <v>15.9</v>
      </c>
      <c r="B544" s="2">
        <f>2*Table1[[#This Row],[Photon energy (eV)]]-Threshold</f>
        <v>7.2126112000000013</v>
      </c>
      <c r="C544" s="2" t="s">
        <v>25</v>
      </c>
      <c r="D544" s="3">
        <f>Table1[[#This Row],[Polar ang (deg)]]/180*PI()</f>
        <v>2.2700000000000022</v>
      </c>
      <c r="E544" s="2">
        <v>130.06141949469699</v>
      </c>
      <c r="F544" s="1">
        <f>IF(Table1[[#This Row],[Phase shift diff (deg)]]="","",Table1[[#This Row],[Phase shift diff (deg)]]/180*PI())</f>
        <v>4.4074988059750657</v>
      </c>
      <c r="G544" s="2">
        <v>252.53107979132099</v>
      </c>
    </row>
    <row r="545" spans="1:7" x14ac:dyDescent="0.2">
      <c r="A545" s="2">
        <v>15.9</v>
      </c>
      <c r="B545" s="2">
        <f>2*Table1[[#This Row],[Photon energy (eV)]]-Threshold</f>
        <v>7.2126112000000013</v>
      </c>
      <c r="C545" s="2" t="s">
        <v>25</v>
      </c>
      <c r="D545" s="3">
        <f>Table1[[#This Row],[Polar ang (deg)]]/180*PI()</f>
        <v>2.2800000000000051</v>
      </c>
      <c r="E545" s="2">
        <v>130.634377289828</v>
      </c>
      <c r="F545" s="1">
        <f>IF(Table1[[#This Row],[Phase shift diff (deg)]]="","",Table1[[#This Row],[Phase shift diff (deg)]]/180*PI())</f>
        <v>4.392785149819721</v>
      </c>
      <c r="G545" s="2">
        <v>251.68804939241301</v>
      </c>
    </row>
    <row r="546" spans="1:7" x14ac:dyDescent="0.2">
      <c r="A546" s="2">
        <v>15.9</v>
      </c>
      <c r="B546" s="2">
        <f>2*Table1[[#This Row],[Photon energy (eV)]]-Threshold</f>
        <v>7.2126112000000013</v>
      </c>
      <c r="C546" s="2" t="s">
        <v>25</v>
      </c>
      <c r="D546" s="3">
        <f>Table1[[#This Row],[Polar ang (deg)]]/180*PI()</f>
        <v>2.290000000000008</v>
      </c>
      <c r="E546" s="2">
        <v>131.207335084959</v>
      </c>
      <c r="F546" s="1">
        <f>IF(Table1[[#This Row],[Phase shift diff (deg)]]="","",Table1[[#This Row],[Phase shift diff (deg)]]/180*PI())</f>
        <v>4.3788222616651868</v>
      </c>
      <c r="G546" s="2">
        <v>250.88803483134501</v>
      </c>
    </row>
    <row r="547" spans="1:7" x14ac:dyDescent="0.2">
      <c r="A547" s="2">
        <v>15.9</v>
      </c>
      <c r="B547" s="2">
        <f>2*Table1[[#This Row],[Photon energy (eV)]]-Threshold</f>
        <v>7.2126112000000013</v>
      </c>
      <c r="C547" s="2" t="s">
        <v>25</v>
      </c>
      <c r="D547" s="3">
        <f>Table1[[#This Row],[Polar ang (deg)]]/180*PI()</f>
        <v>2.299999999999994</v>
      </c>
      <c r="E547" s="2">
        <v>131.78029288008901</v>
      </c>
      <c r="F547" s="1">
        <f>IF(Table1[[#This Row],[Phase shift diff (deg)]]="","",Table1[[#This Row],[Phase shift diff (deg)]]/180*PI())</f>
        <v>4.3655644887796017</v>
      </c>
      <c r="G547" s="2">
        <v>250.128420399258</v>
      </c>
    </row>
    <row r="548" spans="1:7" x14ac:dyDescent="0.2">
      <c r="A548" s="2">
        <v>15.9</v>
      </c>
      <c r="B548" s="2">
        <f>2*Table1[[#This Row],[Photon energy (eV)]]-Threshold</f>
        <v>7.2126112000000013</v>
      </c>
      <c r="C548" s="2" t="s">
        <v>25</v>
      </c>
      <c r="D548" s="3">
        <f>Table1[[#This Row],[Polar ang (deg)]]/180*PI()</f>
        <v>2.3099999999999974</v>
      </c>
      <c r="E548" s="2">
        <v>132.35325067522001</v>
      </c>
      <c r="F548" s="1">
        <f>IF(Table1[[#This Row],[Phase shift diff (deg)]]="","",Table1[[#This Row],[Phase shift diff (deg)]]/180*PI())</f>
        <v>4.3529690863649924</v>
      </c>
      <c r="G548" s="2">
        <v>249.40675699963199</v>
      </c>
    </row>
    <row r="549" spans="1:7" x14ac:dyDescent="0.2">
      <c r="A549" s="2">
        <v>15.9</v>
      </c>
      <c r="B549" s="2">
        <f>2*Table1[[#This Row],[Photon energy (eV)]]-Threshold</f>
        <v>7.2126112000000013</v>
      </c>
      <c r="C549" s="2" t="s">
        <v>25</v>
      </c>
      <c r="D549" s="3">
        <f>Table1[[#This Row],[Polar ang (deg)]]/180*PI()</f>
        <v>2.3200000000000007</v>
      </c>
      <c r="E549" s="2">
        <v>132.92620847035101</v>
      </c>
      <c r="F549" s="1">
        <f>IF(Table1[[#This Row],[Phase shift diff (deg)]]="","",Table1[[#This Row],[Phase shift diff (deg)]]/180*PI())</f>
        <v>4.340996084152895</v>
      </c>
      <c r="G549" s="2">
        <v>248.720754504778</v>
      </c>
    </row>
    <row r="550" spans="1:7" x14ac:dyDescent="0.2">
      <c r="A550" s="2">
        <v>15.9</v>
      </c>
      <c r="B550" s="2">
        <f>2*Table1[[#This Row],[Photon energy (eV)]]-Threshold</f>
        <v>7.2126112000000013</v>
      </c>
      <c r="C550" s="2" t="s">
        <v>25</v>
      </c>
      <c r="D550" s="3">
        <f>Table1[[#This Row],[Polar ang (deg)]]/180*PI()</f>
        <v>2.3300000000000027</v>
      </c>
      <c r="E550" s="2">
        <v>133.49916626548199</v>
      </c>
      <c r="F550" s="1">
        <f>IF(Table1[[#This Row],[Phase shift diff (deg)]]="","",Table1[[#This Row],[Phase shift diff (deg)]]/180*PI())</f>
        <v>4.3296081430891551</v>
      </c>
      <c r="G550" s="2">
        <v>248.068273544482</v>
      </c>
    </row>
    <row r="551" spans="1:7" x14ac:dyDescent="0.2">
      <c r="A551" s="2">
        <v>15.9</v>
      </c>
      <c r="B551" s="2">
        <f>2*Table1[[#This Row],[Photon energy (eV)]]-Threshold</f>
        <v>7.2126112000000013</v>
      </c>
      <c r="C551" s="2" t="s">
        <v>25</v>
      </c>
      <c r="D551" s="3">
        <f>Table1[[#This Row],[Polar ang (deg)]]/180*PI()</f>
        <v>2.3400000000000065</v>
      </c>
      <c r="E551" s="2">
        <v>134.07212406061299</v>
      </c>
      <c r="F551" s="1">
        <f>IF(Table1[[#This Row],[Phase shift diff (deg)]]="","",Table1[[#This Row],[Phase shift diff (deg)]]/180*PI())</f>
        <v>4.3187704073310575</v>
      </c>
      <c r="G551" s="2">
        <v>247.44731702606501</v>
      </c>
    </row>
    <row r="552" spans="1:7" x14ac:dyDescent="0.2">
      <c r="A552" s="2">
        <v>15.9</v>
      </c>
      <c r="B552" s="2">
        <f>2*Table1[[#This Row],[Photon energy (eV)]]-Threshold</f>
        <v>7.2126112000000013</v>
      </c>
      <c r="C552" s="2" t="s">
        <v>25</v>
      </c>
      <c r="D552" s="3">
        <f>Table1[[#This Row],[Polar ang (deg)]]/180*PI()</f>
        <v>2.3499999999999921</v>
      </c>
      <c r="E552" s="2">
        <v>134.645081855743</v>
      </c>
      <c r="F552" s="1">
        <f>IF(Table1[[#This Row],[Phase shift diff (deg)]]="","",Table1[[#This Row],[Phase shift diff (deg)]]/180*PI())</f>
        <v>4.308450355456138</v>
      </c>
      <c r="G552" s="2">
        <v>246.85602160927601</v>
      </c>
    </row>
    <row r="553" spans="1:7" x14ac:dyDescent="0.2">
      <c r="A553" s="2">
        <v>15.9</v>
      </c>
      <c r="B553" s="2">
        <f>2*Table1[[#This Row],[Photon energy (eV)]]-Threshold</f>
        <v>7.2126112000000013</v>
      </c>
      <c r="C553" s="2" t="s">
        <v>25</v>
      </c>
      <c r="D553" s="3">
        <f>Table1[[#This Row],[Polar ang (deg)]]/180*PI()</f>
        <v>2.3599999999999954</v>
      </c>
      <c r="E553" s="2">
        <v>135.218039650874</v>
      </c>
      <c r="F553" s="1">
        <f>IF(Table1[[#This Row],[Phase shift diff (deg)]]="","",Table1[[#This Row],[Phase shift diff (deg)]]/180*PI())</f>
        <v>4.2986176537358931</v>
      </c>
      <c r="G553" s="2">
        <v>246.292649299495</v>
      </c>
    </row>
    <row r="554" spans="1:7" x14ac:dyDescent="0.2">
      <c r="A554" s="2">
        <v>15.9</v>
      </c>
      <c r="B554" s="2">
        <f>2*Table1[[#This Row],[Photon energy (eV)]]-Threshold</f>
        <v>7.2126112000000013</v>
      </c>
      <c r="C554" s="2" t="s">
        <v>25</v>
      </c>
      <c r="D554" s="3">
        <f>Table1[[#This Row],[Polar ang (deg)]]/180*PI()</f>
        <v>2.3699999999999983</v>
      </c>
      <c r="E554" s="2">
        <v>135.79099744600501</v>
      </c>
      <c r="F554" s="1">
        <f>IF(Table1[[#This Row],[Phase shift diff (deg)]]="","",Table1[[#This Row],[Phase shift diff (deg)]]/180*PI())</f>
        <v>4.289244013506889</v>
      </c>
      <c r="G554" s="2">
        <v>245.75557927569901</v>
      </c>
    </row>
    <row r="555" spans="1:7" x14ac:dyDescent="0.2">
      <c r="A555" s="2">
        <v>15.9</v>
      </c>
      <c r="B555" s="2">
        <f>2*Table1[[#This Row],[Photon energy (eV)]]-Threshold</f>
        <v>7.2126112000000013</v>
      </c>
      <c r="C555" s="2" t="s">
        <v>25</v>
      </c>
      <c r="D555" s="3">
        <f>Table1[[#This Row],[Polar ang (deg)]]/180*PI()</f>
        <v>2.3800000000000012</v>
      </c>
      <c r="E555" s="2">
        <v>136.36395524113601</v>
      </c>
      <c r="F555" s="1">
        <f>IF(Table1[[#This Row],[Phase shift diff (deg)]]="","",Table1[[#This Row],[Phase shift diff (deg)]]/180*PI())</f>
        <v>4.2803030540366533</v>
      </c>
      <c r="G555" s="2">
        <v>245.24330003325699</v>
      </c>
    </row>
    <row r="556" spans="1:7" x14ac:dyDescent="0.2">
      <c r="A556" s="2">
        <v>15.9</v>
      </c>
      <c r="B556" s="2">
        <f>2*Table1[[#This Row],[Photon energy (eV)]]-Threshold</f>
        <v>7.2126112000000013</v>
      </c>
      <c r="C556" s="2" t="s">
        <v>25</v>
      </c>
      <c r="D556" s="3">
        <f>Table1[[#This Row],[Polar ang (deg)]]/180*PI()</f>
        <v>2.3900000000000041</v>
      </c>
      <c r="E556" s="2">
        <v>136.93691303626699</v>
      </c>
      <c r="F556" s="1">
        <f>IF(Table1[[#This Row],[Phase shift diff (deg)]]="","",Table1[[#This Row],[Phase shift diff (deg)]]/180*PI())</f>
        <v>4.2717701717924674</v>
      </c>
      <c r="G556" s="2">
        <v>244.75440189358301</v>
      </c>
    </row>
    <row r="557" spans="1:7" x14ac:dyDescent="0.2">
      <c r="A557" s="2">
        <v>15.9</v>
      </c>
      <c r="B557" s="2">
        <f>2*Table1[[#This Row],[Photon energy (eV)]]-Threshold</f>
        <v>7.2126112000000013</v>
      </c>
      <c r="C557" s="2" t="s">
        <v>25</v>
      </c>
      <c r="D557" s="3">
        <f>Table1[[#This Row],[Polar ang (deg)]]/180*PI()</f>
        <v>2.400000000000007</v>
      </c>
      <c r="E557" s="2">
        <v>137.50987083139799</v>
      </c>
      <c r="F557" s="1">
        <f>IF(Table1[[#This Row],[Phase shift diff (deg)]]="","",Table1[[#This Row],[Phase shift diff (deg)]]/180*PI())</f>
        <v>4.2636224166503913</v>
      </c>
      <c r="G557" s="2">
        <v>244.28756991143601</v>
      </c>
    </row>
    <row r="558" spans="1:7" x14ac:dyDescent="0.2">
      <c r="A558" s="2">
        <v>15.9</v>
      </c>
      <c r="B558" s="2">
        <f>2*Table1[[#This Row],[Photon energy (eV)]]-Threshold</f>
        <v>7.2126112000000013</v>
      </c>
      <c r="C558" s="2" t="s">
        <v>25</v>
      </c>
      <c r="D558" s="3">
        <f>Table1[[#This Row],[Polar ang (deg)]]/180*PI()</f>
        <v>2.409999999999993</v>
      </c>
      <c r="E558" s="2">
        <v>138.082828626528</v>
      </c>
      <c r="F558" s="1">
        <f>IF(Table1[[#This Row],[Phase shift diff (deg)]]="","",Table1[[#This Row],[Phase shift diff (deg)]]/180*PI())</f>
        <v>4.2558383753025257</v>
      </c>
      <c r="G558" s="2">
        <v>243.84157719464801</v>
      </c>
    </row>
    <row r="559" spans="1:7" x14ac:dyDescent="0.2">
      <c r="A559" s="2">
        <v>15.9</v>
      </c>
      <c r="B559" s="2">
        <f>2*Table1[[#This Row],[Photon energy (eV)]]-Threshold</f>
        <v>7.2126112000000013</v>
      </c>
      <c r="C559" s="2" t="s">
        <v>25</v>
      </c>
      <c r="D559" s="3">
        <f>Table1[[#This Row],[Polar ang (deg)]]/180*PI()</f>
        <v>2.4199999999999959</v>
      </c>
      <c r="E559" s="2">
        <v>138.655786421659</v>
      </c>
      <c r="F559" s="1">
        <f>IF(Table1[[#This Row],[Phase shift diff (deg)]]="","",Table1[[#This Row],[Phase shift diff (deg)]]/180*PI())</f>
        <v>4.2483980619153652</v>
      </c>
      <c r="G559" s="2">
        <v>243.41527863930901</v>
      </c>
    </row>
    <row r="560" spans="1:7" x14ac:dyDescent="0.2">
      <c r="A560" s="2">
        <v>15.9</v>
      </c>
      <c r="B560" s="2">
        <f>2*Table1[[#This Row],[Photon energy (eV)]]-Threshold</f>
        <v>7.2126112000000013</v>
      </c>
      <c r="C560" s="2" t="s">
        <v>25</v>
      </c>
      <c r="D560" s="3">
        <f>Table1[[#This Row],[Polar ang (deg)]]/180*PI()</f>
        <v>2.4299999999999993</v>
      </c>
      <c r="E560" s="2">
        <v>139.22874421679001</v>
      </c>
      <c r="F560" s="1">
        <f>IF(Table1[[#This Row],[Phase shift diff (deg)]]="","",Table1[[#This Row],[Phase shift diff (deg)]]/180*PI())</f>
        <v>4.2412828159416724</v>
      </c>
      <c r="G560" s="2">
        <v>243.007605074819</v>
      </c>
    </row>
    <row r="561" spans="1:7" x14ac:dyDescent="0.2">
      <c r="A561" s="2">
        <v>15.9</v>
      </c>
      <c r="B561" s="2">
        <f>2*Table1[[#This Row],[Photon energy (eV)]]-Threshold</f>
        <v>7.2126112000000013</v>
      </c>
      <c r="C561" s="2" t="s">
        <v>25</v>
      </c>
      <c r="D561" s="3">
        <f>Table1[[#This Row],[Polar ang (deg)]]/180*PI()</f>
        <v>2.4400000000000026</v>
      </c>
      <c r="E561" s="2">
        <v>139.80170201192101</v>
      </c>
      <c r="F561" s="1">
        <f>IF(Table1[[#This Row],[Phase shift diff (deg)]]="","",Table1[[#This Row],[Phase shift diff (deg)]]/180*PI())</f>
        <v>4.2344752068837499</v>
      </c>
      <c r="G561" s="2">
        <v>242.61755780722501</v>
      </c>
    </row>
    <row r="562" spans="1:7" x14ac:dyDescent="0.2">
      <c r="A562" s="2">
        <v>15.9</v>
      </c>
      <c r="B562" s="2">
        <f>2*Table1[[#This Row],[Photon energy (eV)]]-Threshold</f>
        <v>7.2126112000000013</v>
      </c>
      <c r="C562" s="2" t="s">
        <v>25</v>
      </c>
      <c r="D562" s="3">
        <f>Table1[[#This Row],[Polar ang (deg)]]/180*PI()</f>
        <v>2.4500000000000055</v>
      </c>
      <c r="E562" s="2">
        <v>140.37465980705201</v>
      </c>
      <c r="F562" s="1">
        <f>IF(Table1[[#This Row],[Phase shift diff (deg)]]="","",Table1[[#This Row],[Phase shift diff (deg)]]/180*PI())</f>
        <v>4.2279589457331923</v>
      </c>
      <c r="G562" s="2">
        <v>242.244203545093</v>
      </c>
    </row>
    <row r="563" spans="1:7" x14ac:dyDescent="0.2">
      <c r="A563" s="2">
        <v>15.9</v>
      </c>
      <c r="B563" s="2">
        <f>2*Table1[[#This Row],[Photon energy (eV)]]-Threshold</f>
        <v>7.2126112000000013</v>
      </c>
      <c r="C563" s="2" t="s">
        <v>25</v>
      </c>
      <c r="D563" s="3">
        <f>Table1[[#This Row],[Polar ang (deg)]]/180*PI()</f>
        <v>2.4600000000000084</v>
      </c>
      <c r="E563" s="2">
        <v>140.94761760218299</v>
      </c>
      <c r="F563" s="1">
        <f>IF(Table1[[#This Row],[Phase shift diff (deg)]]="","",Table1[[#This Row],[Phase shift diff (deg)]]/180*PI())</f>
        <v>4.2217188027662331</v>
      </c>
      <c r="G563" s="2">
        <v>241.88666968952799</v>
      </c>
    </row>
    <row r="564" spans="1:7" x14ac:dyDescent="0.2">
      <c r="A564" s="2">
        <v>15.9</v>
      </c>
      <c r="B564" s="2">
        <f>2*Table1[[#This Row],[Photon energy (eV)]]-Threshold</f>
        <v>7.2126112000000013</v>
      </c>
      <c r="C564" s="2" t="s">
        <v>25</v>
      </c>
      <c r="D564" s="3">
        <f>Table1[[#This Row],[Polar ang (deg)]]/180*PI()</f>
        <v>2.469999999999994</v>
      </c>
      <c r="E564" s="2">
        <v>141.520575397313</v>
      </c>
      <c r="F564" s="1">
        <f>IF(Table1[[#This Row],[Phase shift diff (deg)]]="","",Table1[[#This Row],[Phase shift diff (deg)]]/180*PI())</f>
        <v>4.2157405313467864</v>
      </c>
      <c r="G564" s="2">
        <v>241.54413996841001</v>
      </c>
    </row>
    <row r="565" spans="1:7" x14ac:dyDescent="0.2">
      <c r="A565" s="2">
        <v>15.9</v>
      </c>
      <c r="B565" s="2">
        <f>2*Table1[[#This Row],[Photon energy (eV)]]-Threshold</f>
        <v>7.2126112000000013</v>
      </c>
      <c r="C565" s="2" t="s">
        <v>25</v>
      </c>
      <c r="D565" s="3">
        <f>Table1[[#This Row],[Polar ang (deg)]]/180*PI()</f>
        <v>2.4799999999999973</v>
      </c>
      <c r="E565" s="2">
        <v>142.093533192444</v>
      </c>
      <c r="F565" s="1">
        <f>IF(Table1[[#This Row],[Phase shift diff (deg)]]="","",Table1[[#This Row],[Phase shift diff (deg)]]/180*PI())</f>
        <v>4.2100107973760839</v>
      </c>
      <c r="G565" s="2">
        <v>241.21585039415601</v>
      </c>
    </row>
    <row r="566" spans="1:7" x14ac:dyDescent="0.2">
      <c r="A566" s="2">
        <v>15.9</v>
      </c>
      <c r="B566" s="2">
        <f>2*Table1[[#This Row],[Photon energy (eV)]]-Threshold</f>
        <v>7.2126112000000013</v>
      </c>
      <c r="C566" s="2" t="s">
        <v>25</v>
      </c>
      <c r="D566" s="3">
        <f>Table1[[#This Row],[Polar ang (deg)]]/180*PI()</f>
        <v>2.4900000000000002</v>
      </c>
      <c r="E566" s="2">
        <v>142.666490987575</v>
      </c>
      <c r="F566" s="1">
        <f>IF(Table1[[#This Row],[Phase shift diff (deg)]]="","",Table1[[#This Row],[Phase shift diff (deg)]]/180*PI())</f>
        <v>4.2045171140263156</v>
      </c>
      <c r="G566" s="2">
        <v>240.901085524233</v>
      </c>
    </row>
    <row r="567" spans="1:7" x14ac:dyDescent="0.2">
      <c r="A567" s="2">
        <v>15.9</v>
      </c>
      <c r="B567" s="2">
        <f>2*Table1[[#This Row],[Photon energy (eV)]]-Threshold</f>
        <v>7.2126112000000013</v>
      </c>
      <c r="C567" s="2" t="s">
        <v>25</v>
      </c>
      <c r="D567" s="3">
        <f>Table1[[#This Row],[Polar ang (deg)]]/180*PI()</f>
        <v>2.5000000000000036</v>
      </c>
      <c r="E567" s="2">
        <v>143.23944878270601</v>
      </c>
      <c r="F567" s="1">
        <f>IF(Table1[[#This Row],[Phase shift diff (deg)]]="","",Table1[[#This Row],[Phase shift diff (deg)]]/180*PI())</f>
        <v>4.1992477814004623</v>
      </c>
      <c r="G567" s="2">
        <v>240.599175003921</v>
      </c>
    </row>
    <row r="568" spans="1:7" x14ac:dyDescent="0.2">
      <c r="A568" s="2">
        <v>15.9</v>
      </c>
      <c r="B568" s="2">
        <f>2*Table1[[#This Row],[Photon energy (eV)]]-Threshold</f>
        <v>7.2126112000000013</v>
      </c>
      <c r="C568" s="2" t="s">
        <v>25</v>
      </c>
      <c r="D568" s="3">
        <f>Table1[[#This Row],[Polar ang (deg)]]/180*PI()</f>
        <v>2.5100000000000064</v>
      </c>
      <c r="E568" s="2">
        <v>143.81240657783701</v>
      </c>
      <c r="F568" s="1">
        <f>IF(Table1[[#This Row],[Phase shift diff (deg)]]="","",Table1[[#This Row],[Phase shift diff (deg)]]/180*PI())</f>
        <v>4.1941918307716062</v>
      </c>
      <c r="G568" s="2">
        <v>240.30949037146101</v>
      </c>
    </row>
    <row r="569" spans="1:7" x14ac:dyDescent="0.2">
      <c r="A569" s="2">
        <v>15.9</v>
      </c>
      <c r="B569" s="2">
        <f>2*Table1[[#This Row],[Photon energy (eV)]]-Threshold</f>
        <v>7.2126112000000013</v>
      </c>
      <c r="C569" s="2" t="s">
        <v>25</v>
      </c>
      <c r="D569" s="3">
        <f>Table1[[#This Row],[Polar ang (deg)]]/180*PI()</f>
        <v>2.519999999999992</v>
      </c>
      <c r="E569" s="2">
        <v>144.38536437296699</v>
      </c>
      <c r="F569" s="1">
        <f>IF(Table1[[#This Row],[Phase shift diff (deg)]]="","",Table1[[#This Row],[Phase shift diff (deg)]]/180*PI())</f>
        <v>4.1893389730695212</v>
      </c>
      <c r="G569" s="2">
        <v>240.03144210655401</v>
      </c>
    </row>
    <row r="570" spans="1:7" x14ac:dyDescent="0.2">
      <c r="A570" s="2">
        <v>15.9</v>
      </c>
      <c r="B570" s="2">
        <f>2*Table1[[#This Row],[Photon energy (eV)]]-Threshold</f>
        <v>7.2126112000000013</v>
      </c>
      <c r="C570" s="2" t="s">
        <v>25</v>
      </c>
      <c r="D570" s="3">
        <f>Table1[[#This Row],[Polar ang (deg)]]/180*PI()</f>
        <v>2.5299999999999949</v>
      </c>
      <c r="E570" s="2">
        <v>144.95832216809799</v>
      </c>
      <c r="F570" s="1">
        <f>IF(Table1[[#This Row],[Phase shift diff (deg)]]="","",Table1[[#This Row],[Phase shift diff (deg)]]/180*PI())</f>
        <v>4.1846795512983412</v>
      </c>
      <c r="G570" s="2">
        <v>239.76447690409401</v>
      </c>
    </row>
    <row r="571" spans="1:7" x14ac:dyDescent="0.2">
      <c r="A571" s="2">
        <v>15.9</v>
      </c>
      <c r="B571" s="2">
        <f>2*Table1[[#This Row],[Photon energy (eV)]]-Threshold</f>
        <v>7.2126112000000013</v>
      </c>
      <c r="C571" s="2" t="s">
        <v>25</v>
      </c>
      <c r="D571" s="3">
        <f>Table1[[#This Row],[Polar ang (deg)]]/180*PI()</f>
        <v>2.5399999999999983</v>
      </c>
      <c r="E571" s="2">
        <v>145.531279963229</v>
      </c>
      <c r="F571" s="1">
        <f>IF(Table1[[#This Row],[Phase shift diff (deg)]]="","",Table1[[#This Row],[Phase shift diff (deg)]]/180*PI())</f>
        <v>4.180204496587872</v>
      </c>
      <c r="G571" s="2">
        <v>239.50807515609401</v>
      </c>
    </row>
    <row r="572" spans="1:7" x14ac:dyDescent="0.2">
      <c r="A572" s="2">
        <v>15.9</v>
      </c>
      <c r="B572" s="2">
        <f>2*Table1[[#This Row],[Photon energy (eV)]]-Threshold</f>
        <v>7.2126112000000013</v>
      </c>
      <c r="C572" s="2" t="s">
        <v>25</v>
      </c>
      <c r="D572" s="3">
        <f>Table1[[#This Row],[Polar ang (deg)]]/180*PI()</f>
        <v>2.5500000000000012</v>
      </c>
      <c r="E572" s="2">
        <v>146.10423775836</v>
      </c>
      <c r="F572" s="1">
        <f>IF(Table1[[#This Row],[Phase shift diff (deg)]]="","",Table1[[#This Row],[Phase shift diff (deg)]]/180*PI())</f>
        <v>4.1759052875987912</v>
      </c>
      <c r="G572" s="2">
        <v>239.261748625775</v>
      </c>
    </row>
    <row r="573" spans="1:7" x14ac:dyDescent="0.2">
      <c r="A573" s="2">
        <v>15.9</v>
      </c>
      <c r="B573" s="2">
        <f>2*Table1[[#This Row],[Photon energy (eV)]]-Threshold</f>
        <v>7.2126112000000013</v>
      </c>
      <c r="C573" s="2" t="s">
        <v>25</v>
      </c>
      <c r="D573" s="3">
        <f>Table1[[#This Row],[Polar ang (deg)]]/180*PI()</f>
        <v>2.5600000000000045</v>
      </c>
      <c r="E573" s="2">
        <v>146.677195553491</v>
      </c>
      <c r="F573" s="1">
        <f>IF(Table1[[#This Row],[Phase shift diff (deg)]]="","",Table1[[#This Row],[Phase shift diff (deg)]]/180*PI())</f>
        <v>4.1717739130214211</v>
      </c>
      <c r="G573" s="2">
        <v>239.02503829890401</v>
      </c>
    </row>
    <row r="574" spans="1:7" x14ac:dyDescent="0.2">
      <c r="A574" s="2">
        <v>15.9</v>
      </c>
      <c r="B574" s="2">
        <f>2*Table1[[#This Row],[Photon energy (eV)]]-Threshold</f>
        <v>7.2126112000000013</v>
      </c>
      <c r="C574" s="2" t="s">
        <v>25</v>
      </c>
      <c r="D574" s="3">
        <f>Table1[[#This Row],[Polar ang (deg)]]/180*PI()</f>
        <v>2.5700000000000074</v>
      </c>
      <c r="E574" s="2">
        <v>147.25015334862201</v>
      </c>
      <c r="F574" s="1">
        <f>IF(Table1[[#This Row],[Phase shift diff (deg)]]="","",Table1[[#This Row],[Phase shift diff (deg)]]/180*PI())</f>
        <v>4.1678028369251079</v>
      </c>
      <c r="G574" s="2">
        <v>238.79751239845999</v>
      </c>
    </row>
    <row r="575" spans="1:7" x14ac:dyDescent="0.2">
      <c r="A575" s="2">
        <v>15.9</v>
      </c>
      <c r="B575" s="2">
        <f>2*Table1[[#This Row],[Photon energy (eV)]]-Threshold</f>
        <v>7.2126112000000013</v>
      </c>
      <c r="C575" s="2" t="s">
        <v>25</v>
      </c>
      <c r="D575" s="3">
        <f>Table1[[#This Row],[Polar ang (deg)]]/180*PI()</f>
        <v>2.579999999999993</v>
      </c>
      <c r="E575" s="2">
        <v>147.82311114375199</v>
      </c>
      <c r="F575" s="1">
        <f>IF(Table1[[#This Row],[Phase shift diff (deg)]]="","",Table1[[#This Row],[Phase shift diff (deg)]]/180*PI())</f>
        <v>4.1639849667336737</v>
      </c>
      <c r="G575" s="2">
        <v>238.57876454976201</v>
      </c>
    </row>
    <row r="576" spans="1:7" x14ac:dyDescent="0.2">
      <c r="A576" s="2">
        <v>15.9</v>
      </c>
      <c r="B576" s="2">
        <f>2*Table1[[#This Row],[Photon energy (eV)]]-Threshold</f>
        <v>7.2126112000000013</v>
      </c>
      <c r="C576" s="2" t="s">
        <v>25</v>
      </c>
      <c r="D576" s="3">
        <f>Table1[[#This Row],[Polar ang (deg)]]/180*PI()</f>
        <v>2.5899999999999959</v>
      </c>
      <c r="E576" s="2">
        <v>148.39606893888299</v>
      </c>
      <c r="F576" s="1">
        <f>IF(Table1[[#This Row],[Phase shift diff (deg)]]="","",Table1[[#This Row],[Phase shift diff (deg)]]/180*PI())</f>
        <v>4.1603136236186193</v>
      </c>
      <c r="G576" s="2">
        <v>238.368412084125</v>
      </c>
    </row>
    <row r="577" spans="1:7" x14ac:dyDescent="0.2">
      <c r="A577" s="2">
        <v>15.9</v>
      </c>
      <c r="B577" s="2">
        <f>2*Table1[[#This Row],[Photon energy (eV)]]-Threshold</f>
        <v>7.2126112000000013</v>
      </c>
      <c r="C577" s="2" t="s">
        <v>25</v>
      </c>
      <c r="D577" s="3">
        <f>Table1[[#This Row],[Polar ang (deg)]]/180*PI()</f>
        <v>2.5999999999999992</v>
      </c>
      <c r="E577" s="2">
        <v>148.96902673401399</v>
      </c>
      <c r="F577" s="1">
        <f>IF(Table1[[#This Row],[Phase shift diff (deg)]]="","",Table1[[#This Row],[Phase shift diff (deg)]]/180*PI())</f>
        <v>4.1567825151182145</v>
      </c>
      <c r="G577" s="2">
        <v>238.16609447004899</v>
      </c>
    </row>
    <row r="578" spans="1:7" x14ac:dyDescent="0.2">
      <c r="A578" s="2">
        <v>15.9</v>
      </c>
      <c r="B578" s="2">
        <f>2*Table1[[#This Row],[Photon energy (eV)]]-Threshold</f>
        <v>7.2126112000000013</v>
      </c>
      <c r="C578" s="2" t="s">
        <v>25</v>
      </c>
      <c r="D578" s="3">
        <f>Table1[[#This Row],[Polar ang (deg)]]/180*PI()</f>
        <v>2.6100000000000025</v>
      </c>
      <c r="E578" s="2">
        <v>149.541984529145</v>
      </c>
      <c r="F578" s="1">
        <f>IF(Table1[[#This Row],[Phase shift diff (deg)]]="","",Table1[[#This Row],[Phase shift diff (deg)]]/180*PI())</f>
        <v>4.153385709805538</v>
      </c>
      <c r="G578" s="2">
        <v>237.97147186180501</v>
      </c>
    </row>
    <row r="579" spans="1:7" x14ac:dyDescent="0.2">
      <c r="A579" s="2">
        <v>15.9</v>
      </c>
      <c r="B579" s="2">
        <f>2*Table1[[#This Row],[Photon energy (eV)]]-Threshold</f>
        <v>7.2126112000000013</v>
      </c>
      <c r="C579" s="2" t="s">
        <v>25</v>
      </c>
      <c r="D579" s="3">
        <f>Table1[[#This Row],[Polar ang (deg)]]/180*PI()</f>
        <v>2.6200000000000054</v>
      </c>
      <c r="E579" s="2">
        <v>150.114942324276</v>
      </c>
      <c r="F579" s="1">
        <f>IF(Table1[[#This Row],[Phase shift diff (deg)]]="","",Table1[[#This Row],[Phase shift diff (deg)]]/180*PI())</f>
        <v>4.1501176138423217</v>
      </c>
      <c r="G579" s="2">
        <v>237.784223756069</v>
      </c>
    </row>
    <row r="580" spans="1:7" x14ac:dyDescent="0.2">
      <c r="A580" s="2">
        <v>15.9</v>
      </c>
      <c r="B580" s="2">
        <f>2*Table1[[#This Row],[Photon energy (eV)]]-Threshold</f>
        <v>7.2126112000000013</v>
      </c>
      <c r="C580" s="2" t="s">
        <v>25</v>
      </c>
      <c r="D580" s="3">
        <f>Table1[[#This Row],[Polar ang (deg)]]/180*PI()</f>
        <v>2.6300000000000088</v>
      </c>
      <c r="E580" s="2">
        <v>150.687900119407</v>
      </c>
      <c r="F580" s="1">
        <f>IF(Table1[[#This Row],[Phase shift diff (deg)]]="","",Table1[[#This Row],[Phase shift diff (deg)]]/180*PI())</f>
        <v>4.1469729492690286</v>
      </c>
      <c r="G580" s="2">
        <v>237.60404774803499</v>
      </c>
    </row>
    <row r="581" spans="1:7" x14ac:dyDescent="0.2">
      <c r="A581" s="2">
        <v>15.9</v>
      </c>
      <c r="B581" s="2">
        <f>2*Table1[[#This Row],[Photon energy (eV)]]-Threshold</f>
        <v>7.2126112000000013</v>
      </c>
      <c r="C581" s="2" t="s">
        <v>25</v>
      </c>
      <c r="D581" s="3">
        <f>Table1[[#This Row],[Polar ang (deg)]]/180*PI()</f>
        <v>2.6399999999999944</v>
      </c>
      <c r="E581" s="2">
        <v>151.26085791453701</v>
      </c>
      <c r="F581" s="1">
        <f>IF(Table1[[#This Row],[Phase shift diff (deg)]]="","",Table1[[#This Row],[Phase shift diff (deg)]]/180*PI())</f>
        <v>4.1439467338933671</v>
      </c>
      <c r="G581" s="2">
        <v>237.430658379112</v>
      </c>
    </row>
    <row r="582" spans="1:7" x14ac:dyDescent="0.2">
      <c r="A582" s="2">
        <v>15.9</v>
      </c>
      <c r="B582" s="2">
        <f>2*Table1[[#This Row],[Photon energy (eV)]]-Threshold</f>
        <v>7.2126112000000013</v>
      </c>
      <c r="C582" s="2" t="s">
        <v>25</v>
      </c>
      <c r="D582" s="3">
        <f>Table1[[#This Row],[Polar ang (deg)]]/180*PI()</f>
        <v>2.6499999999999972</v>
      </c>
      <c r="E582" s="2">
        <v>151.83381570966799</v>
      </c>
      <c r="F582" s="1">
        <f>IF(Table1[[#This Row],[Phase shift diff (deg)]]="","",Table1[[#This Row],[Phase shift diff (deg)]]/180*PI())</f>
        <v>4.1410342626509626</v>
      </c>
      <c r="G582" s="2">
        <v>237.26378606896901</v>
      </c>
    </row>
    <row r="583" spans="1:7" x14ac:dyDescent="0.2">
      <c r="A583" s="2">
        <v>15.9</v>
      </c>
      <c r="B583" s="2">
        <f>2*Table1[[#This Row],[Photon energy (eV)]]-Threshold</f>
        <v>7.2126112000000013</v>
      </c>
      <c r="C583" s="2" t="s">
        <v>25</v>
      </c>
      <c r="D583" s="3">
        <f>Table1[[#This Row],[Polar ang (deg)]]/180*PI()</f>
        <v>2.66</v>
      </c>
      <c r="E583" s="2">
        <v>152.40677350479899</v>
      </c>
      <c r="F583" s="1">
        <f>IF(Table1[[#This Row],[Phase shift diff (deg)]]="","",Table1[[#This Row],[Phase shift diff (deg)]]/180*PI())</f>
        <v>4.1382310903222868</v>
      </c>
      <c r="G583" s="2">
        <v>237.103176125288</v>
      </c>
    </row>
    <row r="584" spans="1:7" x14ac:dyDescent="0.2">
      <c r="A584" s="2">
        <v>15.9</v>
      </c>
      <c r="B584" s="2">
        <f>2*Table1[[#This Row],[Photon energy (eV)]]-Threshold</f>
        <v>7.2126112000000013</v>
      </c>
      <c r="C584" s="2" t="s">
        <v>25</v>
      </c>
      <c r="D584" s="3">
        <f>Table1[[#This Row],[Polar ang (deg)]]/180*PI()</f>
        <v>2.6700000000000035</v>
      </c>
      <c r="E584" s="2">
        <v>152.97973129992999</v>
      </c>
      <c r="F584" s="1">
        <f>IF(Table1[[#This Row],[Phase shift diff (deg)]]="","",Table1[[#This Row],[Phase shift diff (deg)]]/180*PI())</f>
        <v>4.1355330154991545</v>
      </c>
      <c r="G584" s="2">
        <v>236.94858782511201</v>
      </c>
    </row>
    <row r="585" spans="1:7" x14ac:dyDescent="0.2">
      <c r="A585" s="2">
        <v>15.9</v>
      </c>
      <c r="B585" s="2">
        <f>2*Table1[[#This Row],[Photon energy (eV)]]-Threshold</f>
        <v>7.2126112000000013</v>
      </c>
      <c r="C585" s="2" t="s">
        <v>25</v>
      </c>
      <c r="D585" s="3">
        <f>Table1[[#This Row],[Polar ang (deg)]]/180*PI()</f>
        <v>2.6800000000000068</v>
      </c>
      <c r="E585" s="2">
        <v>153.552689095061</v>
      </c>
      <c r="F585" s="1">
        <f>IF(Table1[[#This Row],[Phase shift diff (deg)]]="","",Table1[[#This Row],[Phase shift diff (deg)]]/180*PI())</f>
        <v>4.1329360657035759</v>
      </c>
      <c r="G585" s="2">
        <v>236.79979356221801</v>
      </c>
    </row>
    <row r="586" spans="1:7" x14ac:dyDescent="0.2">
      <c r="A586" s="2">
        <v>15.9</v>
      </c>
      <c r="B586" s="2">
        <f>2*Table1[[#This Row],[Photon energy (eV)]]-Threshold</f>
        <v>7.2126112000000013</v>
      </c>
      <c r="C586" s="2" t="s">
        <v>25</v>
      </c>
      <c r="D586" s="3">
        <f>Table1[[#This Row],[Polar ang (deg)]]/180*PI()</f>
        <v>2.6899999999999924</v>
      </c>
      <c r="E586" s="2">
        <v>154.12564689019101</v>
      </c>
      <c r="F586" s="1">
        <f>IF(Table1[[#This Row],[Phase shift diff (deg)]]="","",Table1[[#This Row],[Phase shift diff (deg)]]/180*PI())</f>
        <v>4.1304364835690439</v>
      </c>
      <c r="G586" s="2">
        <v>236.65657805536301</v>
      </c>
    </row>
    <row r="587" spans="1:7" x14ac:dyDescent="0.2">
      <c r="A587" s="2">
        <v>15.9</v>
      </c>
      <c r="B587" s="2">
        <f>2*Table1[[#This Row],[Photon energy (eV)]]-Threshold</f>
        <v>7.2126112000000013</v>
      </c>
      <c r="C587" s="2" t="s">
        <v>25</v>
      </c>
      <c r="D587" s="3">
        <f>Table1[[#This Row],[Polar ang (deg)]]/180*PI()</f>
        <v>2.6999999999999953</v>
      </c>
      <c r="E587" s="2">
        <v>154.69860468532201</v>
      </c>
      <c r="F587" s="1">
        <f>IF(Table1[[#This Row],[Phase shift diff (deg)]]="","",Table1[[#This Row],[Phase shift diff (deg)]]/180*PI())</f>
        <v>4.1280307140025867</v>
      </c>
      <c r="G587" s="2">
        <v>236.51873761272401</v>
      </c>
    </row>
    <row r="588" spans="1:7" x14ac:dyDescent="0.2">
      <c r="A588" s="2">
        <v>15.9</v>
      </c>
      <c r="B588" s="2">
        <f>2*Table1[[#This Row],[Photon energy (eV)]]-Threshold</f>
        <v>7.2126112000000013</v>
      </c>
      <c r="C588" s="2" t="s">
        <v>25</v>
      </c>
      <c r="D588" s="3">
        <f>Table1[[#This Row],[Polar ang (deg)]]/180*PI()</f>
        <v>2.7099999999999986</v>
      </c>
      <c r="E588" s="2">
        <v>155.27156248045301</v>
      </c>
      <c r="F588" s="1">
        <f>IF(Table1[[#This Row],[Phase shift diff (deg)]]="","",Table1[[#This Row],[Phase shift diff (deg)]]/180*PI())</f>
        <v>4.125715392251851</v>
      </c>
      <c r="G588" s="2">
        <v>236.38607944819199</v>
      </c>
    </row>
    <row r="589" spans="1:7" x14ac:dyDescent="0.2">
      <c r="A589" s="2">
        <v>15.9</v>
      </c>
      <c r="B589" s="2">
        <f>2*Table1[[#This Row],[Photon energy (eV)]]-Threshold</f>
        <v>7.2126112000000013</v>
      </c>
      <c r="C589" s="2" t="s">
        <v>25</v>
      </c>
      <c r="D589" s="3">
        <f>Table1[[#This Row],[Polar ang (deg)]]/180*PI()</f>
        <v>2.7200000000000015</v>
      </c>
      <c r="E589" s="2">
        <v>155.84452027558399</v>
      </c>
      <c r="F589" s="1">
        <f>IF(Table1[[#This Row],[Phase shift diff (deg)]]="","",Table1[[#This Row],[Phase shift diff (deg)]]/180*PI())</f>
        <v>4.123487332808522</v>
      </c>
      <c r="G589" s="2">
        <v>236.25842104558501</v>
      </c>
    </row>
    <row r="590" spans="1:7" x14ac:dyDescent="0.2">
      <c r="A590" s="2">
        <v>15.9</v>
      </c>
      <c r="B590" s="2">
        <f>2*Table1[[#This Row],[Photon energy (eV)]]-Threshold</f>
        <v>7.2126112000000013</v>
      </c>
      <c r="C590" s="2" t="s">
        <v>25</v>
      </c>
      <c r="D590" s="3">
        <f>Table1[[#This Row],[Polar ang (deg)]]/180*PI()</f>
        <v>2.7300000000000044</v>
      </c>
      <c r="E590" s="2">
        <v>156.41747807071499</v>
      </c>
      <c r="F590" s="1">
        <f>IF(Table1[[#This Row],[Phase shift diff (deg)]]="","",Table1[[#This Row],[Phase shift diff (deg)]]/180*PI())</f>
        <v>4.1213435190844772</v>
      </c>
      <c r="G590" s="2">
        <v>236.13558956713501</v>
      </c>
    </row>
    <row r="591" spans="1:7" x14ac:dyDescent="0.2">
      <c r="A591" s="2">
        <v>15.9</v>
      </c>
      <c r="B591" s="2">
        <f>2*Table1[[#This Row],[Photon energy (eV)]]-Threshold</f>
        <v>7.2126112000000013</v>
      </c>
      <c r="C591" s="2" t="s">
        <v>25</v>
      </c>
      <c r="D591" s="3">
        <f>Table1[[#This Row],[Polar ang (deg)]]/180*PI()</f>
        <v>2.7400000000000073</v>
      </c>
      <c r="E591" s="2">
        <v>156.990435865846</v>
      </c>
      <c r="F591" s="1">
        <f>IF(Table1[[#This Row],[Phase shift diff (deg)]]="","",Table1[[#This Row],[Phase shift diff (deg)]]/180*PI())</f>
        <v>4.1192810938025941</v>
      </c>
      <c r="G591" s="2">
        <v>236.017421302922</v>
      </c>
    </row>
    <row r="592" spans="1:7" x14ac:dyDescent="0.2">
      <c r="A592" s="2">
        <v>15.9</v>
      </c>
      <c r="B592" s="2">
        <f>2*Table1[[#This Row],[Photon energy (eV)]]-Threshold</f>
        <v>7.2126112000000013</v>
      </c>
      <c r="C592" s="2" t="s">
        <v>25</v>
      </c>
      <c r="D592" s="3">
        <f>Table1[[#This Row],[Polar ang (deg)]]/180*PI()</f>
        <v>2.7499999999999933</v>
      </c>
      <c r="E592" s="2">
        <v>157.563393660976</v>
      </c>
      <c r="F592" s="1">
        <f>IF(Table1[[#This Row],[Phase shift diff (deg)]]="","",Table1[[#This Row],[Phase shift diff (deg)]]/180*PI())</f>
        <v>4.1172973500489363</v>
      </c>
      <c r="G592" s="2">
        <v>235.903761158202</v>
      </c>
    </row>
    <row r="593" spans="1:7" x14ac:dyDescent="0.2">
      <c r="A593" s="2">
        <v>15.9</v>
      </c>
      <c r="B593" s="2">
        <f>2*Table1[[#This Row],[Photon energy (eV)]]-Threshold</f>
        <v>7.2126112000000013</v>
      </c>
      <c r="C593" s="2" t="s">
        <v>25</v>
      </c>
      <c r="D593" s="3">
        <f>Table1[[#This Row],[Polar ang (deg)]]/180*PI()</f>
        <v>2.7599999999999962</v>
      </c>
      <c r="E593" s="2">
        <v>158.13635145610701</v>
      </c>
      <c r="F593" s="1">
        <f>IF(Table1[[#This Row],[Phase shift diff (deg)]]="","",Table1[[#This Row],[Phase shift diff (deg)]]/180*PI())</f>
        <v>4.1153897229371692</v>
      </c>
      <c r="G593" s="2">
        <v>235.79446217581301</v>
      </c>
    </row>
    <row r="594" spans="1:7" x14ac:dyDescent="0.2">
      <c r="A594" s="2">
        <v>15.9</v>
      </c>
      <c r="B594" s="2">
        <f>2*Table1[[#This Row],[Photon energy (eV)]]-Threshold</f>
        <v>7.2126112000000013</v>
      </c>
      <c r="C594" s="2" t="s">
        <v>25</v>
      </c>
      <c r="D594" s="3">
        <f>Table1[[#This Row],[Polar ang (deg)]]/180*PI()</f>
        <v>2.7699999999999996</v>
      </c>
      <c r="E594" s="2">
        <v>158.70930925123801</v>
      </c>
      <c r="F594" s="1">
        <f>IF(Table1[[#This Row],[Phase shift diff (deg)]]="","",Table1[[#This Row],[Phase shift diff (deg)]]/180*PI())</f>
        <v>4.1135557818403736</v>
      </c>
      <c r="G594" s="2">
        <v>235.689385091091</v>
      </c>
    </row>
    <row r="595" spans="1:7" x14ac:dyDescent="0.2">
      <c r="A595" s="2">
        <v>15.9</v>
      </c>
      <c r="B595" s="2">
        <f>2*Table1[[#This Row],[Photon energy (eV)]]-Threshold</f>
        <v>7.2126112000000013</v>
      </c>
      <c r="C595" s="2" t="s">
        <v>25</v>
      </c>
      <c r="D595" s="3">
        <f>Table1[[#This Row],[Polar ang (deg)]]/180*PI()</f>
        <v>2.780000000000002</v>
      </c>
      <c r="E595" s="2">
        <v>159.28226704636899</v>
      </c>
      <c r="F595" s="1">
        <f>IF(Table1[[#This Row],[Phase shift diff (deg)]]="","",Table1[[#This Row],[Phase shift diff (deg)]]/180*PI())</f>
        <v>4.1117932231487</v>
      </c>
      <c r="G595" s="2">
        <v>235.588397916914</v>
      </c>
    </row>
    <row r="596" spans="1:7" x14ac:dyDescent="0.2">
      <c r="A596" s="2">
        <v>15.9</v>
      </c>
      <c r="B596" s="2">
        <f>2*Table1[[#This Row],[Photon energy (eV)]]-Threshold</f>
        <v>7.2126112000000013</v>
      </c>
      <c r="C596" s="2" t="s">
        <v>25</v>
      </c>
      <c r="D596" s="3">
        <f>Table1[[#This Row],[Polar ang (deg)]]/180*PI()</f>
        <v>2.7900000000000054</v>
      </c>
      <c r="E596" s="2">
        <v>159.85522484149999</v>
      </c>
      <c r="F596" s="1">
        <f>IF(Table1[[#This Row],[Phase shift diff (deg)]]="","",Table1[[#This Row],[Phase shift diff (deg)]]/180*PI())</f>
        <v>4.110099863515206</v>
      </c>
      <c r="G596" s="2">
        <v>235.491375556717</v>
      </c>
    </row>
    <row r="597" spans="1:7" x14ac:dyDescent="0.2">
      <c r="A597" s="2">
        <v>15.9</v>
      </c>
      <c r="B597" s="2">
        <f>2*Table1[[#This Row],[Photon energy (eV)]]-Threshold</f>
        <v>7.2126112000000013</v>
      </c>
      <c r="C597" s="2" t="s">
        <v>25</v>
      </c>
      <c r="D597" s="3">
        <f>Table1[[#This Row],[Polar ang (deg)]]/180*PI()</f>
        <v>2.8000000000000087</v>
      </c>
      <c r="E597" s="2">
        <v>160.42818263663099</v>
      </c>
      <c r="F597" s="1">
        <f>IF(Table1[[#This Row],[Phase shift diff (deg)]]="","",Table1[[#This Row],[Phase shift diff (deg)]]/180*PI())</f>
        <v>4.1084736335546257</v>
      </c>
      <c r="G597" s="2">
        <v>235.398199443458</v>
      </c>
    </row>
    <row r="598" spans="1:7" x14ac:dyDescent="0.2">
      <c r="A598" s="2">
        <v>15.9</v>
      </c>
      <c r="B598" s="2">
        <f>2*Table1[[#This Row],[Photon energy (eV)]]-Threshold</f>
        <v>7.2126112000000013</v>
      </c>
      <c r="C598" s="2" t="s">
        <v>25</v>
      </c>
      <c r="D598" s="3">
        <f>Table1[[#This Row],[Polar ang (deg)]]/180*PI()</f>
        <v>2.8099999999999943</v>
      </c>
      <c r="E598" s="2">
        <v>161.001140431761</v>
      </c>
      <c r="F598" s="1">
        <f>IF(Table1[[#This Row],[Phase shift diff (deg)]]="","",Table1[[#This Row],[Phase shift diff (deg)]]/180*PI())</f>
        <v>4.1069125719632291</v>
      </c>
      <c r="G598" s="2">
        <v>235.30875720271101</v>
      </c>
    </row>
    <row r="599" spans="1:7" x14ac:dyDescent="0.2">
      <c r="A599" s="2">
        <v>15.9</v>
      </c>
      <c r="B599" s="2">
        <f>2*Table1[[#This Row],[Photon energy (eV)]]-Threshold</f>
        <v>7.2126112000000013</v>
      </c>
      <c r="C599" s="2" t="s">
        <v>25</v>
      </c>
      <c r="D599" s="3">
        <f>Table1[[#This Row],[Polar ang (deg)]]/180*PI()</f>
        <v>2.8199999999999976</v>
      </c>
      <c r="E599" s="2">
        <v>161.574098226892</v>
      </c>
      <c r="F599" s="1">
        <f>IF(Table1[[#This Row],[Phase shift diff (deg)]]="","",Table1[[#This Row],[Phase shift diff (deg)]]/180*PI())</f>
        <v>4.1054148200301324</v>
      </c>
      <c r="G599" s="2">
        <v>235.22294233818701</v>
      </c>
    </row>
    <row r="600" spans="1:7" x14ac:dyDescent="0.2">
      <c r="A600" s="2">
        <v>15.9</v>
      </c>
      <c r="B600" s="2">
        <f>2*Table1[[#This Row],[Photon energy (eV)]]-Threshold</f>
        <v>7.2126112000000013</v>
      </c>
      <c r="C600" s="2" t="s">
        <v>25</v>
      </c>
      <c r="D600" s="3">
        <f>Table1[[#This Row],[Polar ang (deg)]]/180*PI()</f>
        <v>2.8300000000000005</v>
      </c>
      <c r="E600" s="2">
        <v>162.14705602202301</v>
      </c>
      <c r="F600" s="1">
        <f>IF(Table1[[#This Row],[Phase shift diff (deg)]]="","",Table1[[#This Row],[Phase shift diff (deg)]]/180*PI())</f>
        <v>4.1039786165128174</v>
      </c>
      <c r="G600" s="2">
        <v>235.14065393812299</v>
      </c>
    </row>
    <row r="601" spans="1:7" x14ac:dyDescent="0.2">
      <c r="A601" s="2">
        <v>15.9</v>
      </c>
      <c r="B601" s="2">
        <f>2*Table1[[#This Row],[Photon energy (eV)]]-Threshold</f>
        <v>7.2126112000000013</v>
      </c>
      <c r="C601" s="2" t="s">
        <v>25</v>
      </c>
      <c r="D601" s="3">
        <f>Table1[[#This Row],[Polar ang (deg)]]/180*PI()</f>
        <v>2.8400000000000034</v>
      </c>
      <c r="E601" s="2">
        <v>162.72001381715401</v>
      </c>
      <c r="F601" s="1">
        <f>IF(Table1[[#This Row],[Phase shift diff (deg)]]="","",Table1[[#This Row],[Phase shift diff (deg)]]/180*PI())</f>
        <v>4.1026022928519801</v>
      </c>
      <c r="G601" s="2">
        <v>235.06179640111301</v>
      </c>
    </row>
    <row r="602" spans="1:7" x14ac:dyDescent="0.2">
      <c r="A602" s="2">
        <v>15.9</v>
      </c>
      <c r="B602" s="2">
        <f>2*Table1[[#This Row],[Photon energy (eV)]]-Threshold</f>
        <v>7.2126112000000013</v>
      </c>
      <c r="C602" s="2" t="s">
        <v>25</v>
      </c>
      <c r="D602" s="3">
        <f>Table1[[#This Row],[Polar ang (deg)]]/180*PI()</f>
        <v>2.8500000000000063</v>
      </c>
      <c r="E602" s="2">
        <v>163.29297161228499</v>
      </c>
      <c r="F602" s="1">
        <f>IF(Table1[[#This Row],[Phase shift diff (deg)]]="","",Table1[[#This Row],[Phase shift diff (deg)]]/180*PI())</f>
        <v>4.1012842687027184</v>
      </c>
      <c r="G602" s="2">
        <v>234.986279180064</v>
      </c>
    </row>
    <row r="603" spans="1:7" x14ac:dyDescent="0.2">
      <c r="A603" s="2">
        <v>15.9</v>
      </c>
      <c r="B603" s="2">
        <f>2*Table1[[#This Row],[Photon energy (eV)]]-Threshold</f>
        <v>7.2126112000000013</v>
      </c>
      <c r="C603" s="2" t="s">
        <v>25</v>
      </c>
      <c r="D603" s="3">
        <f>Table1[[#This Row],[Polar ang (deg)]]/180*PI()</f>
        <v>2.8599999999999923</v>
      </c>
      <c r="E603" s="2">
        <v>163.865929407415</v>
      </c>
      <c r="F603" s="1">
        <f>IF(Table1[[#This Row],[Phase shift diff (deg)]]="","",Table1[[#This Row],[Phase shift diff (deg)]]/180*PI())</f>
        <v>4.1000230477605797</v>
      </c>
      <c r="G603" s="2">
        <v>234.91401654304599</v>
      </c>
    </row>
    <row r="604" spans="1:7" x14ac:dyDescent="0.2">
      <c r="A604" s="2">
        <v>15.9</v>
      </c>
      <c r="B604" s="2">
        <f>2*Table1[[#This Row],[Photon energy (eV)]]-Threshold</f>
        <v>7.2126112000000013</v>
      </c>
      <c r="C604" s="2" t="s">
        <v>25</v>
      </c>
      <c r="D604" s="3">
        <f>Table1[[#This Row],[Polar ang (deg)]]/180*PI()</f>
        <v>2.8699999999999952</v>
      </c>
      <c r="E604" s="2">
        <v>164.438887202546</v>
      </c>
      <c r="F604" s="1">
        <f>IF(Table1[[#This Row],[Phase shift diff (deg)]]="","",Table1[[#This Row],[Phase shift diff (deg)]]/180*PI())</f>
        <v>4.0988172138634038</v>
      </c>
      <c r="G604" s="2">
        <v>234.84492734994399</v>
      </c>
    </row>
    <row r="605" spans="1:7" x14ac:dyDescent="0.2">
      <c r="A605" s="2">
        <v>15.9</v>
      </c>
      <c r="B605" s="2">
        <f>2*Table1[[#This Row],[Photon energy (eV)]]-Threshold</f>
        <v>7.2126112000000013</v>
      </c>
      <c r="C605" s="2" t="s">
        <v>25</v>
      </c>
      <c r="D605" s="3">
        <f>Table1[[#This Row],[Polar ang (deg)]]/180*PI()</f>
        <v>2.8799999999999981</v>
      </c>
      <c r="E605" s="2">
        <v>165.011844997677</v>
      </c>
      <c r="F605" s="1">
        <f>IF(Table1[[#This Row],[Phase shift diff (deg)]]="","",Table1[[#This Row],[Phase shift diff (deg)]]/180*PI())</f>
        <v>4.0976654273504387</v>
      </c>
      <c r="G605" s="2">
        <v>234.778934843851</v>
      </c>
    </row>
    <row r="606" spans="1:7" x14ac:dyDescent="0.2">
      <c r="A606" s="2">
        <v>15.9</v>
      </c>
      <c r="B606" s="2">
        <f>2*Table1[[#This Row],[Photon energy (eV)]]-Threshold</f>
        <v>7.2126112000000013</v>
      </c>
      <c r="C606" s="2" t="s">
        <v>25</v>
      </c>
      <c r="D606" s="3">
        <f>Table1[[#This Row],[Polar ang (deg)]]/180*PI()</f>
        <v>2.8900000000000019</v>
      </c>
      <c r="E606" s="2">
        <v>165.58480279280801</v>
      </c>
      <c r="F606" s="1">
        <f>IF(Table1[[#This Row],[Phase shift diff (deg)]]="","",Table1[[#This Row],[Phase shift diff (deg)]]/180*PI())</f>
        <v>4.0965664216625832</v>
      </c>
      <c r="G606" s="2">
        <v>234.71596645627599</v>
      </c>
    </row>
    <row r="607" spans="1:7" x14ac:dyDescent="0.2">
      <c r="A607" s="2">
        <v>15.9</v>
      </c>
      <c r="B607" s="2">
        <f>2*Table1[[#This Row],[Photon energy (eV)]]-Threshold</f>
        <v>7.2126112000000013</v>
      </c>
      <c r="C607" s="2" t="s">
        <v>25</v>
      </c>
      <c r="D607" s="3">
        <f>Table1[[#This Row],[Polar ang (deg)]]/180*PI()</f>
        <v>2.9000000000000048</v>
      </c>
      <c r="E607" s="2">
        <v>166.15776058793901</v>
      </c>
      <c r="F607" s="1">
        <f>IF(Table1[[#This Row],[Phase shift diff (deg)]]="","",Table1[[#This Row],[Phase shift diff (deg)]]/180*PI())</f>
        <v>4.0955190001682773</v>
      </c>
      <c r="G607" s="2">
        <v>234.655953625281</v>
      </c>
    </row>
    <row r="608" spans="1:7" x14ac:dyDescent="0.2">
      <c r="A608" s="2">
        <v>15.9</v>
      </c>
      <c r="B608" s="2">
        <f>2*Table1[[#This Row],[Photon energy (eV)]]-Threshold</f>
        <v>7.2126112000000013</v>
      </c>
      <c r="C608" s="2" t="s">
        <v>25</v>
      </c>
      <c r="D608" s="3">
        <f>Table1[[#This Row],[Polar ang (deg)]]/180*PI()</f>
        <v>2.9100000000000077</v>
      </c>
      <c r="E608" s="2">
        <v>166.73071838307001</v>
      </c>
      <c r="F608" s="1">
        <f>IF(Table1[[#This Row],[Phase shift diff (deg)]]="","",Table1[[#This Row],[Phase shift diff (deg)]]/180*PI())</f>
        <v>4.0945220332009642</v>
      </c>
      <c r="G608" s="2">
        <v>234.59883162573999</v>
      </c>
    </row>
    <row r="609" spans="1:7" x14ac:dyDescent="0.2">
      <c r="A609" s="2">
        <v>15.9</v>
      </c>
      <c r="B609" s="2">
        <f>2*Table1[[#This Row],[Photon energy (eV)]]-Threshold</f>
        <v>7.2126112000000013</v>
      </c>
      <c r="C609" s="2" t="s">
        <v>25</v>
      </c>
      <c r="D609" s="3">
        <f>Table1[[#This Row],[Polar ang (deg)]]/180*PI()</f>
        <v>2.9199999999999928</v>
      </c>
      <c r="E609" s="2">
        <v>167.30367617819999</v>
      </c>
      <c r="F609" s="1">
        <f>IF(Table1[[#This Row],[Phase shift diff (deg)]]="","",Table1[[#This Row],[Phase shift diff (deg)]]/180*PI())</f>
        <v>4.0935744552951858</v>
      </c>
      <c r="G609" s="2">
        <v>234.54453941097901</v>
      </c>
    </row>
    <row r="610" spans="1:7" x14ac:dyDescent="0.2">
      <c r="A610" s="2">
        <v>15.9</v>
      </c>
      <c r="B610" s="2">
        <f>2*Table1[[#This Row],[Photon energy (eV)]]-Threshold</f>
        <v>7.2126112000000013</v>
      </c>
      <c r="C610" s="2" t="s">
        <v>25</v>
      </c>
      <c r="D610" s="3">
        <f>Table1[[#This Row],[Polar ang (deg)]]/180*PI()</f>
        <v>2.9299999999999966</v>
      </c>
      <c r="E610" s="2">
        <v>167.876633973331</v>
      </c>
      <c r="F610" s="1">
        <f>IF(Table1[[#This Row],[Phase shift diff (deg)]]="","",Table1[[#This Row],[Phase shift diff (deg)]]/180*PI())</f>
        <v>4.0926752626094789</v>
      </c>
      <c r="G610" s="2">
        <v>234.493019465119</v>
      </c>
    </row>
    <row r="611" spans="1:7" x14ac:dyDescent="0.2">
      <c r="A611" s="2">
        <v>15.9</v>
      </c>
      <c r="B611" s="2">
        <f>2*Table1[[#This Row],[Photon energy (eV)]]-Threshold</f>
        <v>7.2126112000000013</v>
      </c>
      <c r="C611" s="2" t="s">
        <v>25</v>
      </c>
      <c r="D611" s="3">
        <f>Table1[[#This Row],[Polar ang (deg)]]/180*PI()</f>
        <v>2.9399999999999995</v>
      </c>
      <c r="E611" s="2">
        <v>168.449591768462</v>
      </c>
      <c r="F611" s="1">
        <f>IF(Table1[[#This Row],[Phase shift diff (deg)]]="","",Table1[[#This Row],[Phase shift diff (deg)]]/180*PI())</f>
        <v>4.0918235105247227</v>
      </c>
      <c r="G611" s="2">
        <v>234.444217665471</v>
      </c>
    </row>
    <row r="612" spans="1:7" x14ac:dyDescent="0.2">
      <c r="A612" s="2">
        <v>15.9</v>
      </c>
      <c r="B612" s="2">
        <f>2*Table1[[#This Row],[Photon energy (eV)]]-Threshold</f>
        <v>7.2126112000000013</v>
      </c>
      <c r="C612" s="2" t="s">
        <v>25</v>
      </c>
      <c r="D612" s="3">
        <f>Table1[[#This Row],[Polar ang (deg)]]/180*PI()</f>
        <v>2.9500000000000024</v>
      </c>
      <c r="E612" s="2">
        <v>169.022549563593</v>
      </c>
      <c r="F612" s="1">
        <f>IF(Table1[[#This Row],[Phase shift diff (deg)]]="","",Table1[[#This Row],[Phase shift diff (deg)]]/180*PI())</f>
        <v>4.0910183114082077</v>
      </c>
      <c r="G612" s="2">
        <v>234.39808315442701</v>
      </c>
    </row>
    <row r="613" spans="1:7" x14ac:dyDescent="0.2">
      <c r="A613" s="2">
        <v>15.9</v>
      </c>
      <c r="B613" s="2">
        <f>2*Table1[[#This Row],[Photon energy (eV)]]-Threshold</f>
        <v>7.2126112000000013</v>
      </c>
      <c r="C613" s="2" t="s">
        <v>25</v>
      </c>
      <c r="D613" s="3">
        <f>Table1[[#This Row],[Polar ang (deg)]]/180*PI()</f>
        <v>2.9600000000000057</v>
      </c>
      <c r="E613" s="2">
        <v>169.59550735872401</v>
      </c>
      <c r="F613" s="1">
        <f>IF(Table1[[#This Row],[Phase shift diff (deg)]]="","",Table1[[#This Row],[Phase shift diff (deg)]]/180*PI())</f>
        <v>4.0902588325339027</v>
      </c>
      <c r="G613" s="2">
        <v>234.3545682203</v>
      </c>
    </row>
    <row r="614" spans="1:7" x14ac:dyDescent="0.2">
      <c r="A614" s="2">
        <v>15.9</v>
      </c>
      <c r="B614" s="2">
        <f>2*Table1[[#This Row],[Photon energy (eV)]]-Threshold</f>
        <v>7.2126112000000013</v>
      </c>
      <c r="C614" s="2" t="s">
        <v>25</v>
      </c>
      <c r="D614" s="3">
        <f>Table1[[#This Row],[Polar ang (deg)]]/180*PI()</f>
        <v>2.9700000000000091</v>
      </c>
      <c r="E614" s="2">
        <v>170.16846515385501</v>
      </c>
      <c r="F614" s="1">
        <f>IF(Table1[[#This Row],[Phase shift diff (deg)]]="","",Table1[[#This Row],[Phase shift diff (deg)]]/180*PI())</f>
        <v>4.0895442941501168</v>
      </c>
      <c r="G614" s="2">
        <v>234.31362818660901</v>
      </c>
    </row>
    <row r="615" spans="1:7" x14ac:dyDescent="0.2">
      <c r="A615" s="2">
        <v>15.9</v>
      </c>
      <c r="B615" s="2">
        <f>2*Table1[[#This Row],[Photon energy (eV)]]-Threshold</f>
        <v>7.2126112000000013</v>
      </c>
      <c r="C615" s="2" t="s">
        <v>25</v>
      </c>
      <c r="D615" s="3">
        <f>Table1[[#This Row],[Polar ang (deg)]]/180*PI()</f>
        <v>2.9799999999999942</v>
      </c>
      <c r="E615" s="2">
        <v>170.74142294898499</v>
      </c>
      <c r="F615" s="1">
        <f>IF(Table1[[#This Row],[Phase shift diff (deg)]]="","",Table1[[#This Row],[Phase shift diff (deg)]]/180*PI())</f>
        <v>4.0888739676872534</v>
      </c>
      <c r="G615" s="2">
        <v>234.27522130939099</v>
      </c>
    </row>
    <row r="616" spans="1:7" x14ac:dyDescent="0.2">
      <c r="A616" s="2">
        <v>15.9</v>
      </c>
      <c r="B616" s="2">
        <f>2*Table1[[#This Row],[Photon energy (eV)]]-Threshold</f>
        <v>7.2126112000000013</v>
      </c>
      <c r="C616" s="2" t="s">
        <v>25</v>
      </c>
      <c r="D616" s="3">
        <f>Table1[[#This Row],[Polar ang (deg)]]/180*PI()</f>
        <v>2.9899999999999971</v>
      </c>
      <c r="E616" s="2">
        <v>171.31438074411599</v>
      </c>
      <c r="F616" s="1">
        <f>IF(Table1[[#This Row],[Phase shift diff (deg)]]="","",Table1[[#This Row],[Phase shift diff (deg)]]/180*PI())</f>
        <v>4.0882471740977051</v>
      </c>
      <c r="G616" s="2">
        <v>234.23930868208399</v>
      </c>
    </row>
    <row r="617" spans="1:7" x14ac:dyDescent="0.2">
      <c r="A617" s="2">
        <v>15.9</v>
      </c>
      <c r="B617" s="2">
        <f>2*Table1[[#This Row],[Photon energy (eV)]]-Threshold</f>
        <v>7.2126112000000013</v>
      </c>
      <c r="C617" s="2" t="s">
        <v>25</v>
      </c>
      <c r="D617" s="3">
        <f>Table1[[#This Row],[Polar ang (deg)]]/180*PI()</f>
        <v>3.0000000000000004</v>
      </c>
      <c r="E617" s="2">
        <v>171.887338539247</v>
      </c>
      <c r="F617" s="1">
        <f>IF(Table1[[#This Row],[Phase shift diff (deg)]]="","",Table1[[#This Row],[Phase shift diff (deg)]]/180*PI())</f>
        <v>4.0876632823218308</v>
      </c>
      <c r="G617" s="2">
        <v>234.205854147634</v>
      </c>
    </row>
    <row r="618" spans="1:7" x14ac:dyDescent="0.2">
      <c r="A618" s="2">
        <v>15.9</v>
      </c>
      <c r="B618" s="2">
        <f>2*Table1[[#This Row],[Photon energy (eV)]]-Threshold</f>
        <v>7.2126112000000013</v>
      </c>
      <c r="C618" s="2" t="s">
        <v>25</v>
      </c>
      <c r="D618" s="3">
        <f>Table1[[#This Row],[Polar ang (deg)]]/180*PI()</f>
        <v>3.0100000000000038</v>
      </c>
      <c r="E618" s="2">
        <v>172.460296334378</v>
      </c>
      <c r="F618" s="1">
        <f>IF(Table1[[#This Row],[Phase shift diff (deg)]]="","",Table1[[#This Row],[Phase shift diff (deg)]]/180*PI())</f>
        <v>4.0871217078735604</v>
      </c>
      <c r="G618" s="2">
        <v>234.17482421745601</v>
      </c>
    </row>
    <row r="619" spans="1:7" x14ac:dyDescent="0.2">
      <c r="A619" s="2">
        <v>15.9</v>
      </c>
      <c r="B619" s="2">
        <f>2*Table1[[#This Row],[Photon energy (eV)]]-Threshold</f>
        <v>7.2126112000000013</v>
      </c>
      <c r="C619" s="2" t="s">
        <v>25</v>
      </c>
      <c r="D619" s="3">
        <f>Table1[[#This Row],[Polar ang (deg)]]/180*PI()</f>
        <v>3.0200000000000067</v>
      </c>
      <c r="E619" s="2">
        <v>173.033254129509</v>
      </c>
      <c r="F619" s="1">
        <f>IF(Table1[[#This Row],[Phase shift diff (deg)]]="","",Table1[[#This Row],[Phase shift diff (deg)]]/180*PI())</f>
        <v>4.0866219115403686</v>
      </c>
      <c r="G619" s="2">
        <v>234.14618799694799</v>
      </c>
    </row>
    <row r="620" spans="1:7" x14ac:dyDescent="0.2">
      <c r="A620" s="2">
        <v>15.9</v>
      </c>
      <c r="B620" s="2">
        <f>2*Table1[[#This Row],[Photon energy (eV)]]-Threshold</f>
        <v>7.2126112000000013</v>
      </c>
      <c r="C620" s="2" t="s">
        <v>25</v>
      </c>
      <c r="D620" s="3">
        <f>Table1[[#This Row],[Polar ang (deg)]]/180*PI()</f>
        <v>3.0299999999999927</v>
      </c>
      <c r="E620" s="2">
        <v>173.60621192463901</v>
      </c>
      <c r="F620" s="1">
        <f>IF(Table1[[#This Row],[Phase shift diff (deg)]]="","",Table1[[#This Row],[Phase shift diff (deg)]]/180*PI())</f>
        <v>4.0861633981921912</v>
      </c>
      <c r="G620" s="2">
        <v>234.11991711724701</v>
      </c>
    </row>
    <row r="621" spans="1:7" x14ac:dyDescent="0.2">
      <c r="A621" s="2">
        <v>15.9</v>
      </c>
      <c r="B621" s="2">
        <f>2*Table1[[#This Row],[Photon energy (eV)]]-Threshold</f>
        <v>7.2126112000000013</v>
      </c>
      <c r="C621" s="2" t="s">
        <v>25</v>
      </c>
      <c r="D621" s="3">
        <f>Table1[[#This Row],[Polar ang (deg)]]/180*PI()</f>
        <v>3.0399999999999952</v>
      </c>
      <c r="E621" s="2">
        <v>174.17916971976999</v>
      </c>
      <c r="F621" s="1">
        <f>IF(Table1[[#This Row],[Phase shift diff (deg)]]="","",Table1[[#This Row],[Phase shift diff (deg)]]/180*PI())</f>
        <v>4.0857457156950794</v>
      </c>
      <c r="G621" s="2">
        <v>234.09598567298599</v>
      </c>
    </row>
    <row r="622" spans="1:7" x14ac:dyDescent="0.2">
      <c r="A622" s="2">
        <v>15.9</v>
      </c>
      <c r="B622" s="2">
        <f>2*Table1[[#This Row],[Photon energy (eV)]]-Threshold</f>
        <v>7.2126112000000013</v>
      </c>
      <c r="C622" s="2" t="s">
        <v>25</v>
      </c>
      <c r="D622" s="3">
        <f>Table1[[#This Row],[Polar ang (deg)]]/180*PI()</f>
        <v>3.0499999999999985</v>
      </c>
      <c r="E622" s="2">
        <v>174.75212751490099</v>
      </c>
      <c r="F622" s="1">
        <f>IF(Table1[[#This Row],[Phase shift diff (deg)]]="","",Table1[[#This Row],[Phase shift diff (deg)]]/180*PI())</f>
        <v>4.0853684539252306</v>
      </c>
      <c r="G622" s="2">
        <v>234.07437016580201</v>
      </c>
    </row>
    <row r="623" spans="1:7" x14ac:dyDescent="0.2">
      <c r="A623" s="2">
        <v>15.9</v>
      </c>
      <c r="B623" s="2">
        <f>2*Table1[[#This Row],[Photon energy (eV)]]-Threshold</f>
        <v>7.2126112000000013</v>
      </c>
      <c r="C623" s="2" t="s">
        <v>25</v>
      </c>
      <c r="D623" s="3">
        <f>Table1[[#This Row],[Polar ang (deg)]]/180*PI()</f>
        <v>3.0600000000000014</v>
      </c>
      <c r="E623" s="2">
        <v>175.32508531003199</v>
      </c>
      <c r="F623" s="1">
        <f>IF(Table1[[#This Row],[Phase shift diff (deg)]]="","",Table1[[#This Row],[Phase shift diff (deg)]]/180*PI())</f>
        <v>4.0850312438794782</v>
      </c>
      <c r="G623" s="2">
        <v>234.055049453371</v>
      </c>
    </row>
    <row r="624" spans="1:7" x14ac:dyDescent="0.2">
      <c r="A624" s="2">
        <v>15.9</v>
      </c>
      <c r="B624" s="2">
        <f>2*Table1[[#This Row],[Photon energy (eV)]]-Threshold</f>
        <v>7.2126112000000013</v>
      </c>
      <c r="C624" s="2" t="s">
        <v>25</v>
      </c>
      <c r="D624" s="3">
        <f>Table1[[#This Row],[Polar ang (deg)]]/180*PI()</f>
        <v>3.0700000000000047</v>
      </c>
      <c r="E624" s="2">
        <v>175.898043105163</v>
      </c>
      <c r="F624" s="1">
        <f>IF(Table1[[#This Row],[Phase shift diff (deg)]]="","",Table1[[#This Row],[Phase shift diff (deg)]]/180*PI())</f>
        <v>4.0847337568793387</v>
      </c>
      <c r="G624" s="2">
        <v>234.03800470380301</v>
      </c>
    </row>
    <row r="625" spans="1:7" x14ac:dyDescent="0.2">
      <c r="A625" s="2">
        <v>15.9</v>
      </c>
      <c r="B625" s="2">
        <f>2*Table1[[#This Row],[Photon energy (eV)]]-Threshold</f>
        <v>7.2126112000000013</v>
      </c>
      <c r="C625" s="2" t="s">
        <v>25</v>
      </c>
      <c r="D625" s="3">
        <f>Table1[[#This Row],[Polar ang (deg)]]/180*PI()</f>
        <v>3.0800000000000076</v>
      </c>
      <c r="E625" s="2">
        <v>176.471000900294</v>
      </c>
      <c r="F625" s="1">
        <f>IF(Table1[[#This Row],[Phase shift diff (deg)]]="","",Table1[[#This Row],[Phase shift diff (deg)]]/180*PI())</f>
        <v>4.0844757038651611</v>
      </c>
      <c r="G625" s="2">
        <v>234.02321935520001</v>
      </c>
    </row>
    <row r="626" spans="1:7" x14ac:dyDescent="0.2">
      <c r="A626" s="2">
        <v>15.9</v>
      </c>
      <c r="B626" s="2">
        <f>2*Table1[[#This Row],[Photon energy (eV)]]-Threshold</f>
        <v>7.2126112000000013</v>
      </c>
      <c r="C626" s="2" t="s">
        <v>25</v>
      </c>
      <c r="D626" s="3">
        <f>Table1[[#This Row],[Polar ang (deg)]]/180*PI()</f>
        <v>3.0899999999999936</v>
      </c>
      <c r="E626" s="2">
        <v>177.04395869542401</v>
      </c>
      <c r="F626" s="1">
        <f>IF(Table1[[#This Row],[Phase shift diff (deg)]]="","",Table1[[#This Row],[Phase shift diff (deg)]]/180*PI())</f>
        <v>4.0842568347778991</v>
      </c>
      <c r="G626" s="2">
        <v>234.01067908023401</v>
      </c>
    </row>
    <row r="627" spans="1:7" x14ac:dyDescent="0.2">
      <c r="A627" s="2">
        <v>15.9</v>
      </c>
      <c r="B627" s="2">
        <f>2*Table1[[#This Row],[Photon energy (eV)]]-Threshold</f>
        <v>7.2126112000000013</v>
      </c>
      <c r="C627" s="2" t="s">
        <v>25</v>
      </c>
      <c r="D627" s="3">
        <f>Table1[[#This Row],[Polar ang (deg)]]/180*PI()</f>
        <v>3.099999999999997</v>
      </c>
      <c r="E627" s="2">
        <v>177.61691649055501</v>
      </c>
      <c r="F627" s="1">
        <f>IF(Table1[[#This Row],[Phase shift diff (deg)]]="","",Table1[[#This Row],[Phase shift diff (deg)]]/180*PI())</f>
        <v>4.0840769380264348</v>
      </c>
      <c r="G627" s="2">
        <v>234.00037175562699</v>
      </c>
    </row>
    <row r="628" spans="1:7" x14ac:dyDescent="0.2">
      <c r="A628" s="2">
        <v>15.9</v>
      </c>
      <c r="B628" s="2">
        <f>2*Table1[[#This Row],[Photon energy (eV)]]-Threshold</f>
        <v>7.2126112000000013</v>
      </c>
      <c r="C628" s="2" t="s">
        <v>25</v>
      </c>
      <c r="D628" s="3">
        <f>Table1[[#This Row],[Polar ang (deg)]]/180*PI()</f>
        <v>3.1099999999999994</v>
      </c>
      <c r="E628" s="2">
        <v>178.18987428568599</v>
      </c>
      <c r="F628" s="1">
        <f>IF(Table1[[#This Row],[Phase shift diff (deg)]]="","",Table1[[#This Row],[Phase shift diff (deg)]]/180*PI())</f>
        <v>4.0839358400381069</v>
      </c>
      <c r="G628" s="2">
        <v>233.99228743639799</v>
      </c>
    </row>
    <row r="629" spans="1:7" x14ac:dyDescent="0.2">
      <c r="A629" s="2">
        <v>15.9</v>
      </c>
      <c r="B629" s="2">
        <f>2*Table1[[#This Row],[Photon energy (eV)]]-Threshold</f>
        <v>7.2126112000000013</v>
      </c>
      <c r="C629" s="2" t="s">
        <v>25</v>
      </c>
      <c r="D629" s="3">
        <f>Table1[[#This Row],[Polar ang (deg)]]/180*PI()</f>
        <v>3.1200000000000023</v>
      </c>
      <c r="E629" s="2">
        <v>178.76283208081699</v>
      </c>
      <c r="F629" s="1">
        <f>IF(Table1[[#This Row],[Phase shift diff (deg)]]="","",Table1[[#This Row],[Phase shift diff (deg)]]/180*PI())</f>
        <v>4.0838334048909655</v>
      </c>
      <c r="G629" s="2">
        <v>233.986418334793</v>
      </c>
    </row>
    <row r="630" spans="1:7" x14ac:dyDescent="0.2">
      <c r="A630" s="2">
        <v>15.9</v>
      </c>
      <c r="B630" s="2">
        <f>2*Table1[[#This Row],[Photon energy (eV)]]-Threshold</f>
        <v>7.2126112000000013</v>
      </c>
      <c r="C630" s="2" t="s">
        <v>25</v>
      </c>
      <c r="D630" s="3">
        <f>Table1[[#This Row],[Polar ang (deg)]]/180*PI()</f>
        <v>3.1300000000000057</v>
      </c>
      <c r="E630" s="2">
        <v>179.335789875948</v>
      </c>
      <c r="F630" s="1">
        <f>IF(Table1[[#This Row],[Phase shift diff (deg)]]="","",Table1[[#This Row],[Phase shift diff (deg)]]/180*PI())</f>
        <v>4.0837695340265645</v>
      </c>
      <c r="G630" s="2">
        <v>233.982758803829</v>
      </c>
    </row>
    <row r="631" spans="1:7" x14ac:dyDescent="0.2">
      <c r="A631" s="2">
        <v>15.9</v>
      </c>
      <c r="B631" s="2">
        <f>2*Table1[[#This Row],[Photon energy (eV)]]-Threshold</f>
        <v>7.2126112000000013</v>
      </c>
      <c r="C631" s="2" t="s">
        <v>25</v>
      </c>
      <c r="D631" s="3">
        <f>Table1[[#This Row],[Polar ang (deg)]]/180*PI()</f>
        <v>3.140000000000009</v>
      </c>
      <c r="E631" s="2">
        <v>179.908747671079</v>
      </c>
      <c r="F631" s="1">
        <f>IF(Table1[[#This Row],[Phase shift diff (deg)]]="","",Table1[[#This Row],[Phase shift diff (deg)]]/180*PI())</f>
        <v>4.0837441660418481</v>
      </c>
      <c r="G631" s="2">
        <v>233.98130532536999</v>
      </c>
    </row>
    <row r="632" spans="1:7" x14ac:dyDescent="0.2">
      <c r="A632" s="2">
        <v>19.100000000000001</v>
      </c>
      <c r="B632" s="2">
        <f>2*Table1[[#This Row],[Photon energy (eV)]]-Threshold</f>
        <v>13.612611200000003</v>
      </c>
      <c r="C632" s="2" t="s">
        <v>25</v>
      </c>
      <c r="D632" s="3">
        <f>Table1[[#This Row],[Polar ang (deg)]]/180*PI()</f>
        <v>0</v>
      </c>
      <c r="E632" s="2">
        <v>0</v>
      </c>
      <c r="F632" s="1">
        <f>IF(Table1[[#This Row],[Phase shift diff (deg)]]="","",Table1[[#This Row],[Phase shift diff (deg)]]/180*PI())</f>
        <v>1.0558841254483566</v>
      </c>
      <c r="G632" s="2">
        <v>60.497704043052799</v>
      </c>
    </row>
    <row r="633" spans="1:7" x14ac:dyDescent="0.2">
      <c r="A633" s="2">
        <v>19.100000000000001</v>
      </c>
      <c r="B633" s="2">
        <f>2*Table1[[#This Row],[Photon energy (eV)]]-Threshold</f>
        <v>13.612611200000003</v>
      </c>
      <c r="C633" s="2" t="s">
        <v>25</v>
      </c>
      <c r="D633" s="3">
        <f>Table1[[#This Row],[Polar ang (deg)]]/180*PI()</f>
        <v>9.9999999999999967E-3</v>
      </c>
      <c r="E633" s="2">
        <v>0.57295779513082301</v>
      </c>
      <c r="F633" s="1">
        <f>IF(Table1[[#This Row],[Phase shift diff (deg)]]="","",Table1[[#This Row],[Phase shift diff (deg)]]/180*PI())</f>
        <v>1.0559145335804025</v>
      </c>
      <c r="G633" s="2">
        <v>60.499446300681903</v>
      </c>
    </row>
    <row r="634" spans="1:7" x14ac:dyDescent="0.2">
      <c r="A634" s="2">
        <v>19.100000000000001</v>
      </c>
      <c r="B634" s="2">
        <f>2*Table1[[#This Row],[Photon energy (eV)]]-Threshold</f>
        <v>13.612611200000003</v>
      </c>
      <c r="C634" s="2" t="s">
        <v>25</v>
      </c>
      <c r="D634" s="3">
        <f>Table1[[#This Row],[Polar ang (deg)]]/180*PI()</f>
        <v>2.0000000000000063E-2</v>
      </c>
      <c r="E634" s="2">
        <v>1.14591559026165</v>
      </c>
      <c r="F634" s="1">
        <f>IF(Table1[[#This Row],[Phase shift diff (deg)]]="","",Table1[[#This Row],[Phase shift diff (deg)]]/180*PI())</f>
        <v>1.0560057830281302</v>
      </c>
      <c r="G634" s="2">
        <v>60.504674508919599</v>
      </c>
    </row>
    <row r="635" spans="1:7" x14ac:dyDescent="0.2">
      <c r="A635" s="2">
        <v>19.100000000000001</v>
      </c>
      <c r="B635" s="2">
        <f>2*Table1[[#This Row],[Photon energy (eV)]]-Threshold</f>
        <v>13.612611200000003</v>
      </c>
      <c r="C635" s="2" t="s">
        <v>25</v>
      </c>
      <c r="D635" s="3">
        <f>Table1[[#This Row],[Polar ang (deg)]]/180*PI()</f>
        <v>3.0000000000000009E-2</v>
      </c>
      <c r="E635" s="2">
        <v>1.71887338539247</v>
      </c>
      <c r="F635" s="1">
        <f>IF(Table1[[#This Row],[Phase shift diff (deg)]]="","",Table1[[#This Row],[Phase shift diff (deg)]]/180*PI())</f>
        <v>1.0561579489872182</v>
      </c>
      <c r="G635" s="2">
        <v>60.513392976160901</v>
      </c>
    </row>
    <row r="636" spans="1:7" x14ac:dyDescent="0.2">
      <c r="A636" s="2">
        <v>19.100000000000001</v>
      </c>
      <c r="B636" s="2">
        <f>2*Table1[[#This Row],[Photon energy (eV)]]-Threshold</f>
        <v>13.612611200000003</v>
      </c>
      <c r="C636" s="2" t="s">
        <v>25</v>
      </c>
      <c r="D636" s="3">
        <f>Table1[[#This Row],[Polar ang (deg)]]/180*PI()</f>
        <v>3.9999999999999945E-2</v>
      </c>
      <c r="E636" s="2">
        <v>2.2918311805232898</v>
      </c>
      <c r="F636" s="1">
        <f>IF(Table1[[#This Row],[Phase shift diff (deg)]]="","",Table1[[#This Row],[Phase shift diff (deg)]]/180*PI())</f>
        <v>1.0563711569203194</v>
      </c>
      <c r="G636" s="2">
        <v>60.525608890886303</v>
      </c>
    </row>
    <row r="637" spans="1:7" x14ac:dyDescent="0.2">
      <c r="A637" s="2">
        <v>19.100000000000001</v>
      </c>
      <c r="B637" s="2">
        <f>2*Table1[[#This Row],[Photon energy (eV)]]-Threshold</f>
        <v>13.612611200000003</v>
      </c>
      <c r="C637" s="2" t="s">
        <v>25</v>
      </c>
      <c r="D637" s="3">
        <f>Table1[[#This Row],[Polar ang (deg)]]/180*PI()</f>
        <v>5.0000000000000065E-2</v>
      </c>
      <c r="E637" s="2">
        <v>2.8647889756541201</v>
      </c>
      <c r="F637" s="1">
        <f>IF(Table1[[#This Row],[Phase shift diff (deg)]]="","",Table1[[#This Row],[Phase shift diff (deg)]]/180*PI())</f>
        <v>1.0566455827621652</v>
      </c>
      <c r="G637" s="2">
        <v>60.541332333413401</v>
      </c>
    </row>
    <row r="638" spans="1:7" x14ac:dyDescent="0.2">
      <c r="A638" s="2">
        <v>19.100000000000001</v>
      </c>
      <c r="B638" s="2">
        <f>2*Table1[[#This Row],[Photon energy (eV)]]-Threshold</f>
        <v>13.612611200000003</v>
      </c>
      <c r="C638" s="2" t="s">
        <v>25</v>
      </c>
      <c r="D638" s="3">
        <f>Table1[[#This Row],[Polar ang (deg)]]/180*PI()</f>
        <v>6.0000000000000019E-2</v>
      </c>
      <c r="E638" s="2">
        <v>3.4377467707849401</v>
      </c>
      <c r="F638" s="1">
        <f>IF(Table1[[#This Row],[Phase shift diff (deg)]]="","",Table1[[#This Row],[Phase shift diff (deg)]]/180*PI())</f>
        <v>1.0569814532074047</v>
      </c>
      <c r="G638" s="2">
        <v>60.560576292388802</v>
      </c>
    </row>
    <row r="639" spans="1:7" x14ac:dyDescent="0.2">
      <c r="A639" s="2">
        <v>19.100000000000001</v>
      </c>
      <c r="B639" s="2">
        <f>2*Table1[[#This Row],[Photon energy (eV)]]-Threshold</f>
        <v>13.612611200000003</v>
      </c>
      <c r="C639" s="2" t="s">
        <v>25</v>
      </c>
      <c r="D639" s="3">
        <f>Table1[[#This Row],[Polar ang (deg)]]/180*PI()</f>
        <v>6.9999999999999951E-2</v>
      </c>
      <c r="E639" s="2">
        <v>4.0107045659157601</v>
      </c>
      <c r="F639" s="1">
        <f>IF(Table1[[#This Row],[Phase shift diff (deg)]]="","",Table1[[#This Row],[Phase shift diff (deg)]]/180*PI())</f>
        <v>1.0573790460818397</v>
      </c>
      <c r="G639" s="2">
        <v>60.583356686058401</v>
      </c>
    </row>
    <row r="640" spans="1:7" x14ac:dyDescent="0.2">
      <c r="A640" s="2">
        <v>19.100000000000001</v>
      </c>
      <c r="B640" s="2">
        <f>2*Table1[[#This Row],[Photon energy (eV)]]-Threshold</f>
        <v>13.612611200000003</v>
      </c>
      <c r="C640" s="2" t="s">
        <v>25</v>
      </c>
      <c r="D640" s="3">
        <f>Table1[[#This Row],[Polar ang (deg)]]/180*PI()</f>
        <v>8.0000000000000071E-2</v>
      </c>
      <c r="E640" s="2">
        <v>4.5836623610465903</v>
      </c>
      <c r="F640" s="1">
        <f>IF(Table1[[#This Row],[Phase shift diff (deg)]]="","",Table1[[#This Row],[Phase shift diff (deg)]]/180*PI())</f>
        <v>1.0578386907979447</v>
      </c>
      <c r="G640" s="2">
        <v>60.609692388366703</v>
      </c>
    </row>
    <row r="641" spans="1:7" x14ac:dyDescent="0.2">
      <c r="A641" s="2">
        <v>19.100000000000001</v>
      </c>
      <c r="B641" s="2">
        <f>2*Table1[[#This Row],[Photon energy (eV)]]-Threshold</f>
        <v>13.612611200000003</v>
      </c>
      <c r="C641" s="2" t="s">
        <v>25</v>
      </c>
      <c r="D641" s="3">
        <f>Table1[[#This Row],[Polar ang (deg)]]/180*PI()</f>
        <v>9.0000000000000011E-2</v>
      </c>
      <c r="E641" s="2">
        <v>5.1566201561774099</v>
      </c>
      <c r="F641" s="1">
        <f>IF(Table1[[#This Row],[Phase shift diff (deg)]]="","",Table1[[#This Row],[Phase shift diff (deg)]]/180*PI())</f>
        <v>1.058360768895747</v>
      </c>
      <c r="G641" s="2">
        <v>60.639605259946997</v>
      </c>
    </row>
    <row r="642" spans="1:7" x14ac:dyDescent="0.2">
      <c r="A642" s="2">
        <v>19.100000000000001</v>
      </c>
      <c r="B642" s="2">
        <f>2*Table1[[#This Row],[Photon energy (eV)]]-Threshold</f>
        <v>13.612611200000003</v>
      </c>
      <c r="C642" s="2" t="s">
        <v>25</v>
      </c>
      <c r="D642" s="3">
        <f>Table1[[#This Row],[Polar ang (deg)]]/180*PI()</f>
        <v>9.9999999999999978E-2</v>
      </c>
      <c r="E642" s="2">
        <v>5.7295779513082303</v>
      </c>
      <c r="F642" s="1">
        <f>IF(Table1[[#This Row],[Phase shift diff (deg)]]="","",Table1[[#This Row],[Phase shift diff (deg)]]/180*PI())</f>
        <v>1.0589457146703385</v>
      </c>
      <c r="G642" s="2">
        <v>60.673120184075103</v>
      </c>
    </row>
    <row r="643" spans="1:7" x14ac:dyDescent="0.2">
      <c r="A643" s="2">
        <v>19.100000000000001</v>
      </c>
      <c r="B643" s="2">
        <f>2*Table1[[#This Row],[Photon energy (eV)]]-Threshold</f>
        <v>13.612611200000003</v>
      </c>
      <c r="C643" s="2" t="s">
        <v>25</v>
      </c>
      <c r="D643" s="3">
        <f>Table1[[#This Row],[Polar ang (deg)]]/180*PI()</f>
        <v>0.11000000000000007</v>
      </c>
      <c r="E643" s="2">
        <v>6.3025357464390597</v>
      </c>
      <c r="F643" s="1">
        <f>IF(Table1[[#This Row],[Phase shift diff (deg)]]="","",Table1[[#This Row],[Phase shift diff (deg)]]/180*PI())</f>
        <v>1.0595940158874939</v>
      </c>
      <c r="G643" s="2">
        <v>60.710265107671297</v>
      </c>
    </row>
    <row r="644" spans="1:7" x14ac:dyDescent="0.2">
      <c r="A644" s="2">
        <v>19.100000000000001</v>
      </c>
      <c r="B644" s="2">
        <f>2*Table1[[#This Row],[Photon energy (eV)]]-Threshold</f>
        <v>13.612611200000003</v>
      </c>
      <c r="C644" s="2" t="s">
        <v>25</v>
      </c>
      <c r="D644" s="3">
        <f>Table1[[#This Row],[Polar ang (deg)]]/180*PI()</f>
        <v>0.12000000000000004</v>
      </c>
      <c r="E644" s="2">
        <v>6.8754935415698801</v>
      </c>
      <c r="F644" s="1">
        <f>IF(Table1[[#This Row],[Phase shift diff (deg)]]="","",Table1[[#This Row],[Phase shift diff (deg)]]/180*PI())</f>
        <v>1.0603062145891136</v>
      </c>
      <c r="G644" s="2">
        <v>60.7510710874488</v>
      </c>
    </row>
    <row r="645" spans="1:7" x14ac:dyDescent="0.2">
      <c r="A645" s="2">
        <v>19.100000000000001</v>
      </c>
      <c r="B645" s="2">
        <f>2*Table1[[#This Row],[Photon energy (eV)]]-Threshold</f>
        <v>13.612611200000003</v>
      </c>
      <c r="C645" s="2" t="s">
        <v>25</v>
      </c>
      <c r="D645" s="3">
        <f>Table1[[#This Row],[Polar ang (deg)]]/180*PI()</f>
        <v>0.12999999999999995</v>
      </c>
      <c r="E645" s="2">
        <v>7.4484513367006997</v>
      </c>
      <c r="F645" s="1">
        <f>IF(Table1[[#This Row],[Phase shift diff (deg)]]="","",Table1[[#This Row],[Phase shift diff (deg)]]/180*PI())</f>
        <v>1.0610829079903255</v>
      </c>
      <c r="G645" s="2">
        <v>60.7955723413139</v>
      </c>
    </row>
    <row r="646" spans="1:7" x14ac:dyDescent="0.2">
      <c r="A646" s="2">
        <v>19.100000000000001</v>
      </c>
      <c r="B646" s="2">
        <f>2*Table1[[#This Row],[Photon energy (eV)]]-Threshold</f>
        <v>13.612611200000003</v>
      </c>
      <c r="C646" s="2" t="s">
        <v>25</v>
      </c>
      <c r="D646" s="3">
        <f>Table1[[#This Row],[Polar ang (deg)]]/180*PI()</f>
        <v>0.1400000000000001</v>
      </c>
      <c r="E646" s="2">
        <v>8.0214091318315308</v>
      </c>
      <c r="F646" s="1">
        <f>IF(Table1[[#This Row],[Phase shift diff (deg)]]="","",Table1[[#This Row],[Phase shift diff (deg)]]/180*PI())</f>
        <v>1.0619247494704345</v>
      </c>
      <c r="G646" s="2">
        <v>60.843806305143197</v>
      </c>
    </row>
    <row r="647" spans="1:7" x14ac:dyDescent="0.2">
      <c r="A647" s="2">
        <v>19.100000000000001</v>
      </c>
      <c r="B647" s="2">
        <f>2*Table1[[#This Row],[Photon energy (eV)]]-Threshold</f>
        <v>13.612611200000003</v>
      </c>
      <c r="C647" s="2" t="s">
        <v>25</v>
      </c>
      <c r="D647" s="3">
        <f>Table1[[#This Row],[Polar ang (deg)]]/180*PI()</f>
        <v>0.15</v>
      </c>
      <c r="E647" s="2">
        <v>8.5943669269623495</v>
      </c>
      <c r="F647" s="1">
        <f>IF(Table1[[#This Row],[Phase shift diff (deg)]]="","",Table1[[#This Row],[Phase shift diff (deg)]]/180*PI())</f>
        <v>1.0628324496599664</v>
      </c>
      <c r="G647" s="2">
        <v>60.8958136950666</v>
      </c>
    </row>
    <row r="648" spans="1:7" x14ac:dyDescent="0.2">
      <c r="A648" s="2">
        <v>19.100000000000001</v>
      </c>
      <c r="B648" s="2">
        <f>2*Table1[[#This Row],[Photon energy (eV)]]-Threshold</f>
        <v>13.612611200000003</v>
      </c>
      <c r="C648" s="2" t="s">
        <v>25</v>
      </c>
      <c r="D648" s="3">
        <f>Table1[[#This Row],[Polar ang (deg)]]/180*PI()</f>
        <v>0.15999999999999998</v>
      </c>
      <c r="E648" s="2">
        <v>9.16732472209317</v>
      </c>
      <c r="F648" s="1">
        <f>IF(Table1[[#This Row],[Phase shift diff (deg)]]="","",Table1[[#This Row],[Phase shift diff (deg)]]/180*PI())</f>
        <v>1.0638067776264173</v>
      </c>
      <c r="G648" s="2">
        <v>60.951638575405802</v>
      </c>
    </row>
    <row r="649" spans="1:7" x14ac:dyDescent="0.2">
      <c r="A649" s="2">
        <v>19.100000000000001</v>
      </c>
      <c r="B649" s="2">
        <f>2*Table1[[#This Row],[Photon energy (eV)]]-Threshold</f>
        <v>13.612611200000003</v>
      </c>
      <c r="C649" s="2" t="s">
        <v>25</v>
      </c>
      <c r="D649" s="3">
        <f>Table1[[#This Row],[Polar ang (deg)]]/180*PI()</f>
        <v>0.1700000000000001</v>
      </c>
      <c r="E649" s="2">
        <v>9.7402825172239993</v>
      </c>
      <c r="F649" s="1">
        <f>IF(Table1[[#This Row],[Phase shift diff (deg)]]="","",Table1[[#This Row],[Phase shift diff (deg)]]/180*PI())</f>
        <v>1.064848562161419</v>
      </c>
      <c r="G649" s="2">
        <v>61.011328432423397</v>
      </c>
    </row>
    <row r="650" spans="1:7" x14ac:dyDescent="0.2">
      <c r="A650" s="2">
        <v>19.100000000000001</v>
      </c>
      <c r="B650" s="2">
        <f>2*Table1[[#This Row],[Photon energy (eV)]]-Threshold</f>
        <v>13.612611200000003</v>
      </c>
      <c r="C650" s="2" t="s">
        <v>25</v>
      </c>
      <c r="D650" s="3">
        <f>Table1[[#This Row],[Polar ang (deg)]]/180*PI()</f>
        <v>0.17999999999999969</v>
      </c>
      <c r="E650" s="2">
        <v>10.3132403123548</v>
      </c>
      <c r="F650" s="1">
        <f>IF(Table1[[#This Row],[Phase shift diff (deg)]]="","",Table1[[#This Row],[Phase shift diff (deg)]]/180*PI())</f>
        <v>1.0659586931723826</v>
      </c>
      <c r="G650" s="2">
        <v>61.074934254058199</v>
      </c>
    </row>
    <row r="651" spans="1:7" x14ac:dyDescent="0.2">
      <c r="A651" s="2">
        <v>19.100000000000001</v>
      </c>
      <c r="B651" s="2">
        <f>2*Table1[[#This Row],[Photon energy (eV)]]-Threshold</f>
        <v>13.612611200000003</v>
      </c>
      <c r="C651" s="2" t="s">
        <v>25</v>
      </c>
      <c r="D651" s="3">
        <f>Table1[[#This Row],[Polar ang (deg)]]/180*PI()</f>
        <v>0.18999999999999928</v>
      </c>
      <c r="E651" s="2">
        <v>10.886198107485599</v>
      </c>
      <c r="F651" s="1">
        <f>IF(Table1[[#This Row],[Phase shift diff (deg)]]="","",Table1[[#This Row],[Phase shift diff (deg)]]/180*PI())</f>
        <v>1.0671381231817914</v>
      </c>
      <c r="G651" s="2">
        <v>61.1425106158284</v>
      </c>
    </row>
    <row r="652" spans="1:7" x14ac:dyDescent="0.2">
      <c r="A652" s="2">
        <v>19.100000000000001</v>
      </c>
      <c r="B652" s="2">
        <f>2*Table1[[#This Row],[Photon energy (eV)]]-Threshold</f>
        <v>13.612611200000003</v>
      </c>
      <c r="C652" s="2" t="s">
        <v>25</v>
      </c>
      <c r="D652" s="3">
        <f>Table1[[#This Row],[Polar ang (deg)]]/180*PI()</f>
        <v>0.20000000000000059</v>
      </c>
      <c r="E652" s="2">
        <v>11.4591559026165</v>
      </c>
      <c r="F652" s="1">
        <f>IF(Table1[[#This Row],[Phase shift diff (deg)]]="","",Table1[[#This Row],[Phase shift diff (deg)]]/180*PI())</f>
        <v>1.0683878689376625</v>
      </c>
      <c r="G652" s="2">
        <v>61.214115773104197</v>
      </c>
    </row>
    <row r="653" spans="1:7" x14ac:dyDescent="0.2">
      <c r="A653" s="2">
        <v>19.100000000000001</v>
      </c>
      <c r="B653" s="2">
        <f>2*Table1[[#This Row],[Photon energy (eV)]]-Threshold</f>
        <v>13.612611200000003</v>
      </c>
      <c r="C653" s="2" t="s">
        <v>25</v>
      </c>
      <c r="D653" s="3">
        <f>Table1[[#This Row],[Polar ang (deg)]]/180*PI()</f>
        <v>0.21000000000000024</v>
      </c>
      <c r="E653" s="2">
        <v>12.032113697747301</v>
      </c>
      <c r="F653" s="1">
        <f>IF(Table1[[#This Row],[Phase shift diff (deg)]]="","",Table1[[#This Row],[Phase shift diff (deg)]]/180*PI())</f>
        <v>1.0697090131388389</v>
      </c>
      <c r="G653" s="2">
        <v>61.289811759959797</v>
      </c>
    </row>
    <row r="654" spans="1:7" x14ac:dyDescent="0.2">
      <c r="A654" s="2">
        <v>19.100000000000001</v>
      </c>
      <c r="B654" s="2">
        <f>2*Table1[[#This Row],[Photon energy (eV)]]-Threshold</f>
        <v>13.612611200000003</v>
      </c>
      <c r="C654" s="2" t="s">
        <v>25</v>
      </c>
      <c r="D654" s="3">
        <f>Table1[[#This Row],[Polar ang (deg)]]/180*PI()</f>
        <v>0.21999999999999978</v>
      </c>
      <c r="E654" s="2">
        <v>12.6050714928781</v>
      </c>
      <c r="F654" s="1">
        <f>IF(Table1[[#This Row],[Phase shift diff (deg)]]="","",Table1[[#This Row],[Phase shift diff (deg)]]/180*PI())</f>
        <v>1.0711027062791245</v>
      </c>
      <c r="G654" s="2">
        <v>61.369664494834502</v>
      </c>
    </row>
    <row r="655" spans="1:7" x14ac:dyDescent="0.2">
      <c r="A655" s="2">
        <v>19.100000000000001</v>
      </c>
      <c r="B655" s="2">
        <f>2*Table1[[#This Row],[Photon energy (eV)]]-Threshold</f>
        <v>13.612611200000003</v>
      </c>
      <c r="C655" s="2" t="s">
        <v>25</v>
      </c>
      <c r="D655" s="3">
        <f>Table1[[#This Row],[Polar ang (deg)]]/180*PI()</f>
        <v>0.22999999999999943</v>
      </c>
      <c r="E655" s="2">
        <v>13.178029288008901</v>
      </c>
      <c r="F655" s="1">
        <f>IF(Table1[[#This Row],[Phase shift diff (deg)]]="","",Table1[[#This Row],[Phase shift diff (deg)]]/180*PI())</f>
        <v>1.0725701686144054</v>
      </c>
      <c r="G655" s="2">
        <v>61.4537438932405</v>
      </c>
    </row>
    <row r="656" spans="1:7" x14ac:dyDescent="0.2">
      <c r="A656" s="2">
        <v>19.100000000000001</v>
      </c>
      <c r="B656" s="2">
        <f>2*Table1[[#This Row],[Photon energy (eV)]]-Threshold</f>
        <v>13.612611200000003</v>
      </c>
      <c r="C656" s="2" t="s">
        <v>25</v>
      </c>
      <c r="D656" s="3">
        <f>Table1[[#This Row],[Polar ang (deg)]]/180*PI()</f>
        <v>0.24000000000000071</v>
      </c>
      <c r="E656" s="2">
        <v>13.750987083139799</v>
      </c>
      <c r="F656" s="1">
        <f>IF(Table1[[#This Row],[Phase shift diff (deg)]]="","",Table1[[#This Row],[Phase shift diff (deg)]]/180*PI())</f>
        <v>1.0741126922572475</v>
      </c>
      <c r="G656" s="2">
        <v>61.542123987774502</v>
      </c>
    </row>
    <row r="657" spans="1:7" x14ac:dyDescent="0.2">
      <c r="A657" s="2">
        <v>19.100000000000001</v>
      </c>
      <c r="B657" s="2">
        <f>2*Table1[[#This Row],[Photon energy (eV)]]-Threshold</f>
        <v>13.612611200000003</v>
      </c>
      <c r="C657" s="2" t="s">
        <v>25</v>
      </c>
      <c r="D657" s="3">
        <f>Table1[[#This Row],[Polar ang (deg)]]/180*PI()</f>
        <v>0.25000000000000033</v>
      </c>
      <c r="E657" s="2">
        <v>14.3239448782706</v>
      </c>
      <c r="F657" s="1">
        <f>IF(Table1[[#This Row],[Phase shift diff (deg)]]="","",Table1[[#This Row],[Phase shift diff (deg)]]/180*PI())</f>
        <v>1.0757316434036721</v>
      </c>
      <c r="G657" s="2">
        <v>61.634883055702502</v>
      </c>
    </row>
    <row r="658" spans="1:7" x14ac:dyDescent="0.2">
      <c r="A658" s="2">
        <v>19.100000000000001</v>
      </c>
      <c r="B658" s="2">
        <f>2*Table1[[#This Row],[Photon energy (eV)]]-Threshold</f>
        <v>13.612611200000003</v>
      </c>
      <c r="C658" s="2" t="s">
        <v>25</v>
      </c>
      <c r="D658" s="3">
        <f>Table1[[#This Row],[Polar ang (deg)]]/180*PI()</f>
        <v>0.2599999999999999</v>
      </c>
      <c r="E658" s="2">
        <v>14.896902673401399</v>
      </c>
      <c r="F658" s="1">
        <f>IF(Table1[[#This Row],[Phase shift diff (deg)]]="","",Table1[[#This Row],[Phase shift diff (deg)]]/180*PI())</f>
        <v>1.0774284646970522</v>
      </c>
      <c r="G658" s="2">
        <v>61.732103754401102</v>
      </c>
    </row>
    <row r="659" spans="1:7" x14ac:dyDescent="0.2">
      <c r="A659" s="2">
        <v>19.100000000000001</v>
      </c>
      <c r="B659" s="2">
        <f>2*Table1[[#This Row],[Photon energy (eV)]]-Threshold</f>
        <v>13.612611200000003</v>
      </c>
      <c r="C659" s="2" t="s">
        <v>25</v>
      </c>
      <c r="D659" s="3">
        <f>Table1[[#This Row],[Polar ang (deg)]]/180*PI()</f>
        <v>0.26999999999999952</v>
      </c>
      <c r="E659" s="2">
        <v>15.4698604685322</v>
      </c>
      <c r="F659" s="1">
        <f>IF(Table1[[#This Row],[Phase shift diff (deg)]]="","",Table1[[#This Row],[Phase shift diff (deg)]]/180*PI())</f>
        <v>1.0792046777343609</v>
      </c>
      <c r="G659" s="2">
        <v>61.833873264955002</v>
      </c>
    </row>
    <row r="660" spans="1:7" x14ac:dyDescent="0.2">
      <c r="A660" s="2">
        <v>19.100000000000001</v>
      </c>
      <c r="B660" s="2">
        <f>2*Table1[[#This Row],[Photon energy (eV)]]-Threshold</f>
        <v>13.612611200000003</v>
      </c>
      <c r="C660" s="2" t="s">
        <v>25</v>
      </c>
      <c r="D660" s="3">
        <f>Table1[[#This Row],[Polar ang (deg)]]/180*PI()</f>
        <v>0.28000000000000086</v>
      </c>
      <c r="E660" s="2">
        <v>16.042818263663101</v>
      </c>
      <c r="F660" s="1">
        <f>IF(Table1[[#This Row],[Phase shift diff (deg)]]="","",Table1[[#This Row],[Phase shift diff (deg)]]/180*PI())</f>
        <v>1.081061885720223</v>
      </c>
      <c r="G660" s="2">
        <v>61.940283444222899</v>
      </c>
    </row>
    <row r="661" spans="1:7" x14ac:dyDescent="0.2">
      <c r="A661" s="2">
        <v>19.100000000000001</v>
      </c>
      <c r="B661" s="2">
        <f>2*Table1[[#This Row],[Photon energy (eV)]]-Threshold</f>
        <v>13.612611200000003</v>
      </c>
      <c r="C661" s="2" t="s">
        <v>25</v>
      </c>
      <c r="D661" s="3">
        <f>Table1[[#This Row],[Polar ang (deg)]]/180*PI()</f>
        <v>0.29000000000000048</v>
      </c>
      <c r="E661" s="2">
        <v>16.615776058793902</v>
      </c>
      <c r="F661" s="1">
        <f>IF(Table1[[#This Row],[Phase shift diff (deg)]]="","",Table1[[#This Row],[Phase shift diff (deg)]]/180*PI())</f>
        <v>1.0830017762744832</v>
      </c>
      <c r="G661" s="2">
        <v>62.051430985699298</v>
      </c>
    </row>
    <row r="662" spans="1:7" x14ac:dyDescent="0.2">
      <c r="A662" s="2">
        <v>19.100000000000001</v>
      </c>
      <c r="B662" s="2">
        <f>2*Table1[[#This Row],[Photon energy (eV)]]-Threshold</f>
        <v>13.612611200000003</v>
      </c>
      <c r="C662" s="2" t="s">
        <v>25</v>
      </c>
      <c r="D662" s="3">
        <f>Table1[[#This Row],[Polar ang (deg)]]/180*PI()</f>
        <v>0.3</v>
      </c>
      <c r="E662" s="2">
        <v>17.188733853924699</v>
      </c>
      <c r="F662" s="1">
        <f>IF(Table1[[#This Row],[Phase shift diff (deg)]]="","",Table1[[#This Row],[Phase shift diff (deg)]]/180*PI())</f>
        <v>1.0850261243992385</v>
      </c>
      <c r="G662" s="2">
        <v>62.167417589513001</v>
      </c>
    </row>
    <row r="663" spans="1:7" x14ac:dyDescent="0.2">
      <c r="A663" s="2">
        <v>19.100000000000001</v>
      </c>
      <c r="B663" s="2">
        <f>2*Table1[[#This Row],[Photon energy (eV)]]-Threshold</f>
        <v>13.612611200000003</v>
      </c>
      <c r="C663" s="2" t="s">
        <v>25</v>
      </c>
      <c r="D663" s="3">
        <f>Table1[[#This Row],[Polar ang (deg)]]/180*PI()</f>
        <v>0.30999999999999966</v>
      </c>
      <c r="E663" s="2">
        <v>17.7616916490555</v>
      </c>
      <c r="F663" s="1">
        <f>IF(Table1[[#This Row],[Phase shift diff (deg)]]="","",Table1[[#This Row],[Phase shift diff (deg)]]/180*PI())</f>
        <v>1.0871367956115323</v>
      </c>
      <c r="G663" s="2">
        <v>62.288350141917199</v>
      </c>
    </row>
    <row r="664" spans="1:7" x14ac:dyDescent="0.2">
      <c r="A664" s="2">
        <v>19.100000000000001</v>
      </c>
      <c r="B664" s="2">
        <f>2*Table1[[#This Row],[Photon energy (eV)]]-Threshold</f>
        <v>13.612611200000003</v>
      </c>
      <c r="C664" s="2" t="s">
        <v>25</v>
      </c>
      <c r="D664" s="3">
        <f>Table1[[#This Row],[Polar ang (deg)]]/180*PI()</f>
        <v>0.31999999999999923</v>
      </c>
      <c r="E664" s="2">
        <v>18.334649444186301</v>
      </c>
      <c r="F664" s="1">
        <f>IF(Table1[[#This Row],[Phase shift diff (deg)]]="","",Table1[[#This Row],[Phase shift diff (deg)]]/180*PI())</f>
        <v>1.0893357492480884</v>
      </c>
      <c r="G664" s="2">
        <v>62.414340904636802</v>
      </c>
    </row>
    <row r="665" spans="1:7" x14ac:dyDescent="0.2">
      <c r="A665" s="2">
        <v>19.100000000000001</v>
      </c>
      <c r="B665" s="2">
        <f>2*Table1[[#This Row],[Photon energy (eV)]]-Threshold</f>
        <v>13.612611200000003</v>
      </c>
      <c r="C665" s="2" t="s">
        <v>25</v>
      </c>
      <c r="D665" s="3">
        <f>Table1[[#This Row],[Polar ang (deg)]]/180*PI()</f>
        <v>0.33000000000000063</v>
      </c>
      <c r="E665" s="2">
        <v>18.907607239317201</v>
      </c>
      <c r="F665" s="1">
        <f>IF(Table1[[#This Row],[Phase shift diff (deg)]]="","",Table1[[#This Row],[Phase shift diff (deg)]]/180*PI())</f>
        <v>1.0916250419487148</v>
      </c>
      <c r="G665" s="2">
        <v>62.545507714452803</v>
      </c>
    </row>
    <row r="666" spans="1:7" x14ac:dyDescent="0.2">
      <c r="A666" s="2">
        <v>19.100000000000001</v>
      </c>
      <c r="B666" s="2">
        <f>2*Table1[[#This Row],[Photon energy (eV)]]-Threshold</f>
        <v>13.612611200000003</v>
      </c>
      <c r="C666" s="2" t="s">
        <v>25</v>
      </c>
      <c r="D666" s="3">
        <f>Table1[[#This Row],[Polar ang (deg)]]/180*PI()</f>
        <v>0.34000000000000019</v>
      </c>
      <c r="E666" s="2">
        <v>19.480565034447999</v>
      </c>
      <c r="F666" s="1">
        <f>IF(Table1[[#This Row],[Phase shift diff (deg)]]="","",Table1[[#This Row],[Phase shift diff (deg)]]/180*PI())</f>
        <v>1.0940068313251459</v>
      </c>
      <c r="G666" s="2">
        <v>62.681974193411399</v>
      </c>
    </row>
    <row r="667" spans="1:7" x14ac:dyDescent="0.2">
      <c r="A667" s="2">
        <v>19.100000000000001</v>
      </c>
      <c r="B667" s="2">
        <f>2*Table1[[#This Row],[Photon energy (eV)]]-Threshold</f>
        <v>13.612611200000003</v>
      </c>
      <c r="C667" s="2" t="s">
        <v>25</v>
      </c>
      <c r="D667" s="3">
        <f>Table1[[#This Row],[Polar ang (deg)]]/180*PI()</f>
        <v>0.34999999999999976</v>
      </c>
      <c r="E667" s="2">
        <v>20.0535228295788</v>
      </c>
      <c r="F667" s="1">
        <f>IF(Table1[[#This Row],[Phase shift diff (deg)]]="","",Table1[[#This Row],[Phase shift diff (deg)]]/180*PI())</f>
        <v>1.0964833798222791</v>
      </c>
      <c r="G667" s="2">
        <v>62.823869970056599</v>
      </c>
    </row>
    <row r="668" spans="1:7" x14ac:dyDescent="0.2">
      <c r="A668" s="2">
        <v>19.100000000000001</v>
      </c>
      <c r="B668" s="2">
        <f>2*Table1[[#This Row],[Photon energy (eV)]]-Threshold</f>
        <v>13.612611200000003</v>
      </c>
      <c r="C668" s="2" t="s">
        <v>25</v>
      </c>
      <c r="D668" s="3">
        <f>Table1[[#This Row],[Polar ang (deg)]]/180*PI()</f>
        <v>0.35999999999999938</v>
      </c>
      <c r="E668" s="2">
        <v>20.6264806247096</v>
      </c>
      <c r="F668" s="1">
        <f>IF(Table1[[#This Row],[Phase shift diff (deg)]]="","",Table1[[#This Row],[Phase shift diff (deg)]]/180*PI())</f>
        <v>1.099057058778858</v>
      </c>
      <c r="G668" s="2">
        <v>62.971330912090203</v>
      </c>
    </row>
    <row r="669" spans="1:7" x14ac:dyDescent="0.2">
      <c r="A669" s="2">
        <v>19.100000000000001</v>
      </c>
      <c r="B669" s="2">
        <f>2*Table1[[#This Row],[Photon energy (eV)]]-Threshold</f>
        <v>13.612611200000003</v>
      </c>
      <c r="C669" s="2" t="s">
        <v>25</v>
      </c>
      <c r="D669" s="3">
        <f>Table1[[#This Row],[Polar ang (deg)]]/180*PI()</f>
        <v>0.37000000000000072</v>
      </c>
      <c r="E669" s="2">
        <v>21.199438419840501</v>
      </c>
      <c r="F669" s="1">
        <f>IF(Table1[[#This Row],[Phase shift diff (deg)]]="","",Table1[[#This Row],[Phase shift diff (deg)]]/180*PI())</f>
        <v>1.1017303526947444</v>
      </c>
      <c r="G669" s="2">
        <v>63.124499370868499</v>
      </c>
    </row>
    <row r="670" spans="1:7" x14ac:dyDescent="0.2">
      <c r="A670" s="2">
        <v>19.100000000000001</v>
      </c>
      <c r="B670" s="2">
        <f>2*Table1[[#This Row],[Photon energy (eV)]]-Threshold</f>
        <v>13.612611200000003</v>
      </c>
      <c r="C670" s="2" t="s">
        <v>25</v>
      </c>
      <c r="D670" s="3">
        <f>Table1[[#This Row],[Polar ang (deg)]]/180*PI()</f>
        <v>0.38000000000000034</v>
      </c>
      <c r="E670" s="2">
        <v>21.772396214971302</v>
      </c>
      <c r="F670" s="1">
        <f>IF(Table1[[#This Row],[Phase shift diff (deg)]]="","",Table1[[#This Row],[Phase shift diff (deg)]]/180*PI())</f>
        <v>1.1045058637119807</v>
      </c>
      <c r="G670" s="2">
        <v>63.283524438148198</v>
      </c>
    </row>
    <row r="671" spans="1:7" x14ac:dyDescent="0.2">
      <c r="A671" s="2">
        <v>19.100000000000001</v>
      </c>
      <c r="B671" s="2">
        <f>2*Table1[[#This Row],[Photon energy (eV)]]-Threshold</f>
        <v>13.612611200000003</v>
      </c>
      <c r="C671" s="2" t="s">
        <v>25</v>
      </c>
      <c r="D671" s="3">
        <f>Table1[[#This Row],[Polar ang (deg)]]/180*PI()</f>
        <v>0.3899999999999999</v>
      </c>
      <c r="E671" s="2">
        <v>22.345354010102099</v>
      </c>
      <c r="F671" s="1">
        <f>IF(Table1[[#This Row],[Phase shift diff (deg)]]="","",Table1[[#This Row],[Phase shift diff (deg)]]/180*PI())</f>
        <v>1.1073863163167403</v>
      </c>
      <c r="G671" s="2">
        <v>63.448562215488401</v>
      </c>
    </row>
    <row r="672" spans="1:7" x14ac:dyDescent="0.2">
      <c r="A672" s="2">
        <v>19.100000000000001</v>
      </c>
      <c r="B672" s="2">
        <f>2*Table1[[#This Row],[Photon energy (eV)]]-Threshold</f>
        <v>13.612611200000003</v>
      </c>
      <c r="C672" s="2" t="s">
        <v>25</v>
      </c>
      <c r="D672" s="3">
        <f>Table1[[#This Row],[Polar ang (deg)]]/180*PI()</f>
        <v>0.39999999999999947</v>
      </c>
      <c r="E672" s="2">
        <v>22.9183118052329</v>
      </c>
      <c r="F672" s="1">
        <f>IF(Table1[[#This Row],[Phase shift diff (deg)]]="","",Table1[[#This Row],[Phase shift diff (deg)]]/180*PI())</f>
        <v>1.1103745622692387</v>
      </c>
      <c r="G672" s="2">
        <v>63.619776096713601</v>
      </c>
    </row>
    <row r="673" spans="1:7" x14ac:dyDescent="0.2">
      <c r="A673" s="2">
        <v>19.100000000000001</v>
      </c>
      <c r="B673" s="2">
        <f>2*Table1[[#This Row],[Photon energy (eV)]]-Threshold</f>
        <v>13.612611200000003</v>
      </c>
      <c r="C673" s="2" t="s">
        <v>25</v>
      </c>
      <c r="D673" s="3">
        <f>Table1[[#This Row],[Polar ang (deg)]]/180*PI()</f>
        <v>0.41000000000000086</v>
      </c>
      <c r="E673" s="2">
        <v>23.4912696003638</v>
      </c>
      <c r="F673" s="1">
        <f>IF(Table1[[#This Row],[Phase shift diff (deg)]]="","",Table1[[#This Row],[Phase shift diff (deg)]]/180*PI())</f>
        <v>1.1134735857684488</v>
      </c>
      <c r="G673" s="2">
        <v>63.797337063830199</v>
      </c>
    </row>
    <row r="674" spans="1:7" x14ac:dyDescent="0.2">
      <c r="A674" s="2">
        <v>19.100000000000001</v>
      </c>
      <c r="B674" s="2">
        <f>2*Table1[[#This Row],[Photon energy (eV)]]-Threshold</f>
        <v>13.612611200000003</v>
      </c>
      <c r="C674" s="2" t="s">
        <v>25</v>
      </c>
      <c r="D674" s="3">
        <f>Table1[[#This Row],[Polar ang (deg)]]/180*PI()</f>
        <v>0.42000000000000048</v>
      </c>
      <c r="E674" s="2">
        <v>24.064227395494601</v>
      </c>
      <c r="F674" s="1">
        <f>IF(Table1[[#This Row],[Phase shift diff (deg)]]="","",Table1[[#This Row],[Phase shift diff (deg)]]/180*PI())</f>
        <v>1.1166865088581481</v>
      </c>
      <c r="G674" s="2">
        <v>63.981423996770097</v>
      </c>
    </row>
    <row r="675" spans="1:7" x14ac:dyDescent="0.2">
      <c r="A675" s="2">
        <v>19.100000000000001</v>
      </c>
      <c r="B675" s="2">
        <f>2*Table1[[#This Row],[Photon energy (eV)]]-Threshold</f>
        <v>13.612611200000003</v>
      </c>
      <c r="C675" s="2" t="s">
        <v>25</v>
      </c>
      <c r="D675" s="3">
        <f>Table1[[#This Row],[Polar ang (deg)]]/180*PI()</f>
        <v>0.43000000000000005</v>
      </c>
      <c r="E675" s="2">
        <v>24.637185190625399</v>
      </c>
      <c r="F675" s="1">
        <f>IF(Table1[[#This Row],[Phase shift diff (deg)]]="","",Table1[[#This Row],[Phase shift diff (deg)]]/180*PI())</f>
        <v>1.1200165970804652</v>
      </c>
      <c r="G675" s="2">
        <v>64.172223997315101</v>
      </c>
    </row>
    <row r="676" spans="1:7" x14ac:dyDescent="0.2">
      <c r="A676" s="2">
        <v>19.100000000000001</v>
      </c>
      <c r="B676" s="2">
        <f>2*Table1[[#This Row],[Photon energy (eV)]]-Threshold</f>
        <v>13.612611200000003</v>
      </c>
      <c r="C676" s="2" t="s">
        <v>25</v>
      </c>
      <c r="D676" s="3">
        <f>Table1[[#This Row],[Polar ang (deg)]]/180*PI()</f>
        <v>0.43999999999999956</v>
      </c>
      <c r="E676" s="2">
        <v>25.2101429857562</v>
      </c>
      <c r="F676" s="1">
        <f>IF(Table1[[#This Row],[Phase shift diff (deg)]]="","",Table1[[#This Row],[Phase shift diff (deg)]]/180*PI())</f>
        <v>1.1234672653824676</v>
      </c>
      <c r="G676" s="2">
        <v>64.369932727519398</v>
      </c>
    </row>
    <row r="677" spans="1:7" x14ac:dyDescent="0.2">
      <c r="A677" s="2">
        <v>19.100000000000001</v>
      </c>
      <c r="B677" s="2">
        <f>2*Table1[[#This Row],[Photon energy (eV)]]-Threshold</f>
        <v>13.612611200000003</v>
      </c>
      <c r="C677" s="2" t="s">
        <v>25</v>
      </c>
      <c r="D677" s="3">
        <f>Table1[[#This Row],[Polar ang (deg)]]/180*PI()</f>
        <v>0.44999999999999923</v>
      </c>
      <c r="E677" s="2">
        <v>25.783100780887001</v>
      </c>
      <c r="F677" s="1">
        <f>IF(Table1[[#This Row],[Phase shift diff (deg)]]="","",Table1[[#This Row],[Phase shift diff (deg)]]/180*PI())</f>
        <v>1.1270420842806383</v>
      </c>
      <c r="G677" s="2">
        <v>64.574754762908199</v>
      </c>
    </row>
    <row r="678" spans="1:7" x14ac:dyDescent="0.2">
      <c r="A678" s="2">
        <v>19.100000000000001</v>
      </c>
      <c r="B678" s="2">
        <f>2*Table1[[#This Row],[Photon energy (eV)]]-Threshold</f>
        <v>13.612611200000003</v>
      </c>
      <c r="C678" s="2" t="s">
        <v>25</v>
      </c>
      <c r="D678" s="3">
        <f>Table1[[#This Row],[Polar ang (deg)]]/180*PI()</f>
        <v>0.46000000000000058</v>
      </c>
      <c r="E678" s="2">
        <v>26.356058576017901</v>
      </c>
      <c r="F678" s="1">
        <f>IF(Table1[[#This Row],[Phase shift diff (deg)]]="","",Table1[[#This Row],[Phase shift diff (deg)]]/180*PI())</f>
        <v>1.1307447862871338</v>
      </c>
      <c r="G678" s="2">
        <v>64.786903960675005</v>
      </c>
    </row>
    <row r="679" spans="1:7" x14ac:dyDescent="0.2">
      <c r="A679" s="2">
        <v>19.100000000000001</v>
      </c>
      <c r="B679" s="2">
        <f>2*Table1[[#This Row],[Photon energy (eV)]]-Threshold</f>
        <v>13.612611200000003</v>
      </c>
      <c r="C679" s="2" t="s">
        <v>25</v>
      </c>
      <c r="D679" s="3">
        <f>Table1[[#This Row],[Polar ang (deg)]]/180*PI()</f>
        <v>0.47000000000000014</v>
      </c>
      <c r="E679" s="2">
        <v>26.929016371148698</v>
      </c>
      <c r="F679" s="1">
        <f>IF(Table1[[#This Row],[Phase shift diff (deg)]]="","",Table1[[#This Row],[Phase shift diff (deg)]]/180*PI())</f>
        <v>1.134579272600551</v>
      </c>
      <c r="G679" s="2">
        <v>65.006603843034497</v>
      </c>
    </row>
    <row r="680" spans="1:7" x14ac:dyDescent="0.2">
      <c r="A680" s="2">
        <v>19.100000000000001</v>
      </c>
      <c r="B680" s="2">
        <f>2*Table1[[#This Row],[Photon energy (eV)]]-Threshold</f>
        <v>13.612611200000003</v>
      </c>
      <c r="C680" s="2" t="s">
        <v>25</v>
      </c>
      <c r="D680" s="3">
        <f>Table1[[#This Row],[Polar ang (deg)]]/180*PI()</f>
        <v>0.4799999999999997</v>
      </c>
      <c r="E680" s="2">
        <v>27.501974166279499</v>
      </c>
      <c r="F680" s="1">
        <f>IF(Table1[[#This Row],[Phase shift diff (deg)]]="","",Table1[[#This Row],[Phase shift diff (deg)]]/180*PI())</f>
        <v>1.1385496200624974</v>
      </c>
      <c r="G680" s="2">
        <v>65.234087995804501</v>
      </c>
    </row>
    <row r="681" spans="1:7" x14ac:dyDescent="0.2">
      <c r="A681" s="2">
        <v>19.100000000000001</v>
      </c>
      <c r="B681" s="2">
        <f>2*Table1[[#This Row],[Photon energy (eV)]]-Threshold</f>
        <v>13.612611200000003</v>
      </c>
      <c r="C681" s="2" t="s">
        <v>25</v>
      </c>
      <c r="D681" s="3">
        <f>Table1[[#This Row],[Polar ang (deg)]]/180*PI()</f>
        <v>0.48999999999999932</v>
      </c>
      <c r="E681" s="2">
        <v>28.0749319614103</v>
      </c>
      <c r="F681" s="1">
        <f>IF(Table1[[#This Row],[Phase shift diff (deg)]]="","",Table1[[#This Row],[Phase shift diff (deg)]]/180*PI())</f>
        <v>1.1426600883794915</v>
      </c>
      <c r="G681" s="2">
        <v>65.469600482190501</v>
      </c>
    </row>
    <row r="682" spans="1:7" x14ac:dyDescent="0.2">
      <c r="A682" s="2">
        <v>19.100000000000001</v>
      </c>
      <c r="B682" s="2">
        <f>2*Table1[[#This Row],[Photon energy (eV)]]-Threshold</f>
        <v>13.612611200000003</v>
      </c>
      <c r="C682" s="2" t="s">
        <v>25</v>
      </c>
      <c r="D682" s="3">
        <f>Table1[[#This Row],[Polar ang (deg)]]/180*PI()</f>
        <v>0.50000000000000067</v>
      </c>
      <c r="E682" s="2">
        <v>28.647889756541201</v>
      </c>
      <c r="F682" s="1">
        <f>IF(Table1[[#This Row],[Phase shift diff (deg)]]="","",Table1[[#This Row],[Phase shift diff (deg)]]/180*PI())</f>
        <v>1.1469151276075804</v>
      </c>
      <c r="G682" s="2">
        <v>65.713396271622599</v>
      </c>
    </row>
    <row r="683" spans="1:7" x14ac:dyDescent="0.2">
      <c r="A683" s="2">
        <v>19.100000000000001</v>
      </c>
      <c r="B683" s="2">
        <f>2*Table1[[#This Row],[Photon energy (eV)]]-Threshold</f>
        <v>13.612611200000003</v>
      </c>
      <c r="C683" s="2" t="s">
        <v>25</v>
      </c>
      <c r="D683" s="3">
        <f>Table1[[#This Row],[Polar ang (deg)]]/180*PI()</f>
        <v>0.51000000000000023</v>
      </c>
      <c r="E683" s="2">
        <v>29.220847551672001</v>
      </c>
      <c r="F683" s="1">
        <f>IF(Table1[[#This Row],[Phase shift diff (deg)]]="","",Table1[[#This Row],[Phase shift diff (deg)]]/180*PI())</f>
        <v>1.1513193858945452</v>
      </c>
      <c r="G683" s="2">
        <v>65.965741683351197</v>
      </c>
    </row>
    <row r="684" spans="1:7" x14ac:dyDescent="0.2">
      <c r="A684" s="2">
        <v>19.100000000000001</v>
      </c>
      <c r="B684" s="2">
        <f>2*Table1[[#This Row],[Photon energy (eV)]]-Threshold</f>
        <v>13.612611200000003</v>
      </c>
      <c r="C684" s="2" t="s">
        <v>25</v>
      </c>
      <c r="D684" s="3">
        <f>Table1[[#This Row],[Polar ang (deg)]]/180*PI()</f>
        <v>0.5199999999999998</v>
      </c>
      <c r="E684" s="2">
        <v>29.793805346802799</v>
      </c>
      <c r="F684" s="1">
        <f>IF(Table1[[#This Row],[Phase shift diff (deg)]]="","",Table1[[#This Row],[Phase shift diff (deg)]]/180*PI())</f>
        <v>1.1558777174714785</v>
      </c>
      <c r="G684" s="2">
        <v>66.226914844330693</v>
      </c>
    </row>
    <row r="685" spans="1:7" x14ac:dyDescent="0.2">
      <c r="A685" s="2">
        <v>19.100000000000001</v>
      </c>
      <c r="B685" s="2">
        <f>2*Table1[[#This Row],[Photon energy (eV)]]-Threshold</f>
        <v>13.612611200000003</v>
      </c>
      <c r="C685" s="2" t="s">
        <v>25</v>
      </c>
      <c r="D685" s="3">
        <f>Table1[[#This Row],[Polar ang (deg)]]/180*PI()</f>
        <v>0.52999999999999947</v>
      </c>
      <c r="E685" s="2">
        <v>30.3667631419336</v>
      </c>
      <c r="F685" s="1">
        <f>IF(Table1[[#This Row],[Phase shift diff (deg)]]="","",Table1[[#This Row],[Phase shift diff (deg)]]/180*PI())</f>
        <v>1.1605951908819587</v>
      </c>
      <c r="G685" s="2">
        <v>66.497206160716402</v>
      </c>
    </row>
    <row r="686" spans="1:7" x14ac:dyDescent="0.2">
      <c r="A686" s="2">
        <v>19.100000000000001</v>
      </c>
      <c r="B686" s="2">
        <f>2*Table1[[#This Row],[Photon energy (eV)]]-Threshold</f>
        <v>13.612611200000003</v>
      </c>
      <c r="C686" s="2" t="s">
        <v>25</v>
      </c>
      <c r="D686" s="3">
        <f>Table1[[#This Row],[Polar ang (deg)]]/180*PI()</f>
        <v>0.54000000000000081</v>
      </c>
      <c r="E686" s="2">
        <v>30.9397209370645</v>
      </c>
      <c r="F686" s="1">
        <f>IF(Table1[[#This Row],[Phase shift diff (deg)]]="","",Table1[[#This Row],[Phase shift diff (deg)]]/180*PI())</f>
        <v>1.1654770974327149</v>
      </c>
      <c r="G686" s="2">
        <v>66.776918802051995</v>
      </c>
    </row>
    <row r="687" spans="1:7" x14ac:dyDescent="0.2">
      <c r="A687" s="2">
        <v>19.100000000000001</v>
      </c>
      <c r="B687" s="2">
        <f>2*Table1[[#This Row],[Photon energy (eV)]]-Threshold</f>
        <v>13.612611200000003</v>
      </c>
      <c r="C687" s="2" t="s">
        <v>25</v>
      </c>
      <c r="D687" s="3">
        <f>Table1[[#This Row],[Polar ang (deg)]]/180*PI()</f>
        <v>0.55000000000000038</v>
      </c>
      <c r="E687" s="2">
        <v>31.512678732195301</v>
      </c>
      <c r="F687" s="1">
        <f>IF(Table1[[#This Row],[Phase shift diff (deg)]]="","",Table1[[#This Row],[Phase shift diff (deg)]]/180*PI())</f>
        <v>1.1705289598447624</v>
      </c>
      <c r="G687" s="2">
        <v>67.0663691969431</v>
      </c>
    </row>
    <row r="688" spans="1:7" x14ac:dyDescent="0.2">
      <c r="A688" s="2">
        <v>19.100000000000001</v>
      </c>
      <c r="B688" s="2">
        <f>2*Table1[[#This Row],[Photon energy (eV)]]-Threshold</f>
        <v>13.612611200000003</v>
      </c>
      <c r="C688" s="2" t="s">
        <v>25</v>
      </c>
      <c r="D688" s="3">
        <f>Table1[[#This Row],[Polar ang (deg)]]/180*PI()</f>
        <v>0.56000000000000005</v>
      </c>
      <c r="E688" s="2">
        <v>32.085636527326102</v>
      </c>
      <c r="F688" s="1">
        <f>IF(Table1[[#This Row],[Phase shift diff (deg)]]="","",Table1[[#This Row],[Phase shift diff (deg)]]/180*PI())</f>
        <v>1.1757565410780488</v>
      </c>
      <c r="G688" s="2">
        <v>67.365887538672197</v>
      </c>
    </row>
    <row r="689" spans="1:7" x14ac:dyDescent="0.2">
      <c r="A689" s="2">
        <v>19.100000000000001</v>
      </c>
      <c r="B689" s="2">
        <f>2*Table1[[#This Row],[Photon energy (eV)]]-Threshold</f>
        <v>13.612611200000003</v>
      </c>
      <c r="C689" s="2" t="s">
        <v>25</v>
      </c>
      <c r="D689" s="3">
        <f>Table1[[#This Row],[Polar ang (deg)]]/180*PI()</f>
        <v>0.56999999999999951</v>
      </c>
      <c r="E689" s="2">
        <v>32.658594322456899</v>
      </c>
      <c r="F689" s="1">
        <f>IF(Table1[[#This Row],[Phase shift diff (deg)]]="","",Table1[[#This Row],[Phase shift diff (deg)]]/180*PI())</f>
        <v>1.1811658532958698</v>
      </c>
      <c r="G689" s="2">
        <v>67.675818298821895</v>
      </c>
    </row>
    <row r="690" spans="1:7" x14ac:dyDescent="0.2">
      <c r="A690" s="2">
        <v>19.100000000000001</v>
      </c>
      <c r="B690" s="2">
        <f>2*Table1[[#This Row],[Photon energy (eV)]]-Threshold</f>
        <v>13.612611200000003</v>
      </c>
      <c r="C690" s="2" t="s">
        <v>25</v>
      </c>
      <c r="D690" s="3">
        <f>Table1[[#This Row],[Polar ang (deg)]]/180*PI()</f>
        <v>0.57999999999999907</v>
      </c>
      <c r="E690" s="2">
        <v>33.231552117587697</v>
      </c>
      <c r="F690" s="1">
        <f>IF(Table1[[#This Row],[Phase shift diff (deg)]]="","",Table1[[#This Row],[Phase shift diff (deg)]]/180*PI())</f>
        <v>1.1867631669273562</v>
      </c>
      <c r="G690" s="2">
        <v>67.996520746517106</v>
      </c>
    </row>
    <row r="691" spans="1:7" x14ac:dyDescent="0.2">
      <c r="A691" s="2">
        <v>19.100000000000001</v>
      </c>
      <c r="B691" s="2">
        <f>2*Table1[[#This Row],[Photon energy (eV)]]-Threshold</f>
        <v>13.612611200000003</v>
      </c>
      <c r="C691" s="2" t="s">
        <v>25</v>
      </c>
      <c r="D691" s="3">
        <f>Table1[[#This Row],[Polar ang (deg)]]/180*PI()</f>
        <v>0.59000000000000052</v>
      </c>
      <c r="E691" s="2">
        <v>33.804509912718601</v>
      </c>
      <c r="F691" s="1">
        <f>IF(Table1[[#This Row],[Phase shift diff (deg)]]="","",Table1[[#This Row],[Phase shift diff (deg)]]/180*PI())</f>
        <v>1.1925550197771271</v>
      </c>
      <c r="G691" s="2">
        <v>68.328369470369793</v>
      </c>
    </row>
    <row r="692" spans="1:7" x14ac:dyDescent="0.2">
      <c r="A692" s="2">
        <v>19.100000000000001</v>
      </c>
      <c r="B692" s="2">
        <f>2*Table1[[#This Row],[Photon energy (eV)]]-Threshold</f>
        <v>13.612611200000003</v>
      </c>
      <c r="C692" s="2" t="s">
        <v>25</v>
      </c>
      <c r="D692" s="3">
        <f>Table1[[#This Row],[Polar ang (deg)]]/180*PI()</f>
        <v>0.6</v>
      </c>
      <c r="E692" s="2">
        <v>34.377467707849398</v>
      </c>
      <c r="F692" s="1">
        <f>IF(Table1[[#This Row],[Phase shift diff (deg)]]="","",Table1[[#This Row],[Phase shift diff (deg)]]/180*PI())</f>
        <v>1.19854822612061</v>
      </c>
      <c r="G692" s="2">
        <v>68.671754899602405</v>
      </c>
    </row>
    <row r="693" spans="1:7" x14ac:dyDescent="0.2">
      <c r="A693" s="2">
        <v>19.100000000000001</v>
      </c>
      <c r="B693" s="2">
        <f>2*Table1[[#This Row],[Photon energy (eV)]]-Threshold</f>
        <v>13.612611200000003</v>
      </c>
      <c r="C693" s="2" t="s">
        <v>25</v>
      </c>
      <c r="D693" s="3">
        <f>Table1[[#This Row],[Polar ang (deg)]]/180*PI()</f>
        <v>0.60999999999999976</v>
      </c>
      <c r="E693" s="2">
        <v>34.950425502980202</v>
      </c>
      <c r="F693" s="1">
        <f>IF(Table1[[#This Row],[Phase shift diff (deg)]]="","",Table1[[#This Row],[Phase shift diff (deg)]]/180*PI())</f>
        <v>1.2047498857112708</v>
      </c>
      <c r="G693" s="2">
        <v>69.027083820124105</v>
      </c>
    </row>
    <row r="694" spans="1:7" x14ac:dyDescent="0.2">
      <c r="A694" s="2">
        <v>19.100000000000001</v>
      </c>
      <c r="B694" s="2">
        <f>2*Table1[[#This Row],[Photon energy (eV)]]-Threshold</f>
        <v>13.612611200000003</v>
      </c>
      <c r="C694" s="2" t="s">
        <v>25</v>
      </c>
      <c r="D694" s="3">
        <f>Table1[[#This Row],[Polar ang (deg)]]/180*PI()</f>
        <v>0.61999999999999933</v>
      </c>
      <c r="E694" s="2">
        <v>35.523383298111</v>
      </c>
      <c r="F694" s="1">
        <f>IF(Table1[[#This Row],[Phase shift diff (deg)]]="","",Table1[[#This Row],[Phase shift diff (deg)]]/180*PI())</f>
        <v>1.2111673926119639</v>
      </c>
      <c r="G694" s="2">
        <v>69.394779880529896</v>
      </c>
    </row>
    <row r="695" spans="1:7" x14ac:dyDescent="0.2">
      <c r="A695" s="2">
        <v>19.100000000000001</v>
      </c>
      <c r="B695" s="2">
        <f>2*Table1[[#This Row],[Photon energy (eV)]]-Threshold</f>
        <v>13.612611200000003</v>
      </c>
      <c r="C695" s="2" t="s">
        <v>25</v>
      </c>
      <c r="D695" s="3">
        <f>Table1[[#This Row],[Polar ang (deg)]]/180*PI()</f>
        <v>0.63000000000000056</v>
      </c>
      <c r="E695" s="2">
        <v>36.096341093241897</v>
      </c>
      <c r="F695" s="1">
        <f>IF(Table1[[#This Row],[Phase shift diff (deg)]]="","",Table1[[#This Row],[Phase shift diff (deg)]]/180*PI())</f>
        <v>1.2178084437465839</v>
      </c>
      <c r="G695" s="2">
        <v>69.775284082074194</v>
      </c>
    </row>
    <row r="696" spans="1:7" x14ac:dyDescent="0.2">
      <c r="A696" s="2">
        <v>19.100000000000001</v>
      </c>
      <c r="B696" s="2">
        <f>2*Table1[[#This Row],[Photon energy (eV)]]-Threshold</f>
        <v>13.612611200000003</v>
      </c>
      <c r="C696" s="2" t="s">
        <v>25</v>
      </c>
      <c r="D696" s="3">
        <f>Table1[[#This Row],[Polar ang (deg)]]/180*PI()</f>
        <v>0.64000000000000024</v>
      </c>
      <c r="E696" s="2">
        <v>36.669298888372701</v>
      </c>
      <c r="F696" s="1">
        <f>IF(Table1[[#This Row],[Phase shift diff (deg)]]="","",Table1[[#This Row],[Phase shift diff (deg)]]/180*PI())</f>
        <v>1.2246810470498308</v>
      </c>
      <c r="G696" s="2">
        <v>70.169055245617898</v>
      </c>
    </row>
    <row r="697" spans="1:7" x14ac:dyDescent="0.2">
      <c r="A697" s="2">
        <v>19.100000000000001</v>
      </c>
      <c r="B697" s="2">
        <f>2*Table1[[#This Row],[Photon energy (eV)]]-Threshold</f>
        <v>13.612611200000003</v>
      </c>
      <c r="C697" s="2" t="s">
        <v>25</v>
      </c>
      <c r="D697" s="3">
        <f>Table1[[#This Row],[Polar ang (deg)]]/180*PI()</f>
        <v>0.6499999999999998</v>
      </c>
      <c r="E697" s="2">
        <v>37.242256683503498</v>
      </c>
      <c r="F697" s="1">
        <f>IF(Table1[[#This Row],[Phase shift diff (deg)]]="","",Table1[[#This Row],[Phase shift diff (deg)]]/180*PI())</f>
        <v>1.2317935290721191</v>
      </c>
      <c r="G697" s="2">
        <v>70.576570447357696</v>
      </c>
    </row>
    <row r="698" spans="1:7" x14ac:dyDescent="0.2">
      <c r="A698" s="2">
        <v>19.100000000000001</v>
      </c>
      <c r="B698" s="2">
        <f>2*Table1[[#This Row],[Photon energy (eV)]]-Threshold</f>
        <v>13.612611200000003</v>
      </c>
      <c r="C698" s="2" t="s">
        <v>25</v>
      </c>
      <c r="D698" s="3">
        <f>Table1[[#This Row],[Polar ang (deg)]]/180*PI()</f>
        <v>0.65999999999999948</v>
      </c>
      <c r="E698" s="2">
        <v>37.815214478634303</v>
      </c>
      <c r="F698" s="1">
        <f>IF(Table1[[#This Row],[Phase shift diff (deg)]]="","",Table1[[#This Row],[Phase shift diff (deg)]]/180*PI())</f>
        <v>1.239154541873055</v>
      </c>
      <c r="G698" s="2">
        <v>70.998325413793097</v>
      </c>
    </row>
    <row r="699" spans="1:7" x14ac:dyDescent="0.2">
      <c r="A699" s="2">
        <v>19.100000000000001</v>
      </c>
      <c r="B699" s="2">
        <f>2*Table1[[#This Row],[Photon energy (eV)]]-Threshold</f>
        <v>13.612611200000003</v>
      </c>
      <c r="C699" s="2" t="s">
        <v>25</v>
      </c>
      <c r="D699" s="3">
        <f>Table1[[#This Row],[Polar ang (deg)]]/180*PI()</f>
        <v>0.67000000000000082</v>
      </c>
      <c r="E699" s="2">
        <v>38.3881722737652</v>
      </c>
      <c r="F699" s="1">
        <f>IF(Table1[[#This Row],[Phase shift diff (deg)]]="","",Table1[[#This Row],[Phase shift diff (deg)]]/180*PI())</f>
        <v>1.2467730690102909</v>
      </c>
      <c r="G699" s="2">
        <v>71.434834864862594</v>
      </c>
    </row>
    <row r="700" spans="1:7" x14ac:dyDescent="0.2">
      <c r="A700" s="2">
        <v>19.100000000000001</v>
      </c>
      <c r="B700" s="2">
        <f>2*Table1[[#This Row],[Photon energy (eV)]]-Threshold</f>
        <v>13.612611200000003</v>
      </c>
      <c r="C700" s="2" t="s">
        <v>25</v>
      </c>
      <c r="D700" s="3">
        <f>Table1[[#This Row],[Polar ang (deg)]]/180*PI()</f>
        <v>0.68000000000000038</v>
      </c>
      <c r="E700" s="2">
        <v>38.961130068895997</v>
      </c>
      <c r="F700" s="1">
        <f>IF(Table1[[#This Row],[Phase shift diff (deg)]]="","",Table1[[#This Row],[Phase shift diff (deg)]]/180*PI())</f>
        <v>1.2546584304006223</v>
      </c>
      <c r="G700" s="2">
        <v>71.886632792463999</v>
      </c>
    </row>
    <row r="701" spans="1:7" x14ac:dyDescent="0.2">
      <c r="A701" s="2">
        <v>19.100000000000001</v>
      </c>
      <c r="B701" s="2">
        <f>2*Table1[[#This Row],[Photon energy (eV)]]-Threshold</f>
        <v>13.612611200000003</v>
      </c>
      <c r="C701" s="2" t="s">
        <v>25</v>
      </c>
      <c r="D701" s="3">
        <f>Table1[[#This Row],[Polar ang (deg)]]/180*PI()</f>
        <v>0.69</v>
      </c>
      <c r="E701" s="2">
        <v>39.534087864026802</v>
      </c>
      <c r="F701" s="1">
        <f>IF(Table1[[#This Row],[Phase shift diff (deg)]]="","",Table1[[#This Row],[Phase shift diff (deg)]]/180*PI())</f>
        <v>1.2628202857967763</v>
      </c>
      <c r="G701" s="2">
        <v>72.354272659659699</v>
      </c>
    </row>
    <row r="702" spans="1:7" x14ac:dyDescent="0.2">
      <c r="A702" s="2">
        <v>19.100000000000001</v>
      </c>
      <c r="B702" s="2">
        <f>2*Table1[[#This Row],[Photon energy (eV)]]-Threshold</f>
        <v>13.612611200000003</v>
      </c>
      <c r="C702" s="2" t="s">
        <v>25</v>
      </c>
      <c r="D702" s="3">
        <f>Table1[[#This Row],[Polar ang (deg)]]/180*PI()</f>
        <v>0.69999999999999951</v>
      </c>
      <c r="E702" s="2">
        <v>40.107045659157599</v>
      </c>
      <c r="F702" s="1">
        <f>IF(Table1[[#This Row],[Phase shift diff (deg)]]="","",Table1[[#This Row],[Phase shift diff (deg)]]/180*PI())</f>
        <v>1.2712686365859629</v>
      </c>
      <c r="G702" s="2">
        <v>72.838327503726106</v>
      </c>
    </row>
    <row r="703" spans="1:7" x14ac:dyDescent="0.2">
      <c r="A703" s="2">
        <v>19.100000000000001</v>
      </c>
      <c r="B703" s="2">
        <f>2*Table1[[#This Row],[Photon energy (eV)]]-Threshold</f>
        <v>13.612611200000003</v>
      </c>
      <c r="C703" s="2" t="s">
        <v>25</v>
      </c>
      <c r="D703" s="3">
        <f>Table1[[#This Row],[Polar ang (deg)]]/180*PI()</f>
        <v>0.70999999999999919</v>
      </c>
      <c r="E703" s="2">
        <v>40.680003454288403</v>
      </c>
      <c r="F703" s="1">
        <f>IF(Table1[[#This Row],[Phase shift diff (deg)]]="","",Table1[[#This Row],[Phase shift diff (deg)]]/180*PI())</f>
        <v>1.2800138255750906</v>
      </c>
      <c r="G703" s="2">
        <v>73.339389923847406</v>
      </c>
    </row>
    <row r="704" spans="1:7" x14ac:dyDescent="0.2">
      <c r="A704" s="2">
        <v>19.100000000000001</v>
      </c>
      <c r="B704" s="2">
        <f>2*Table1[[#This Row],[Photon energy (eV)]]-Threshold</f>
        <v>13.612611200000003</v>
      </c>
      <c r="C704" s="2" t="s">
        <v>25</v>
      </c>
      <c r="D704" s="3">
        <f>Table1[[#This Row],[Polar ang (deg)]]/180*PI()</f>
        <v>0.72000000000000042</v>
      </c>
      <c r="E704" s="2">
        <v>41.2529612494193</v>
      </c>
      <c r="F704" s="1">
        <f>IF(Table1[[#This Row],[Phase shift diff (deg)]]="","",Table1[[#This Row],[Phase shift diff (deg)]]/180*PI())</f>
        <v>1.2890665343820169</v>
      </c>
      <c r="G704" s="2">
        <v>73.858071931645199</v>
      </c>
    </row>
    <row r="705" spans="1:7" x14ac:dyDescent="0.2">
      <c r="A705" s="2">
        <v>19.100000000000001</v>
      </c>
      <c r="B705" s="2">
        <f>2*Table1[[#This Row],[Photon energy (eV)]]-Threshold</f>
        <v>13.612611200000003</v>
      </c>
      <c r="C705" s="2" t="s">
        <v>25</v>
      </c>
      <c r="D705" s="3">
        <f>Table1[[#This Row],[Polar ang (deg)]]/180*PI()</f>
        <v>0.73</v>
      </c>
      <c r="E705" s="2">
        <v>41.825919044550098</v>
      </c>
      <c r="F705" s="1">
        <f>IF(Table1[[#This Row],[Phase shift diff (deg)]]="","",Table1[[#This Row],[Phase shift diff (deg)]]/180*PI())</f>
        <v>1.2984377780026539</v>
      </c>
      <c r="G705" s="2">
        <v>74.395004639896598</v>
      </c>
    </row>
    <row r="706" spans="1:7" x14ac:dyDescent="0.2">
      <c r="A706" s="2">
        <v>19.100000000000001</v>
      </c>
      <c r="B706" s="2">
        <f>2*Table1[[#This Row],[Photon energy (eV)]]-Threshold</f>
        <v>13.612611200000003</v>
      </c>
      <c r="C706" s="2" t="s">
        <v>25</v>
      </c>
      <c r="D706" s="3">
        <f>Table1[[#This Row],[Polar ang (deg)]]/180*PI()</f>
        <v>0.73999999999999977</v>
      </c>
      <c r="E706" s="2">
        <v>42.398876839680902</v>
      </c>
      <c r="F706" s="1">
        <f>IF(Table1[[#This Row],[Phase shift diff (deg)]]="","",Table1[[#This Row],[Phase shift diff (deg)]]/180*PI())</f>
        <v>1.3081388960698788</v>
      </c>
      <c r="G706" s="2">
        <v>74.950837761706694</v>
      </c>
    </row>
    <row r="707" spans="1:7" x14ac:dyDescent="0.2">
      <c r="A707" s="2">
        <v>19.100000000000001</v>
      </c>
      <c r="B707" s="2">
        <f>2*Table1[[#This Row],[Photon energy (eV)]]-Threshold</f>
        <v>13.612611200000003</v>
      </c>
      <c r="C707" s="2" t="s">
        <v>25</v>
      </c>
      <c r="D707" s="3">
        <f>Table1[[#This Row],[Polar ang (deg)]]/180*PI()</f>
        <v>0.74999999999999922</v>
      </c>
      <c r="E707" s="2">
        <v>42.9718346348117</v>
      </c>
      <c r="F707" s="1">
        <f>IF(Table1[[#This Row],[Phase shift diff (deg)]]="","",Table1[[#This Row],[Phase shift diff (deg)]]/180*PI())</f>
        <v>1.3181815402625356</v>
      </c>
      <c r="G707" s="2">
        <v>75.526238889097499</v>
      </c>
    </row>
    <row r="708" spans="1:7" x14ac:dyDescent="0.2">
      <c r="A708" s="2">
        <v>19.100000000000001</v>
      </c>
      <c r="B708" s="2">
        <f>2*Table1[[#This Row],[Photon energy (eV)]]-Threshold</f>
        <v>13.612611200000003</v>
      </c>
      <c r="C708" s="2" t="s">
        <v>25</v>
      </c>
      <c r="D708" s="3">
        <f>Table1[[#This Row],[Polar ang (deg)]]/180*PI()</f>
        <v>0.76000000000000068</v>
      </c>
      <c r="E708" s="2">
        <v>43.544792429942603</v>
      </c>
      <c r="F708" s="1">
        <f>IF(Table1[[#This Row],[Phase shift diff (deg)]]="","",Table1[[#This Row],[Phase shift diff (deg)]]/180*PI())</f>
        <v>1.3285776572615338</v>
      </c>
      <c r="G708" s="2">
        <v>76.1218925164643</v>
      </c>
    </row>
    <row r="709" spans="1:7" x14ac:dyDescent="0.2">
      <c r="A709" s="2">
        <v>19.100000000000001</v>
      </c>
      <c r="B709" s="2">
        <f>2*Table1[[#This Row],[Photon energy (eV)]]-Threshold</f>
        <v>13.612611200000003</v>
      </c>
      <c r="C709" s="2" t="s">
        <v>25</v>
      </c>
      <c r="D709" s="3">
        <f>Table1[[#This Row],[Polar ang (deg)]]/180*PI()</f>
        <v>0.77000000000000024</v>
      </c>
      <c r="E709" s="2">
        <v>44.117750225073401</v>
      </c>
      <c r="F709" s="1">
        <f>IF(Table1[[#This Row],[Phase shift diff (deg)]]="","",Table1[[#This Row],[Phase shift diff (deg)]]/180*PI())</f>
        <v>1.3393394665859713</v>
      </c>
      <c r="G709" s="2">
        <v>76.738498770679101</v>
      </c>
    </row>
    <row r="710" spans="1:7" x14ac:dyDescent="0.2">
      <c r="A710" s="2">
        <v>19.100000000000001</v>
      </c>
      <c r="B710" s="2">
        <f>2*Table1[[#This Row],[Photon energy (eV)]]-Threshold</f>
        <v>13.612611200000003</v>
      </c>
      <c r="C710" s="2" t="s">
        <v>25</v>
      </c>
      <c r="D710" s="3">
        <f>Table1[[#This Row],[Polar ang (deg)]]/180*PI()</f>
        <v>0.7799999999999998</v>
      </c>
      <c r="E710" s="2">
        <v>44.690708020204198</v>
      </c>
      <c r="F710" s="1">
        <f>IF(Table1[[#This Row],[Phase shift diff (deg)]]="","",Table1[[#This Row],[Phase shift diff (deg)]]/180*PI())</f>
        <v>1.3504794325764078</v>
      </c>
      <c r="G710" s="2">
        <v>77.376771805850396</v>
      </c>
    </row>
    <row r="711" spans="1:7" x14ac:dyDescent="0.2">
      <c r="A711" s="2">
        <v>19.100000000000001</v>
      </c>
      <c r="B711" s="2">
        <f>2*Table1[[#This Row],[Photon energy (eV)]]-Threshold</f>
        <v>13.612611200000003</v>
      </c>
      <c r="C711" s="2" t="s">
        <v>25</v>
      </c>
      <c r="D711" s="3">
        <f>Table1[[#This Row],[Polar ang (deg)]]/180*PI()</f>
        <v>0.78999999999999937</v>
      </c>
      <c r="E711" s="2">
        <v>45.263665815335003</v>
      </c>
      <c r="F711" s="1">
        <f>IF(Table1[[#This Row],[Phase shift diff (deg)]]="","",Table1[[#This Row],[Phase shift diff (deg)]]/180*PI())</f>
        <v>1.3620102297262147</v>
      </c>
      <c r="G711" s="2">
        <v>78.037437816955801</v>
      </c>
    </row>
    <row r="712" spans="1:7" x14ac:dyDescent="0.2">
      <c r="A712" s="2">
        <v>19.100000000000001</v>
      </c>
      <c r="B712" s="2">
        <f>2*Table1[[#This Row],[Photon energy (eV)]]-Threshold</f>
        <v>13.612611200000003</v>
      </c>
      <c r="C712" s="2" t="s">
        <v>25</v>
      </c>
      <c r="D712" s="3">
        <f>Table1[[#This Row],[Polar ang (deg)]]/180*PI()</f>
        <v>0.80000000000000071</v>
      </c>
      <c r="E712" s="2">
        <v>45.8366236104659</v>
      </c>
      <c r="F712" s="1">
        <f>IF(Table1[[#This Row],[Phase shift diff (deg)]]="","",Table1[[#This Row],[Phase shift diff (deg)]]/180*PI())</f>
        <v>1.3739447004974339</v>
      </c>
      <c r="G712" s="2">
        <v>78.721232622868897</v>
      </c>
    </row>
    <row r="713" spans="1:7" x14ac:dyDescent="0.2">
      <c r="A713" s="2">
        <v>19.100000000000001</v>
      </c>
      <c r="B713" s="2">
        <f>2*Table1[[#This Row],[Photon energy (eV)]]-Threshold</f>
        <v>13.612611200000003</v>
      </c>
      <c r="C713" s="2" t="s">
        <v>25</v>
      </c>
      <c r="D713" s="3">
        <f>Table1[[#This Row],[Polar ang (deg)]]/180*PI()</f>
        <v>0.81000000000000028</v>
      </c>
      <c r="E713" s="2">
        <v>46.409581405596697</v>
      </c>
      <c r="F713" s="1">
        <f>IF(Table1[[#This Row],[Phase shift diff (deg)]]="","",Table1[[#This Row],[Phase shift diff (deg)]]/180*PI())</f>
        <v>1.3862958046973204</v>
      </c>
      <c r="G713" s="2">
        <v>79.4288987658487</v>
      </c>
    </row>
    <row r="714" spans="1:7" x14ac:dyDescent="0.2">
      <c r="A714" s="2">
        <v>19.100000000000001</v>
      </c>
      <c r="B714" s="2">
        <f>2*Table1[[#This Row],[Photon energy (eV)]]-Threshold</f>
        <v>13.612611200000003</v>
      </c>
      <c r="C714" s="2" t="s">
        <v>25</v>
      </c>
      <c r="D714" s="3">
        <f>Table1[[#This Row],[Polar ang (deg)]]/180*PI()</f>
        <v>0.82</v>
      </c>
      <c r="E714" s="2">
        <v>46.982539200727501</v>
      </c>
      <c r="F714" s="1">
        <f>IF(Table1[[#This Row],[Phase shift diff (deg)]]="","",Table1[[#This Row],[Phase shift diff (deg)]]/180*PI())</f>
        <v>1.3990765594391525</v>
      </c>
      <c r="G714" s="2">
        <v>80.161182071547501</v>
      </c>
    </row>
    <row r="715" spans="1:7" x14ac:dyDescent="0.2">
      <c r="A715" s="2">
        <v>19.100000000000001</v>
      </c>
      <c r="B715" s="2">
        <f>2*Table1[[#This Row],[Photon energy (eV)]]-Threshold</f>
        <v>13.612611200000003</v>
      </c>
      <c r="C715" s="2" t="s">
        <v>25</v>
      </c>
      <c r="D715" s="3">
        <f>Table1[[#This Row],[Polar ang (deg)]]/180*PI()</f>
        <v>0.82999999999999952</v>
      </c>
      <c r="E715" s="2">
        <v>47.555496995858299</v>
      </c>
      <c r="F715" s="1">
        <f>IF(Table1[[#This Row],[Phase shift diff (deg)]]="","",Table1[[#This Row],[Phase shift diff (deg)]]/180*PI())</f>
        <v>1.4122999686699407</v>
      </c>
      <c r="G715" s="2">
        <v>80.918827611246002</v>
      </c>
    </row>
    <row r="716" spans="1:7" x14ac:dyDescent="0.2">
      <c r="A716" s="2">
        <v>19.100000000000001</v>
      </c>
      <c r="B716" s="2">
        <f>2*Table1[[#This Row],[Photon energy (eV)]]-Threshold</f>
        <v>13.612611200000003</v>
      </c>
      <c r="C716" s="2" t="s">
        <v>25</v>
      </c>
      <c r="D716" s="3">
        <f>Table1[[#This Row],[Polar ang (deg)]]/180*PI()</f>
        <v>0.83999999999999919</v>
      </c>
      <c r="E716" s="2">
        <v>48.128454790989103</v>
      </c>
      <c r="F716" s="1">
        <f>IF(Table1[[#This Row],[Phase shift diff (deg)]]="","",Table1[[#This Row],[Phase shift diff (deg)]]/180*PI())</f>
        <v>1.4259789412237298</v>
      </c>
      <c r="G716" s="2">
        <v>81.702575006653404</v>
      </c>
    </row>
    <row r="717" spans="1:7" x14ac:dyDescent="0.2">
      <c r="A717" s="2">
        <v>19.100000000000001</v>
      </c>
      <c r="B717" s="2">
        <f>2*Table1[[#This Row],[Photon energy (eV)]]-Threshold</f>
        <v>13.612611200000003</v>
      </c>
      <c r="C717" s="2" t="s">
        <v>25</v>
      </c>
      <c r="D717" s="3">
        <f>Table1[[#This Row],[Polar ang (deg)]]/180*PI()</f>
        <v>0.85000000000000053</v>
      </c>
      <c r="E717" s="2">
        <v>48.70141258612</v>
      </c>
      <c r="F717" s="1">
        <f>IF(Table1[[#This Row],[Phase shift diff (deg)]]="","",Table1[[#This Row],[Phase shift diff (deg)]]/180*PI())</f>
        <v>1.4401261963582275</v>
      </c>
      <c r="G717" s="2">
        <v>82.513153017554899</v>
      </c>
    </row>
    <row r="718" spans="1:7" x14ac:dyDescent="0.2">
      <c r="A718" s="2">
        <v>19.100000000000001</v>
      </c>
      <c r="B718" s="2">
        <f>2*Table1[[#This Row],[Photon energy (eV)]]-Threshold</f>
        <v>13.612611200000003</v>
      </c>
      <c r="C718" s="2" t="s">
        <v>25</v>
      </c>
      <c r="D718" s="3">
        <f>Table1[[#This Row],[Polar ang (deg)]]/180*PI()</f>
        <v>0.8600000000000001</v>
      </c>
      <c r="E718" s="2">
        <v>49.274370381250797</v>
      </c>
      <c r="F718" s="1">
        <f>IF(Table1[[#This Row],[Phase shift diff (deg)]]="","",Table1[[#This Row],[Phase shift diff (deg)]]/180*PI())</f>
        <v>1.4547541557617336</v>
      </c>
      <c r="G718" s="2">
        <v>83.351273354264507</v>
      </c>
    </row>
    <row r="719" spans="1:7" x14ac:dyDescent="0.2">
      <c r="A719" s="2">
        <v>19.100000000000001</v>
      </c>
      <c r="B719" s="2">
        <f>2*Table1[[#This Row],[Photon energy (eV)]]-Threshold</f>
        <v>13.612611200000003</v>
      </c>
      <c r="C719" s="2" t="s">
        <v>25</v>
      </c>
      <c r="D719" s="3">
        <f>Table1[[#This Row],[Polar ang (deg)]]/180*PI()</f>
        <v>0.86999999999999966</v>
      </c>
      <c r="E719" s="2">
        <v>49.847328176381602</v>
      </c>
      <c r="F719" s="1">
        <f>IF(Table1[[#This Row],[Phase shift diff (deg)]]="","",Table1[[#This Row],[Phase shift diff (deg)]]/180*PI())</f>
        <v>1.4698748210852515</v>
      </c>
      <c r="G719" s="2">
        <v>84.217623660731903</v>
      </c>
    </row>
    <row r="720" spans="1:7" x14ac:dyDescent="0.2">
      <c r="A720" s="2">
        <v>19.100000000000001</v>
      </c>
      <c r="B720" s="2">
        <f>2*Table1[[#This Row],[Photon energy (eV)]]-Threshold</f>
        <v>13.612611200000003</v>
      </c>
      <c r="C720" s="2" t="s">
        <v>25</v>
      </c>
      <c r="D720" s="3">
        <f>Table1[[#This Row],[Polar ang (deg)]]/180*PI()</f>
        <v>0.88000000000000089</v>
      </c>
      <c r="E720" s="2">
        <v>50.420285971512499</v>
      </c>
      <c r="F720" s="1">
        <f>IF(Table1[[#This Row],[Phase shift diff (deg)]]="","",Table1[[#This Row],[Phase shift diff (deg)]]/180*PI())</f>
        <v>1.4854996361702506</v>
      </c>
      <c r="G720" s="2">
        <v>85.112859620774699</v>
      </c>
    </row>
    <row r="721" spans="1:7" x14ac:dyDescent="0.2">
      <c r="A721" s="2">
        <v>19.100000000000001</v>
      </c>
      <c r="B721" s="2">
        <f>2*Table1[[#This Row],[Photon energy (eV)]]-Threshold</f>
        <v>13.612611200000003</v>
      </c>
      <c r="C721" s="2" t="s">
        <v>25</v>
      </c>
      <c r="D721" s="3">
        <f>Table1[[#This Row],[Polar ang (deg)]]/180*PI()</f>
        <v>0.89000000000000068</v>
      </c>
      <c r="E721" s="2">
        <v>50.993243766643303</v>
      </c>
      <c r="F721" s="1">
        <f>IF(Table1[[#This Row],[Phase shift diff (deg)]]="","",Table1[[#This Row],[Phase shift diff (deg)]]/180*PI())</f>
        <v>1.5016393333161664</v>
      </c>
      <c r="G721" s="2">
        <v>86.037596149855005</v>
      </c>
    </row>
    <row r="722" spans="1:7" x14ac:dyDescent="0.2">
      <c r="A722" s="2">
        <v>19.100000000000001</v>
      </c>
      <c r="B722" s="2">
        <f>2*Table1[[#This Row],[Photon energy (eV)]]-Threshold</f>
        <v>13.612611200000003</v>
      </c>
      <c r="C722" s="2" t="s">
        <v>25</v>
      </c>
      <c r="D722" s="3">
        <f>Table1[[#This Row],[Polar ang (deg)]]/180*PI()</f>
        <v>0.90000000000000013</v>
      </c>
      <c r="E722" s="2">
        <v>51.566201561774101</v>
      </c>
      <c r="F722" s="1">
        <f>IF(Table1[[#This Row],[Phase shift diff (deg)]]="","",Table1[[#This Row],[Phase shift diff (deg)]]/180*PI())</f>
        <v>1.5183037631736813</v>
      </c>
      <c r="G722" s="2">
        <v>86.992397648682399</v>
      </c>
    </row>
    <row r="723" spans="1:7" x14ac:dyDescent="0.2">
      <c r="A723" s="2">
        <v>19.100000000000001</v>
      </c>
      <c r="B723" s="2">
        <f>2*Table1[[#This Row],[Photon energy (eV)]]-Threshold</f>
        <v>13.612611200000003</v>
      </c>
      <c r="C723" s="2" t="s">
        <v>25</v>
      </c>
      <c r="D723" s="3">
        <f>Table1[[#This Row],[Polar ang (deg)]]/180*PI()</f>
        <v>0.9099999999999997</v>
      </c>
      <c r="E723" s="2">
        <v>52.139159356904898</v>
      </c>
      <c r="F723" s="1">
        <f>IF(Table1[[#This Row],[Phase shift diff (deg)]]="","",Table1[[#This Row],[Phase shift diff (deg)]]/180*PI())</f>
        <v>1.5355017081706757</v>
      </c>
      <c r="G723" s="2">
        <v>87.977767313308306</v>
      </c>
    </row>
    <row r="724" spans="1:7" x14ac:dyDescent="0.2">
      <c r="A724" s="2">
        <v>19.100000000000001</v>
      </c>
      <c r="B724" s="2">
        <f>2*Table1[[#This Row],[Photon energy (eV)]]-Threshold</f>
        <v>13.612611200000003</v>
      </c>
      <c r="C724" s="2" t="s">
        <v>25</v>
      </c>
      <c r="D724" s="3">
        <f>Table1[[#This Row],[Polar ang (deg)]]/180*PI()</f>
        <v>0.91999999999999948</v>
      </c>
      <c r="E724" s="2">
        <v>52.712117152035702</v>
      </c>
      <c r="F724" s="1">
        <f>IF(Table1[[#This Row],[Phase shift diff (deg)]]="","",Table1[[#This Row],[Phase shift diff (deg)]]/180*PI())</f>
        <v>1.5532406797870268</v>
      </c>
      <c r="G724" s="2">
        <v>88.994135519827594</v>
      </c>
    </row>
    <row r="725" spans="1:7" x14ac:dyDescent="0.2">
      <c r="A725" s="2">
        <v>19.100000000000001</v>
      </c>
      <c r="B725" s="2">
        <f>2*Table1[[#This Row],[Photon energy (eV)]]-Threshold</f>
        <v>13.612611200000003</v>
      </c>
      <c r="C725" s="2" t="s">
        <v>25</v>
      </c>
      <c r="D725" s="3">
        <f>Table1[[#This Row],[Polar ang (deg)]]/180*PI()</f>
        <v>0.93000000000000071</v>
      </c>
      <c r="E725" s="2">
        <v>53.285074947166599</v>
      </c>
      <c r="F725" s="1">
        <f>IF(Table1[[#This Row],[Phase shift diff (deg)]]="","",Table1[[#This Row],[Phase shift diff (deg)]]/180*PI())</f>
        <v>1.5715267005000197</v>
      </c>
      <c r="G725" s="2">
        <v>90.041847330770906</v>
      </c>
    </row>
    <row r="726" spans="1:7" x14ac:dyDescent="0.2">
      <c r="A726" s="2">
        <v>19.100000000000001</v>
      </c>
      <c r="B726" s="2">
        <f>2*Table1[[#This Row],[Photon energy (eV)]]-Threshold</f>
        <v>13.612611200000003</v>
      </c>
      <c r="C726" s="2" t="s">
        <v>25</v>
      </c>
      <c r="D726" s="3">
        <f>Table1[[#This Row],[Polar ang (deg)]]/180*PI()</f>
        <v>0.94000000000000028</v>
      </c>
      <c r="E726" s="2">
        <v>53.858032742297397</v>
      </c>
      <c r="F726" s="1">
        <f>IF(Table1[[#This Row],[Phase shift diff (deg)]]="","",Table1[[#This Row],[Phase shift diff (deg)]]/180*PI())</f>
        <v>1.5903640718285827</v>
      </c>
      <c r="G726" s="2">
        <v>91.121149205018298</v>
      </c>
    </row>
    <row r="727" spans="1:7" x14ac:dyDescent="0.2">
      <c r="A727" s="2">
        <v>19.100000000000001</v>
      </c>
      <c r="B727" s="2">
        <f>2*Table1[[#This Row],[Photon energy (eV)]]-Threshold</f>
        <v>13.612611200000003</v>
      </c>
      <c r="C727" s="2" t="s">
        <v>25</v>
      </c>
      <c r="D727" s="3">
        <f>Table1[[#This Row],[Polar ang (deg)]]/180*PI()</f>
        <v>0.94999999999999984</v>
      </c>
      <c r="E727" s="2">
        <v>54.430990537428201</v>
      </c>
      <c r="F727" s="1">
        <f>IF(Table1[[#This Row],[Phase shift diff (deg)]]="","",Table1[[#This Row],[Phase shift diff (deg)]]/180*PI())</f>
        <v>1.6097551306121782</v>
      </c>
      <c r="G727" s="2">
        <v>92.232175033608399</v>
      </c>
    </row>
    <row r="728" spans="1:7" x14ac:dyDescent="0.2">
      <c r="A728" s="2">
        <v>19.100000000000001</v>
      </c>
      <c r="B728" s="2">
        <f>2*Table1[[#This Row],[Photon energy (eV)]]-Threshold</f>
        <v>13.612611200000003</v>
      </c>
      <c r="C728" s="2" t="s">
        <v>25</v>
      </c>
      <c r="D728" s="3">
        <f>Table1[[#This Row],[Polar ang (deg)]]/180*PI()</f>
        <v>0.95999999999999941</v>
      </c>
      <c r="E728" s="2">
        <v>55.003948332558998</v>
      </c>
      <c r="F728" s="1">
        <f>IF(Table1[[#This Row],[Phase shift diff (deg)]]="","",Table1[[#This Row],[Phase shift diff (deg)]]/180*PI())</f>
        <v>1.6296999964626511</v>
      </c>
      <c r="G728" s="2">
        <v>93.374931669795103</v>
      </c>
    </row>
    <row r="729" spans="1:7" x14ac:dyDescent="0.2">
      <c r="A729" s="2">
        <v>19.100000000000001</v>
      </c>
      <c r="B729" s="2">
        <f>2*Table1[[#This Row],[Photon energy (eV)]]-Threshold</f>
        <v>13.612611200000003</v>
      </c>
      <c r="C729" s="2" t="s">
        <v>25</v>
      </c>
      <c r="D729" s="3">
        <f>Table1[[#This Row],[Polar ang (deg)]]/180*PI()</f>
        <v>0.97000000000000086</v>
      </c>
      <c r="E729" s="2">
        <v>55.576906127689902</v>
      </c>
      <c r="F729" s="1">
        <f>IF(Table1[[#This Row],[Phase shift diff (deg)]]="","",Table1[[#This Row],[Phase shift diff (deg)]]/180*PI())</f>
        <v>1.650196314210461</v>
      </c>
      <c r="G729" s="2">
        <v>94.5492841723037</v>
      </c>
    </row>
    <row r="730" spans="1:7" x14ac:dyDescent="0.2">
      <c r="A730" s="2">
        <v>19.100000000000001</v>
      </c>
      <c r="B730" s="2">
        <f>2*Table1[[#This Row],[Photon energy (eV)]]-Threshold</f>
        <v>13.612611200000003</v>
      </c>
      <c r="C730" s="2" t="s">
        <v>25</v>
      </c>
      <c r="D730" s="3">
        <f>Table1[[#This Row],[Polar ang (deg)]]/180*PI()</f>
        <v>0.98000000000000043</v>
      </c>
      <c r="E730" s="2">
        <v>56.1498639228207</v>
      </c>
      <c r="F730" s="1">
        <f>IF(Table1[[#This Row],[Phase shift diff (deg)]]="","",Table1[[#This Row],[Phase shift diff (deg)]]/180*PI())</f>
        <v>1.6712389961064866</v>
      </c>
      <c r="G730" s="2">
        <v>95.754941034582302</v>
      </c>
    </row>
    <row r="731" spans="1:7" x14ac:dyDescent="0.2">
      <c r="A731" s="2">
        <v>19.100000000000001</v>
      </c>
      <c r="B731" s="2">
        <f>2*Table1[[#This Row],[Photon energy (eV)]]-Threshold</f>
        <v>13.612611200000003</v>
      </c>
      <c r="C731" s="2" t="s">
        <v>25</v>
      </c>
      <c r="D731" s="3">
        <f>Table1[[#This Row],[Polar ang (deg)]]/180*PI()</f>
        <v>0.99</v>
      </c>
      <c r="E731" s="2">
        <v>56.722821717951497</v>
      </c>
      <c r="F731" s="1">
        <f>IF(Table1[[#This Row],[Phase shift diff (deg)]]="","",Table1[[#This Row],[Phase shift diff (deg)]]/180*PI())</f>
        <v>1.6928199695016433</v>
      </c>
      <c r="G731" s="2">
        <v>96.991439727908897</v>
      </c>
    </row>
    <row r="732" spans="1:7" x14ac:dyDescent="0.2">
      <c r="A732" s="2">
        <v>19.100000000000001</v>
      </c>
      <c r="B732" s="2">
        <f>2*Table1[[#This Row],[Photon energy (eV)]]-Threshold</f>
        <v>13.612611200000003</v>
      </c>
      <c r="C732" s="2" t="s">
        <v>25</v>
      </c>
      <c r="D732" s="3">
        <f>Table1[[#This Row],[Polar ang (deg)]]/180*PI()</f>
        <v>0.99999999999999967</v>
      </c>
      <c r="E732" s="2">
        <v>57.295779513082302</v>
      </c>
      <c r="F732" s="1">
        <f>IF(Table1[[#This Row],[Phase shift diff (deg)]]="","",Table1[[#This Row],[Phase shift diff (deg)]]/180*PI())</f>
        <v>1.714927936661554</v>
      </c>
      <c r="G732" s="2">
        <v>98.258132939785597</v>
      </c>
    </row>
    <row r="733" spans="1:7" x14ac:dyDescent="0.2">
      <c r="A733" s="2">
        <v>19.100000000000001</v>
      </c>
      <c r="B733" s="2">
        <f>2*Table1[[#This Row],[Photon energy (eV)]]-Threshold</f>
        <v>13.612611200000003</v>
      </c>
      <c r="C733" s="2" t="s">
        <v>25</v>
      </c>
      <c r="D733" s="3">
        <f>Table1[[#This Row],[Polar ang (deg)]]/180*PI()</f>
        <v>1.0100000000000009</v>
      </c>
      <c r="E733" s="2">
        <v>57.868737308213198</v>
      </c>
      <c r="F733" s="1">
        <f>IF(Table1[[#This Row],[Phase shift diff (deg)]]="","",Table1[[#This Row],[Phase shift diff (deg)]]/180*PI())</f>
        <v>1.7375481542229798</v>
      </c>
      <c r="G733" s="2">
        <v>99.554175937723002</v>
      </c>
    </row>
    <row r="734" spans="1:7" x14ac:dyDescent="0.2">
      <c r="A734" s="2">
        <v>19.100000000000001</v>
      </c>
      <c r="B734" s="2">
        <f>2*Table1[[#This Row],[Photon energy (eV)]]-Threshold</f>
        <v>13.612611200000003</v>
      </c>
      <c r="C734" s="2" t="s">
        <v>25</v>
      </c>
      <c r="D734" s="3">
        <f>Table1[[#This Row],[Polar ang (deg)]]/180*PI()</f>
        <v>1.0200000000000005</v>
      </c>
      <c r="E734" s="2">
        <v>58.441695103344003</v>
      </c>
      <c r="F734" s="1">
        <f>IF(Table1[[#This Row],[Phase shift diff (deg)]]="","",Table1[[#This Row],[Phase shift diff (deg)]]/180*PI())</f>
        <v>1.7606622404929397</v>
      </c>
      <c r="G734" s="2">
        <v>100.87851552829299</v>
      </c>
    </row>
    <row r="735" spans="1:7" x14ac:dyDescent="0.2">
      <c r="A735" s="2">
        <v>19.100000000000001</v>
      </c>
      <c r="B735" s="2">
        <f>2*Table1[[#This Row],[Photon energy (eV)]]-Threshold</f>
        <v>13.612611200000003</v>
      </c>
      <c r="C735" s="2" t="s">
        <v>25</v>
      </c>
      <c r="D735" s="3">
        <f>Table1[[#This Row],[Polar ang (deg)]]/180*PI()</f>
        <v>1.03</v>
      </c>
      <c r="E735" s="2">
        <v>59.0146528984748</v>
      </c>
      <c r="F735" s="1">
        <f>IF(Table1[[#This Row],[Phase shift diff (deg)]]="","",Table1[[#This Row],[Phase shift diff (deg)]]/180*PI())</f>
        <v>1.7842480192524983</v>
      </c>
      <c r="G735" s="2">
        <v>102.229881107745</v>
      </c>
    </row>
    <row r="736" spans="1:7" x14ac:dyDescent="0.2">
      <c r="A736" s="2">
        <v>19.100000000000001</v>
      </c>
      <c r="B736" s="2">
        <f>2*Table1[[#This Row],[Photon energy (eV)]]-Threshold</f>
        <v>13.612611200000003</v>
      </c>
      <c r="C736" s="2" t="s">
        <v>25</v>
      </c>
      <c r="D736" s="3">
        <f>Table1[[#This Row],[Polar ang (deg)]]/180*PI()</f>
        <v>1.0399999999999996</v>
      </c>
      <c r="E736" s="2">
        <v>59.587610693605598</v>
      </c>
      <c r="F736" s="1">
        <f>IF(Table1[[#This Row],[Phase shift diff (deg)]]="","",Table1[[#This Row],[Phase shift diff (deg)]]/180*PI())</f>
        <v>1.8082794088754914</v>
      </c>
      <c r="G736" s="2">
        <v>103.606778308977</v>
      </c>
    </row>
    <row r="737" spans="1:7" x14ac:dyDescent="0.2">
      <c r="A737" s="2">
        <v>19.100000000000001</v>
      </c>
      <c r="B737" s="2">
        <f>2*Table1[[#This Row],[Photon energy (eV)]]-Threshold</f>
        <v>13.612611200000003</v>
      </c>
      <c r="C737" s="2" t="s">
        <v>25</v>
      </c>
      <c r="D737" s="3">
        <f>Table1[[#This Row],[Polar ang (deg)]]/180*PI()</f>
        <v>1.0499999999999994</v>
      </c>
      <c r="E737" s="2">
        <v>60.160568488736402</v>
      </c>
      <c r="F737" s="1">
        <f>IF(Table1[[#This Row],[Phase shift diff (deg)]]="","",Table1[[#This Row],[Phase shift diff (deg)]]/180*PI())</f>
        <v>1.8327263653305508</v>
      </c>
      <c r="G737" s="2">
        <v>105.007485735792</v>
      </c>
    </row>
    <row r="738" spans="1:7" x14ac:dyDescent="0.2">
      <c r="A738" s="2">
        <v>19.100000000000001</v>
      </c>
      <c r="B738" s="2">
        <f>2*Table1[[#This Row],[Photon energy (eV)]]-Threshold</f>
        <v>13.612611200000003</v>
      </c>
      <c r="C738" s="2" t="s">
        <v>25</v>
      </c>
      <c r="D738" s="3">
        <f>Table1[[#This Row],[Polar ang (deg)]]/180*PI()</f>
        <v>1.0600000000000007</v>
      </c>
      <c r="E738" s="2">
        <v>60.733526283867299</v>
      </c>
      <c r="F738" s="1">
        <f>IF(Table1[[#This Row],[Phase shift diff (deg)]]="","",Table1[[#This Row],[Phase shift diff (deg)]]/180*PI())</f>
        <v>1.857554886940457</v>
      </c>
      <c r="G738" s="2">
        <v>106.43005523558899</v>
      </c>
    </row>
    <row r="739" spans="1:7" x14ac:dyDescent="0.2">
      <c r="A739" s="2">
        <v>19.100000000000001</v>
      </c>
      <c r="B739" s="2">
        <f>2*Table1[[#This Row],[Photon energy (eV)]]-Threshold</f>
        <v>13.612611200000003</v>
      </c>
      <c r="C739" s="2" t="s">
        <v>25</v>
      </c>
      <c r="D739" s="3">
        <f>Table1[[#This Row],[Polar ang (deg)]]/180*PI()</f>
        <v>1.0700000000000003</v>
      </c>
      <c r="E739" s="2">
        <v>61.306484078998103</v>
      </c>
      <c r="F739" s="1">
        <f>IF(Table1[[#This Row],[Phase shift diff (deg)]]="","",Table1[[#This Row],[Phase shift diff (deg)]]/180*PI())</f>
        <v>1.8827270875812163</v>
      </c>
      <c r="G739" s="2">
        <v>107.87231609336099</v>
      </c>
    </row>
    <row r="740" spans="1:7" x14ac:dyDescent="0.2">
      <c r="A740" s="2">
        <v>19.100000000000001</v>
      </c>
      <c r="B740" s="2">
        <f>2*Table1[[#This Row],[Photon energy (eV)]]-Threshold</f>
        <v>13.612611200000003</v>
      </c>
      <c r="C740" s="2" t="s">
        <v>25</v>
      </c>
      <c r="D740" s="3">
        <f>Table1[[#This Row],[Polar ang (deg)]]/180*PI()</f>
        <v>1.0799999999999998</v>
      </c>
      <c r="E740" s="2">
        <v>61.879441874128901</v>
      </c>
      <c r="F740" s="1">
        <f>IF(Table1[[#This Row],[Phase shift diff (deg)]]="","",Table1[[#This Row],[Phase shift diff (deg)]]/180*PI())</f>
        <v>1.908201343304166</v>
      </c>
      <c r="G740" s="2">
        <v>109.331883432523</v>
      </c>
    </row>
    <row r="741" spans="1:7" x14ac:dyDescent="0.2">
      <c r="A741" s="2">
        <v>19.100000000000001</v>
      </c>
      <c r="B741" s="2">
        <f>2*Table1[[#This Row],[Photon energy (eV)]]-Threshold</f>
        <v>13.612611200000003</v>
      </c>
      <c r="C741" s="2" t="s">
        <v>25</v>
      </c>
      <c r="D741" s="3">
        <f>Table1[[#This Row],[Polar ang (deg)]]/180*PI()</f>
        <v>1.0899999999999994</v>
      </c>
      <c r="E741" s="2">
        <v>62.452399669259698</v>
      </c>
      <c r="F741" s="1">
        <f>IF(Table1[[#This Row],[Phase shift diff (deg)]]="","",Table1[[#This Row],[Phase shift diff (deg)]]/180*PI())</f>
        <v>1.9339325151830713</v>
      </c>
      <c r="G741" s="2">
        <v>110.80617098310999</v>
      </c>
    </row>
    <row r="742" spans="1:7" x14ac:dyDescent="0.2">
      <c r="A742" s="2">
        <v>19.100000000000001</v>
      </c>
      <c r="B742" s="2">
        <f>2*Table1[[#This Row],[Photon energy (eV)]]-Threshold</f>
        <v>13.612611200000003</v>
      </c>
      <c r="C742" s="2" t="s">
        <v>25</v>
      </c>
      <c r="D742" s="3">
        <f>Table1[[#This Row],[Polar ang (deg)]]/180*PI()</f>
        <v>1.1000000000000008</v>
      </c>
      <c r="E742" s="2">
        <v>63.025357464390602</v>
      </c>
      <c r="F742" s="1">
        <f>IF(Table1[[#This Row],[Phase shift diff (deg)]]="","",Table1[[#This Row],[Phase shift diff (deg)]]/180*PI())</f>
        <v>1.9598722485951574</v>
      </c>
      <c r="G742" s="2">
        <v>112.292408229317</v>
      </c>
    </row>
    <row r="743" spans="1:7" x14ac:dyDescent="0.2">
      <c r="A743" s="2">
        <v>19.100000000000001</v>
      </c>
      <c r="B743" s="2">
        <f>2*Table1[[#This Row],[Photon energy (eV)]]-Threshold</f>
        <v>13.612611200000003</v>
      </c>
      <c r="C743" s="2" t="s">
        <v>25</v>
      </c>
      <c r="D743" s="3">
        <f>Table1[[#This Row],[Polar ang (deg)]]/180*PI()</f>
        <v>1.1100000000000003</v>
      </c>
      <c r="E743" s="2">
        <v>63.598315259521399</v>
      </c>
      <c r="F743" s="1">
        <f>IF(Table1[[#This Row],[Phase shift diff (deg)]]="","",Table1[[#This Row],[Phase shift diff (deg)]]/180*PI())</f>
        <v>1.9859693462533816</v>
      </c>
      <c r="G743" s="2">
        <v>113.78766178267399</v>
      </c>
    </row>
    <row r="744" spans="1:7" x14ac:dyDescent="0.2">
      <c r="A744" s="2">
        <v>19.100000000000001</v>
      </c>
      <c r="B744" s="2">
        <f>2*Table1[[#This Row],[Photon energy (eV)]]-Threshold</f>
        <v>13.612611200000003</v>
      </c>
      <c r="C744" s="2" t="s">
        <v>25</v>
      </c>
      <c r="D744" s="3">
        <f>Table1[[#This Row],[Polar ang (deg)]]/180*PI()</f>
        <v>1.1200000000000001</v>
      </c>
      <c r="E744" s="2">
        <v>64.171273054652204</v>
      </c>
      <c r="F744" s="1">
        <f>IF(Table1[[#This Row],[Phase shift diff (deg)]]="","",Table1[[#This Row],[Phase shift diff (deg)]]/180*PI())</f>
        <v>2.0121702092741076</v>
      </c>
      <c r="G744" s="2">
        <v>115.28886065336199</v>
      </c>
    </row>
    <row r="745" spans="1:7" x14ac:dyDescent="0.2">
      <c r="A745" s="2">
        <v>19.100000000000001</v>
      </c>
      <c r="B745" s="2">
        <f>2*Table1[[#This Row],[Photon energy (eV)]]-Threshold</f>
        <v>13.612611200000003</v>
      </c>
      <c r="C745" s="2" t="s">
        <v>25</v>
      </c>
      <c r="D745" s="3">
        <f>Table1[[#This Row],[Polar ang (deg)]]/180*PI()</f>
        <v>1.1299999999999994</v>
      </c>
      <c r="E745" s="2">
        <v>64.744230849782994</v>
      </c>
      <c r="F745" s="1">
        <f>IF(Table1[[#This Row],[Phase shift diff (deg)]]="","",Table1[[#This Row],[Phase shift diff (deg)]]/180*PI())</f>
        <v>2.0384193375714128</v>
      </c>
      <c r="G745" s="2">
        <v>116.792824920695</v>
      </c>
    </row>
    <row r="746" spans="1:7" x14ac:dyDescent="0.2">
      <c r="A746" s="2">
        <v>19.100000000000001</v>
      </c>
      <c r="B746" s="2">
        <f>2*Table1[[#This Row],[Photon energy (eV)]]-Threshold</f>
        <v>13.612611200000003</v>
      </c>
      <c r="C746" s="2" t="s">
        <v>25</v>
      </c>
      <c r="D746" s="3">
        <f>Table1[[#This Row],[Polar ang (deg)]]/180*PI()</f>
        <v>1.1400000000000008</v>
      </c>
      <c r="E746" s="2">
        <v>65.317188644913898</v>
      </c>
      <c r="F746" s="1">
        <f>IF(Table1[[#This Row],[Phase shift diff (deg)]]="","",Table1[[#This Row],[Phase shift diff (deg)]]/180*PI())</f>
        <v>2.0646598781204202</v>
      </c>
      <c r="G746" s="2">
        <v>118.296297146295</v>
      </c>
    </row>
    <row r="747" spans="1:7" x14ac:dyDescent="0.2">
      <c r="A747" s="2">
        <v>19.100000000000001</v>
      </c>
      <c r="B747" s="2">
        <f>2*Table1[[#This Row],[Photon energy (eV)]]-Threshold</f>
        <v>13.612611200000003</v>
      </c>
      <c r="C747" s="2" t="s">
        <v>25</v>
      </c>
      <c r="D747" s="3">
        <f>Table1[[#This Row],[Polar ang (deg)]]/180*PI()</f>
        <v>1.1500000000000006</v>
      </c>
      <c r="E747" s="2">
        <v>65.890146440044703</v>
      </c>
      <c r="F747" s="1">
        <f>IF(Table1[[#This Row],[Phase shift diff (deg)]]="","",Table1[[#This Row],[Phase shift diff (deg)]]/180*PI())</f>
        <v>2.0908342073234913</v>
      </c>
      <c r="G747" s="2">
        <v>119.79597574121701</v>
      </c>
    </row>
    <row r="748" spans="1:7" x14ac:dyDescent="0.2">
      <c r="A748" s="2">
        <v>19.100000000000001</v>
      </c>
      <c r="B748" s="2">
        <f>2*Table1[[#This Row],[Photon energy (eV)]]-Threshold</f>
        <v>13.612611200000003</v>
      </c>
      <c r="C748" s="2" t="s">
        <v>25</v>
      </c>
      <c r="D748" s="3">
        <f>Table1[[#This Row],[Polar ang (deg)]]/180*PI()</f>
        <v>1.1600000000000004</v>
      </c>
      <c r="E748" s="2">
        <v>66.463104235175507</v>
      </c>
      <c r="F748" s="1">
        <f>IF(Table1[[#This Row],[Phase shift diff (deg)]]="","",Table1[[#This Row],[Phase shift diff (deg)]]/180*PI())</f>
        <v>2.1168845320193999</v>
      </c>
      <c r="G748" s="2">
        <v>121.288549401238</v>
      </c>
    </row>
    <row r="749" spans="1:7" x14ac:dyDescent="0.2">
      <c r="A749" s="2">
        <v>19.100000000000001</v>
      </c>
      <c r="B749" s="2">
        <f>2*Table1[[#This Row],[Photon energy (eV)]]-Threshold</f>
        <v>13.612611200000003</v>
      </c>
      <c r="C749" s="2" t="s">
        <v>25</v>
      </c>
      <c r="D749" s="3">
        <f>Table1[[#This Row],[Polar ang (deg)]]/180*PI()</f>
        <v>1.1699999999999997</v>
      </c>
      <c r="E749" s="2">
        <v>67.036062030306297</v>
      </c>
      <c r="F749" s="1">
        <f>IF(Table1[[#This Row],[Phase shift diff (deg)]]="","",Table1[[#This Row],[Phase shift diff (deg)]]/180*PI())</f>
        <v>2.1427534927308356</v>
      </c>
      <c r="G749" s="2">
        <v>122.770731670393</v>
      </c>
    </row>
    <row r="750" spans="1:7" x14ac:dyDescent="0.2">
      <c r="A750" s="2">
        <v>19.100000000000001</v>
      </c>
      <c r="B750" s="2">
        <f>2*Table1[[#This Row],[Photon energy (eV)]]-Threshold</f>
        <v>13.612611200000003</v>
      </c>
      <c r="C750" s="2" t="s">
        <v>25</v>
      </c>
      <c r="D750" s="3">
        <f>Table1[[#This Row],[Polar ang (deg)]]/180*PI()</f>
        <v>1.1799999999999995</v>
      </c>
      <c r="E750" s="2">
        <v>67.609019825437102</v>
      </c>
      <c r="F750" s="1">
        <f>IF(Table1[[#This Row],[Phase shift diff (deg)]]="","",Table1[[#This Row],[Phase shift diff (deg)]]/180*PI())</f>
        <v>2.1683847526239433</v>
      </c>
      <c r="G750" s="2">
        <v>124.239294685871</v>
      </c>
    </row>
    <row r="751" spans="1:7" x14ac:dyDescent="0.2">
      <c r="A751" s="2">
        <v>19.100000000000001</v>
      </c>
      <c r="B751" s="2">
        <f>2*Table1[[#This Row],[Photon energy (eV)]]-Threshold</f>
        <v>13.612611200000003</v>
      </c>
      <c r="C751" s="2" t="s">
        <v>25</v>
      </c>
      <c r="D751" s="3">
        <f>Table1[[#This Row],[Polar ang (deg)]]/180*PI()</f>
        <v>1.1900000000000006</v>
      </c>
      <c r="E751" s="2">
        <v>68.181977620568006</v>
      </c>
      <c r="F751" s="1">
        <f>IF(Table1[[#This Row],[Phase shift diff (deg)]]="","",Table1[[#This Row],[Phase shift diff (deg)]]/180*PI())</f>
        <v>2.193723556365561</v>
      </c>
      <c r="G751" s="2">
        <v>125.691101198176</v>
      </c>
    </row>
    <row r="752" spans="1:7" x14ac:dyDescent="0.2">
      <c r="A752" s="2">
        <v>19.100000000000001</v>
      </c>
      <c r="B752" s="2">
        <f>2*Table1[[#This Row],[Photon energy (eV)]]-Threshold</f>
        <v>13.612611200000003</v>
      </c>
      <c r="C752" s="2" t="s">
        <v>25</v>
      </c>
      <c r="D752" s="3">
        <f>Table1[[#This Row],[Polar ang (deg)]]/180*PI()</f>
        <v>1.2</v>
      </c>
      <c r="E752" s="2">
        <v>68.754935415698796</v>
      </c>
      <c r="F752" s="1">
        <f>IF(Table1[[#This Row],[Phase shift diff (deg)]]="","",Table1[[#This Row],[Phase shift diff (deg)]]/180*PI())</f>
        <v>2.2187172445521406</v>
      </c>
      <c r="G752" s="2">
        <v>127.123134045733</v>
      </c>
    </row>
    <row r="753" spans="1:7" x14ac:dyDescent="0.2">
      <c r="A753" s="2">
        <v>19.100000000000001</v>
      </c>
      <c r="B753" s="2">
        <f>2*Table1[[#This Row],[Photon energy (eV)]]-Threshold</f>
        <v>13.612611200000003</v>
      </c>
      <c r="C753" s="2" t="s">
        <v>25</v>
      </c>
      <c r="D753" s="3">
        <f>Table1[[#This Row],[Polar ang (deg)]]/180*PI()</f>
        <v>1.2099999999999997</v>
      </c>
      <c r="E753" s="2">
        <v>69.3278932108296</v>
      </c>
      <c r="F753" s="1">
        <f>IF(Table1[[#This Row],[Phase shift diff (deg)]]="","",Table1[[#This Row],[Phase shift diff (deg)]]/180*PI())</f>
        <v>2.2433157115315838</v>
      </c>
      <c r="G753" s="2">
        <v>128.53252238614701</v>
      </c>
    </row>
    <row r="754" spans="1:7" x14ac:dyDescent="0.2">
      <c r="A754" s="2">
        <v>19.100000000000001</v>
      </c>
      <c r="B754" s="2">
        <f>2*Table1[[#This Row],[Photon energy (eV)]]-Threshold</f>
        <v>13.612611200000003</v>
      </c>
      <c r="C754" s="2" t="s">
        <v>25</v>
      </c>
      <c r="D754" s="3">
        <f>Table1[[#This Row],[Polar ang (deg)]]/180*PI()</f>
        <v>1.2199999999999995</v>
      </c>
      <c r="E754" s="2">
        <v>69.900851005960405</v>
      </c>
      <c r="F754" s="1">
        <f>IF(Table1[[#This Row],[Phase shift diff (deg)]]="","",Table1[[#This Row],[Phase shift diff (deg)]]/180*PI())</f>
        <v>2.2674717970803977</v>
      </c>
      <c r="G754" s="2">
        <v>129.91656413765099</v>
      </c>
    </row>
    <row r="755" spans="1:7" x14ac:dyDescent="0.2">
      <c r="A755" s="2">
        <v>19.100000000000001</v>
      </c>
      <c r="B755" s="2">
        <f>2*Table1[[#This Row],[Photon energy (eV)]]-Threshold</f>
        <v>13.612611200000003</v>
      </c>
      <c r="C755" s="2" t="s">
        <v>25</v>
      </c>
      <c r="D755" s="3">
        <f>Table1[[#This Row],[Polar ang (deg)]]/180*PI()</f>
        <v>1.2300000000000006</v>
      </c>
      <c r="E755" s="2">
        <v>70.473808801091295</v>
      </c>
      <c r="F755" s="1">
        <f>IF(Table1[[#This Row],[Phase shift diff (deg)]]="","",Table1[[#This Row],[Phase shift diff (deg)]]/180*PI())</f>
        <v>2.2911416053413767</v>
      </c>
      <c r="G755" s="2">
        <v>131.272744252889</v>
      </c>
    </row>
    <row r="756" spans="1:7" x14ac:dyDescent="0.2">
      <c r="A756" s="2">
        <v>19.100000000000001</v>
      </c>
      <c r="B756" s="2">
        <f>2*Table1[[#This Row],[Photon energy (eV)]]-Threshold</f>
        <v>13.612611200000003</v>
      </c>
      <c r="C756" s="2" t="s">
        <v>25</v>
      </c>
      <c r="D756" s="3">
        <f>Table1[[#This Row],[Polar ang (deg)]]/180*PI()</f>
        <v>1.2400000000000004</v>
      </c>
      <c r="E756" s="2">
        <v>71.046766596222099</v>
      </c>
      <c r="F756" s="1">
        <f>IF(Table1[[#This Row],[Phase shift diff (deg)]]="","",Table1[[#This Row],[Phase shift diff (deg)]]/180*PI())</f>
        <v>2.314284747468577</v>
      </c>
      <c r="G756" s="2">
        <v>132.598748621449</v>
      </c>
    </row>
    <row r="757" spans="1:7" x14ac:dyDescent="0.2">
      <c r="A757" s="2">
        <v>19.100000000000001</v>
      </c>
      <c r="B757" s="2">
        <f>2*Table1[[#This Row],[Photon energy (eV)]]-Threshold</f>
        <v>13.612611200000003</v>
      </c>
      <c r="C757" s="2" t="s">
        <v>25</v>
      </c>
      <c r="D757" s="3">
        <f>Table1[[#This Row],[Polar ang (deg)]]/180*PI()</f>
        <v>1.25</v>
      </c>
      <c r="E757" s="2">
        <v>71.619724391352904</v>
      </c>
      <c r="F757" s="1">
        <f>IF(Table1[[#This Row],[Phase shift diff (deg)]]="","",Table1[[#This Row],[Phase shift diff (deg)]]/180*PI())</f>
        <v>2.3368645073760517</v>
      </c>
      <c r="G757" s="2">
        <v>133.892473566566</v>
      </c>
    </row>
    <row r="758" spans="1:7" x14ac:dyDescent="0.2">
      <c r="A758" s="2">
        <v>19.100000000000001</v>
      </c>
      <c r="B758" s="2">
        <f>2*Table1[[#This Row],[Photon energy (eV)]]-Threshold</f>
        <v>13.612611200000003</v>
      </c>
      <c r="C758" s="2" t="s">
        <v>25</v>
      </c>
      <c r="D758" s="3">
        <f>Table1[[#This Row],[Polar ang (deg)]]/180*PI()</f>
        <v>1.2599999999999993</v>
      </c>
      <c r="E758" s="2">
        <v>72.192682186483694</v>
      </c>
      <c r="F758" s="1">
        <f>IF(Table1[[#This Row],[Phase shift diff (deg)]]="","",Table1[[#This Row],[Phase shift diff (deg)]]/180*PI())</f>
        <v>2.3588479326793834</v>
      </c>
      <c r="G758" s="2">
        <v>135.15203105568801</v>
      </c>
    </row>
    <row r="759" spans="1:7" x14ac:dyDescent="0.2">
      <c r="A759" s="2">
        <v>19.100000000000001</v>
      </c>
      <c r="B759" s="2">
        <f>2*Table1[[#This Row],[Photon energy (eV)]]-Threshold</f>
        <v>13.612611200000003</v>
      </c>
      <c r="C759" s="2" t="s">
        <v>25</v>
      </c>
      <c r="D759" s="3">
        <f>Table1[[#This Row],[Polar ang (deg)]]/180*PI()</f>
        <v>1.2700000000000009</v>
      </c>
      <c r="E759" s="2">
        <v>72.765639981614598</v>
      </c>
      <c r="F759" s="1">
        <f>IF(Table1[[#This Row],[Phase shift diff (deg)]]="","",Table1[[#This Row],[Phase shift diff (deg)]]/180*PI())</f>
        <v>2.3802058552285756</v>
      </c>
      <c r="G759" s="2">
        <v>136.375749876924</v>
      </c>
    </row>
    <row r="760" spans="1:7" x14ac:dyDescent="0.2">
      <c r="A760" s="2">
        <v>19.100000000000001</v>
      </c>
      <c r="B760" s="2">
        <f>2*Table1[[#This Row],[Photon energy (eV)]]-Threshold</f>
        <v>13.612611200000003</v>
      </c>
      <c r="C760" s="2" t="s">
        <v>25</v>
      </c>
      <c r="D760" s="3">
        <f>Table1[[#This Row],[Polar ang (deg)]]/180*PI()</f>
        <v>1.2800000000000005</v>
      </c>
      <c r="E760" s="2">
        <v>73.338597776745402</v>
      </c>
      <c r="F760" s="1">
        <f>IF(Table1[[#This Row],[Phase shift diff (deg)]]="","",Table1[[#This Row],[Phase shift diff (deg)]]/180*PI())</f>
        <v>2.4009128474738963</v>
      </c>
      <c r="G760" s="2">
        <v>137.562173138991</v>
      </c>
    </row>
    <row r="761" spans="1:7" x14ac:dyDescent="0.2">
      <c r="A761" s="2">
        <v>19.100000000000001</v>
      </c>
      <c r="B761" s="2">
        <f>2*Table1[[#This Row],[Photon energy (eV)]]-Threshold</f>
        <v>13.612611200000003</v>
      </c>
      <c r="C761" s="2" t="s">
        <v>25</v>
      </c>
      <c r="D761" s="3">
        <f>Table1[[#This Row],[Polar ang (deg)]]/180*PI()</f>
        <v>1.2900000000000003</v>
      </c>
      <c r="E761" s="2">
        <v>73.911555571876207</v>
      </c>
      <c r="F761" s="1">
        <f>IF(Table1[[#This Row],[Phase shift diff (deg)]]="","",Table1[[#This Row],[Phase shift diff (deg)]]/180*PI())</f>
        <v>2.4209471222445522</v>
      </c>
      <c r="G761" s="2">
        <v>138.710052528955</v>
      </c>
    </row>
    <row r="762" spans="1:7" x14ac:dyDescent="0.2">
      <c r="A762" s="2">
        <v>19.100000000000001</v>
      </c>
      <c r="B762" s="2">
        <f>2*Table1[[#This Row],[Photon energy (eV)]]-Threshold</f>
        <v>13.612611200000003</v>
      </c>
      <c r="C762" s="2" t="s">
        <v>25</v>
      </c>
      <c r="D762" s="3">
        <f>Table1[[#This Row],[Polar ang (deg)]]/180*PI()</f>
        <v>1.2999999999999996</v>
      </c>
      <c r="E762" s="2">
        <v>74.484513367006997</v>
      </c>
      <c r="F762" s="1">
        <f>IF(Table1[[#This Row],[Phase shift diff (deg)]]="","",Table1[[#This Row],[Phase shift diff (deg)]]/180*PI())</f>
        <v>2.4402903843555763</v>
      </c>
      <c r="G762" s="2">
        <v>139.81833980993201</v>
      </c>
    </row>
    <row r="763" spans="1:7" x14ac:dyDescent="0.2">
      <c r="A763" s="2">
        <v>19.100000000000001</v>
      </c>
      <c r="B763" s="2">
        <f>2*Table1[[#This Row],[Photon energy (eV)]]-Threshold</f>
        <v>13.612611200000003</v>
      </c>
      <c r="C763" s="2" t="s">
        <v>25</v>
      </c>
      <c r="D763" s="3">
        <f>Table1[[#This Row],[Polar ang (deg)]]/180*PI()</f>
        <v>1.3099999999999994</v>
      </c>
      <c r="E763" s="2">
        <v>75.057471162137801</v>
      </c>
      <c r="F763" s="1">
        <f>IF(Table1[[#This Row],[Phase shift diff (deg)]]="","",Table1[[#This Row],[Phase shift diff (deg)]]/180*PI())</f>
        <v>2.4589276428252194</v>
      </c>
      <c r="G763" s="2">
        <v>140.88617606193699</v>
      </c>
    </row>
    <row r="764" spans="1:7" x14ac:dyDescent="0.2">
      <c r="A764" s="2">
        <v>19.100000000000001</v>
      </c>
      <c r="B764" s="2">
        <f>2*Table1[[#This Row],[Photon energy (eV)]]-Threshold</f>
        <v>13.612611200000003</v>
      </c>
      <c r="C764" s="2" t="s">
        <v>25</v>
      </c>
      <c r="D764" s="3">
        <f>Table1[[#This Row],[Polar ang (deg)]]/180*PI()</f>
        <v>1.3200000000000007</v>
      </c>
      <c r="E764" s="2">
        <v>75.630428957268705</v>
      </c>
      <c r="F764" s="1">
        <f>IF(Table1[[#This Row],[Phase shift diff (deg)]]="","",Table1[[#This Row],[Phase shift diff (deg)]]/180*PI())</f>
        <v>2.4768469924431011</v>
      </c>
      <c r="G764" s="2">
        <v>141.91287916666101</v>
      </c>
    </row>
    <row r="765" spans="1:7" x14ac:dyDescent="0.2">
      <c r="A765" s="2">
        <v>19.100000000000001</v>
      </c>
      <c r="B765" s="2">
        <f>2*Table1[[#This Row],[Photon energy (eV)]]-Threshold</f>
        <v>13.612611200000003</v>
      </c>
      <c r="C765" s="2" t="s">
        <v>25</v>
      </c>
      <c r="D765" s="3">
        <f>Table1[[#This Row],[Polar ang (deg)]]/180*PI()</f>
        <v>1.33</v>
      </c>
      <c r="E765" s="2">
        <v>76.203386752399496</v>
      </c>
      <c r="F765" s="1">
        <f>IF(Table1[[#This Row],[Phase shift diff (deg)]]="","",Table1[[#This Row],[Phase shift diff (deg)]]/180*PI())</f>
        <v>2.4940393730512067</v>
      </c>
      <c r="G765" s="2">
        <v>142.89793001528801</v>
      </c>
    </row>
    <row r="766" spans="1:7" x14ac:dyDescent="0.2">
      <c r="A766" s="2">
        <v>19.100000000000001</v>
      </c>
      <c r="B766" s="2">
        <f>2*Table1[[#This Row],[Photon energy (eV)]]-Threshold</f>
        <v>13.612611200000003</v>
      </c>
      <c r="C766" s="2" t="s">
        <v>25</v>
      </c>
      <c r="D766" s="3">
        <f>Table1[[#This Row],[Polar ang (deg)]]/180*PI()</f>
        <v>1.3399999999999999</v>
      </c>
      <c r="E766" s="2">
        <v>76.7763445475303</v>
      </c>
      <c r="F766" s="1">
        <f>IF(Table1[[#This Row],[Phase shift diff (deg)]]="","",Table1[[#This Row],[Phase shift diff (deg)]]/180*PI())</f>
        <v>2.5104983142658672</v>
      </c>
      <c r="G766" s="2">
        <v>143.84095788214199</v>
      </c>
    </row>
    <row r="767" spans="1:7" x14ac:dyDescent="0.2">
      <c r="A767" s="2">
        <v>19.100000000000001</v>
      </c>
      <c r="B767" s="2">
        <f>2*Table1[[#This Row],[Photon energy (eV)]]-Threshold</f>
        <v>13.612611200000003</v>
      </c>
      <c r="C767" s="2" t="s">
        <v>25</v>
      </c>
      <c r="D767" s="3">
        <f>Table1[[#This Row],[Polar ang (deg)]]/180*PI()</f>
        <v>1.3500000000000012</v>
      </c>
      <c r="E767" s="2">
        <v>77.349302342661204</v>
      </c>
      <c r="F767" s="1">
        <f>IF(Table1[[#This Row],[Phase shift diff (deg)]]="","",Table1[[#This Row],[Phase shift diff (deg)]]/180*PI())</f>
        <v>2.5262196725589394</v>
      </c>
      <c r="G767" s="2">
        <v>144.741725360548</v>
      </c>
    </row>
    <row r="768" spans="1:7" x14ac:dyDescent="0.2">
      <c r="A768" s="2">
        <v>19.100000000000001</v>
      </c>
      <c r="B768" s="2">
        <f>2*Table1[[#This Row],[Photon energy (eV)]]-Threshold</f>
        <v>13.612611200000003</v>
      </c>
      <c r="C768" s="2" t="s">
        <v>25</v>
      </c>
      <c r="D768" s="3">
        <f>Table1[[#This Row],[Polar ang (deg)]]/180*PI()</f>
        <v>1.3600000000000008</v>
      </c>
      <c r="E768" s="2">
        <v>77.922260137791994</v>
      </c>
      <c r="F768" s="1">
        <f>IF(Table1[[#This Row],[Phase shift diff (deg)]]="","",Table1[[#This Row],[Phase shift diff (deg)]]/180*PI())</f>
        <v>2.5412013667004598</v>
      </c>
      <c r="G768" s="2">
        <v>145.600113204813</v>
      </c>
    </row>
    <row r="769" spans="1:7" x14ac:dyDescent="0.2">
      <c r="A769" s="2">
        <v>19.100000000000001</v>
      </c>
      <c r="B769" s="2">
        <f>2*Table1[[#This Row],[Photon energy (eV)]]-Threshold</f>
        <v>13.612611200000003</v>
      </c>
      <c r="C769" s="2" t="s">
        <v>25</v>
      </c>
      <c r="D769" s="3">
        <f>Table1[[#This Row],[Polar ang (deg)]]/180*PI()</f>
        <v>1.3700000000000003</v>
      </c>
      <c r="E769" s="2">
        <v>78.495217932922799</v>
      </c>
      <c r="F769" s="1">
        <f>IF(Table1[[#This Row],[Phase shift diff (deg)]]="","",Table1[[#This Row],[Phase shift diff (deg)]]/180*PI())</f>
        <v>2.5554431166095206</v>
      </c>
      <c r="G769" s="2">
        <v>146.416105367483</v>
      </c>
    </row>
    <row r="770" spans="1:7" x14ac:dyDescent="0.2">
      <c r="A770" s="2">
        <v>19.100000000000001</v>
      </c>
      <c r="B770" s="2">
        <f>2*Table1[[#This Row],[Photon energy (eV)]]-Threshold</f>
        <v>13.612611200000003</v>
      </c>
      <c r="C770" s="2" t="s">
        <v>25</v>
      </c>
      <c r="D770" s="3">
        <f>Table1[[#This Row],[Polar ang (deg)]]/180*PI()</f>
        <v>1.38</v>
      </c>
      <c r="E770" s="2">
        <v>79.068175728053603</v>
      </c>
      <c r="F770" s="1">
        <f>IF(Table1[[#This Row],[Phase shift diff (deg)]]="","",Table1[[#This Row],[Phase shift diff (deg)]]/180*PI())</f>
        <v>2.5689461897125461</v>
      </c>
      <c r="G770" s="2">
        <v>147.18977446674299</v>
      </c>
    </row>
    <row r="771" spans="1:7" x14ac:dyDescent="0.2">
      <c r="A771" s="2">
        <v>19.100000000000001</v>
      </c>
      <c r="B771" s="2">
        <f>2*Table1[[#This Row],[Photon energy (eV)]]-Threshold</f>
        <v>13.612611200000003</v>
      </c>
      <c r="C771" s="2" t="s">
        <v>25</v>
      </c>
      <c r="D771" s="3">
        <f>Table1[[#This Row],[Polar ang (deg)]]/180*PI()</f>
        <v>1.3899999999999992</v>
      </c>
      <c r="E771" s="2">
        <v>79.641133523184394</v>
      </c>
      <c r="F771" s="1">
        <f>IF(Table1[[#This Row],[Phase shift diff (deg)]]="","",Table1[[#This Row],[Phase shift diff (deg)]]/180*PI())</f>
        <v>2.5817131580092423</v>
      </c>
      <c r="G771" s="2">
        <v>147.92126786732101</v>
      </c>
    </row>
    <row r="772" spans="1:7" x14ac:dyDescent="0.2">
      <c r="A772" s="2">
        <v>19.100000000000001</v>
      </c>
      <c r="B772" s="2">
        <f>2*Table1[[#This Row],[Photon energy (eV)]]-Threshold</f>
        <v>13.612611200000003</v>
      </c>
      <c r="C772" s="2" t="s">
        <v>25</v>
      </c>
      <c r="D772" s="3">
        <f>Table1[[#This Row],[Polar ang (deg)]]/180*PI()</f>
        <v>1.4000000000000008</v>
      </c>
      <c r="E772" s="2">
        <v>80.214091318315297</v>
      </c>
      <c r="F772" s="1">
        <f>IF(Table1[[#This Row],[Phase shift diff (deg)]]="","",Table1[[#This Row],[Phase shift diff (deg)]]/180*PI())</f>
        <v>2.5937476682233593</v>
      </c>
      <c r="G772" s="2">
        <v>148.610794511097</v>
      </c>
    </row>
    <row r="773" spans="1:7" x14ac:dyDescent="0.2">
      <c r="A773" s="2">
        <v>19.100000000000001</v>
      </c>
      <c r="B773" s="2">
        <f>2*Table1[[#This Row],[Photon energy (eV)]]-Threshold</f>
        <v>13.612611200000003</v>
      </c>
      <c r="C773" s="2" t="s">
        <v>25</v>
      </c>
      <c r="D773" s="3">
        <f>Table1[[#This Row],[Polar ang (deg)]]/180*PI()</f>
        <v>1.4100000000000006</v>
      </c>
      <c r="E773" s="2">
        <v>80.787049113446102</v>
      </c>
      <c r="F773" s="1">
        <f>IF(Table1[[#This Row],[Phase shift diff (deg)]]="","",Table1[[#This Row],[Phase shift diff (deg)]]/180*PI())</f>
        <v>2.6050542266841457</v>
      </c>
      <c r="G773" s="2">
        <v>149.25861259171799</v>
      </c>
    </row>
    <row r="774" spans="1:7" x14ac:dyDescent="0.2">
      <c r="A774" s="2">
        <v>19.100000000000001</v>
      </c>
      <c r="B774" s="2">
        <f>2*Table1[[#This Row],[Photon energy (eV)]]-Threshold</f>
        <v>13.612611200000003</v>
      </c>
      <c r="C774" s="2" t="s">
        <v>25</v>
      </c>
      <c r="D774" s="3">
        <f>Table1[[#This Row],[Polar ang (deg)]]/180*PI()</f>
        <v>1.4200000000000002</v>
      </c>
      <c r="E774" s="2">
        <v>81.360006908576906</v>
      </c>
      <c r="F774" s="1">
        <f>IF(Table1[[#This Row],[Phase shift diff (deg)]]="","",Table1[[#This Row],[Phase shift diff (deg)]]/180*PI())</f>
        <v>2.6156379999545405</v>
      </c>
      <c r="G774" s="2">
        <v>149.86501813143499</v>
      </c>
    </row>
    <row r="775" spans="1:7" x14ac:dyDescent="0.2">
      <c r="A775" s="2">
        <v>19.100000000000001</v>
      </c>
      <c r="B775" s="2">
        <f>2*Table1[[#This Row],[Photon energy (eV)]]-Threshold</f>
        <v>13.612611200000003</v>
      </c>
      <c r="C775" s="2" t="s">
        <v>25</v>
      </c>
      <c r="D775" s="3">
        <f>Table1[[#This Row],[Polar ang (deg)]]/180*PI()</f>
        <v>1.4299999999999997</v>
      </c>
      <c r="E775" s="2">
        <v>81.932964703707697</v>
      </c>
      <c r="F775" s="1">
        <f>IF(Table1[[#This Row],[Phase shift diff (deg)]]="","",Table1[[#This Row],[Phase shift diff (deg)]]/180*PI())</f>
        <v>2.625504631694509</v>
      </c>
      <c r="G775" s="2">
        <v>150.43033448814501</v>
      </c>
    </row>
    <row r="776" spans="1:7" x14ac:dyDescent="0.2">
      <c r="A776" s="2">
        <v>19.100000000000001</v>
      </c>
      <c r="B776" s="2">
        <f>2*Table1[[#This Row],[Photon energy (eV)]]-Threshold</f>
        <v>13.612611200000003</v>
      </c>
      <c r="C776" s="2" t="s">
        <v>25</v>
      </c>
      <c r="D776" s="3">
        <f>Table1[[#This Row],[Polar ang (deg)]]/180*PI()</f>
        <v>1.4399999999999991</v>
      </c>
      <c r="E776" s="2">
        <v>82.505922498838501</v>
      </c>
      <c r="F776" s="1">
        <f>IF(Table1[[#This Row],[Phase shift diff (deg)]]="","",Table1[[#This Row],[Phase shift diff (deg)]]/180*PI())</f>
        <v>2.634660075819538</v>
      </c>
      <c r="G776" s="2">
        <v>150.95490279607699</v>
      </c>
    </row>
    <row r="777" spans="1:7" x14ac:dyDescent="0.2">
      <c r="A777" s="2">
        <v>19.100000000000001</v>
      </c>
      <c r="B777" s="2">
        <f>2*Table1[[#This Row],[Photon energy (eV)]]-Threshold</f>
        <v>13.612611200000003</v>
      </c>
      <c r="C777" s="2" t="s">
        <v>25</v>
      </c>
      <c r="D777" s="3">
        <f>Table1[[#This Row],[Polar ang (deg)]]/180*PI()</f>
        <v>1.4500000000000006</v>
      </c>
      <c r="E777" s="2">
        <v>83.078880293969405</v>
      </c>
      <c r="F777" s="1">
        <f>IF(Table1[[#This Row],[Phase shift diff (deg)]]="","",Table1[[#This Row],[Phase shift diff (deg)]]/180*PI())</f>
        <v>2.6431104456780443</v>
      </c>
      <c r="G777" s="2">
        <v>151.43907332429399</v>
      </c>
    </row>
    <row r="778" spans="1:7" x14ac:dyDescent="0.2">
      <c r="A778" s="2">
        <v>19.100000000000001</v>
      </c>
      <c r="B778" s="2">
        <f>2*Table1[[#This Row],[Photon energy (eV)]]-Threshold</f>
        <v>13.612611200000003</v>
      </c>
      <c r="C778" s="2" t="s">
        <v>25</v>
      </c>
      <c r="D778" s="3">
        <f>Table1[[#This Row],[Polar ang (deg)]]/180*PI()</f>
        <v>1.46</v>
      </c>
      <c r="E778" s="2">
        <v>83.651838089100195</v>
      </c>
      <c r="F778" s="1">
        <f>IF(Table1[[#This Row],[Phase shift diff (deg)]]="","",Table1[[#This Row],[Phase shift diff (deg)]]/180*PI())</f>
        <v>2.6508618787185285</v>
      </c>
      <c r="G778" s="2">
        <v>151.88319772269199</v>
      </c>
    </row>
    <row r="779" spans="1:7" x14ac:dyDescent="0.2">
      <c r="A779" s="2">
        <v>19.100000000000001</v>
      </c>
      <c r="B779" s="2">
        <f>2*Table1[[#This Row],[Photon energy (eV)]]-Threshold</f>
        <v>13.612611200000003</v>
      </c>
      <c r="C779" s="2" t="s">
        <v>25</v>
      </c>
      <c r="D779" s="3">
        <f>Table1[[#This Row],[Polar ang (deg)]]/180*PI()</f>
        <v>1.4699999999999998</v>
      </c>
      <c r="E779" s="2">
        <v>84.224795884231</v>
      </c>
      <c r="F779" s="1">
        <f>IF(Table1[[#This Row],[Phase shift diff (deg)]]="","",Table1[[#This Row],[Phase shift diff (deg)]]/180*PI())</f>
        <v>2.6579204159375163</v>
      </c>
      <c r="G779" s="2">
        <v>152.287622114876</v>
      </c>
    </row>
    <row r="780" spans="1:7" x14ac:dyDescent="0.2">
      <c r="A780" s="2">
        <v>19.100000000000001</v>
      </c>
      <c r="B780" s="2">
        <f>2*Table1[[#This Row],[Photon energy (eV)]]-Threshold</f>
        <v>13.612611200000003</v>
      </c>
      <c r="C780" s="2" t="s">
        <v>25</v>
      </c>
      <c r="D780" s="3">
        <f>Table1[[#This Row],[Polar ang (deg)]]/180*PI()</f>
        <v>1.4799999999999995</v>
      </c>
      <c r="E780" s="2">
        <v>84.797753679361804</v>
      </c>
      <c r="F780" s="1">
        <f>IF(Table1[[#This Row],[Phase shift diff (deg)]]="","",Table1[[#This Row],[Phase shift diff (deg)]]/180*PI())</f>
        <v>2.6642918952819179</v>
      </c>
      <c r="G780" s="2">
        <v>152.65268099056499</v>
      </c>
    </row>
    <row r="781" spans="1:7" x14ac:dyDescent="0.2">
      <c r="A781" s="2">
        <v>19.100000000000001</v>
      </c>
      <c r="B781" s="2">
        <f>2*Table1[[#This Row],[Photon energy (eV)]]-Threshold</f>
        <v>13.612611200000003</v>
      </c>
      <c r="C781" s="2" t="s">
        <v>25</v>
      </c>
      <c r="D781" s="3">
        <f>Table1[[#This Row],[Polar ang (deg)]]/180*PI()</f>
        <v>1.4900000000000007</v>
      </c>
      <c r="E781" s="2">
        <v>85.370711474492694</v>
      </c>
      <c r="F781" s="1">
        <f>IF(Table1[[#This Row],[Phase shift diff (deg)]]="","",Table1[[#This Row],[Phase shift diff (deg)]]/180*PI())</f>
        <v>2.6699818581153507</v>
      </c>
      <c r="G781" s="2">
        <v>152.97869184650699</v>
      </c>
    </row>
    <row r="782" spans="1:7" x14ac:dyDescent="0.2">
      <c r="A782" s="2">
        <v>19.100000000000001</v>
      </c>
      <c r="B782" s="2">
        <f>2*Table1[[#This Row],[Photon energy (eV)]]-Threshold</f>
        <v>13.612611200000003</v>
      </c>
      <c r="C782" s="2" t="s">
        <v>25</v>
      </c>
      <c r="D782" s="3">
        <f>Table1[[#This Row],[Polar ang (deg)]]/180*PI()</f>
        <v>1.5000000000000002</v>
      </c>
      <c r="E782" s="2">
        <v>85.943669269623499</v>
      </c>
      <c r="F782" s="1">
        <f>IF(Table1[[#This Row],[Phase shift diff (deg)]]="","",Table1[[#This Row],[Phase shift diff (deg)]]/180*PI())</f>
        <v>2.6749954678366987</v>
      </c>
      <c r="G782" s="2">
        <v>153.26595052366599</v>
      </c>
    </row>
    <row r="783" spans="1:7" x14ac:dyDescent="0.2">
      <c r="A783" s="2">
        <v>19.100000000000001</v>
      </c>
      <c r="B783" s="2">
        <f>2*Table1[[#This Row],[Photon energy (eV)]]-Threshold</f>
        <v>13.612611200000003</v>
      </c>
      <c r="C783" s="2" t="s">
        <v>25</v>
      </c>
      <c r="D783" s="3">
        <f>Table1[[#This Row],[Polar ang (deg)]]/180*PI()</f>
        <v>1.5099999999999998</v>
      </c>
      <c r="E783" s="2">
        <v>86.516627064754303</v>
      </c>
      <c r="F783" s="1">
        <f>IF(Table1[[#This Row],[Phase shift diff (deg)]]="","",Table1[[#This Row],[Phase shift diff (deg)]]/180*PI())</f>
        <v>2.6793374397534993</v>
      </c>
      <c r="G783" s="2">
        <v>153.514727189263</v>
      </c>
    </row>
    <row r="784" spans="1:7" x14ac:dyDescent="0.2">
      <c r="A784" s="2">
        <v>19.100000000000001</v>
      </c>
      <c r="B784" s="2">
        <f>2*Table1[[#This Row],[Photon energy (eV)]]-Threshold</f>
        <v>13.612611200000003</v>
      </c>
      <c r="C784" s="2" t="s">
        <v>25</v>
      </c>
      <c r="D784" s="3">
        <f>Table1[[#This Row],[Polar ang (deg)]]/180*PI()</f>
        <v>1.5199999999999994</v>
      </c>
      <c r="E784" s="2">
        <v>87.089584859885093</v>
      </c>
      <c r="F784" s="1">
        <f>IF(Table1[[#This Row],[Phase shift diff (deg)]]="","",Table1[[#This Row],[Phase shift diff (deg)]]/180*PI())</f>
        <v>2.6830119813544897</v>
      </c>
      <c r="G784" s="2">
        <v>153.72526291464499</v>
      </c>
    </row>
    <row r="785" spans="1:7" x14ac:dyDescent="0.2">
      <c r="A785" s="2">
        <v>19.100000000000001</v>
      </c>
      <c r="B785" s="2">
        <f>2*Table1[[#This Row],[Photon energy (eV)]]-Threshold</f>
        <v>13.612611200000003</v>
      </c>
      <c r="C785" s="2" t="s">
        <v>25</v>
      </c>
      <c r="D785" s="3">
        <f>Table1[[#This Row],[Polar ang (deg)]]/180*PI()</f>
        <v>1.5299999999999989</v>
      </c>
      <c r="E785" s="2">
        <v>87.662542655015898</v>
      </c>
      <c r="F785" s="1">
        <f>IF(Table1[[#This Row],[Phase shift diff (deg)]]="","",Table1[[#This Row],[Phase shift diff (deg)]]/180*PI())</f>
        <v>2.686022742189127</v>
      </c>
      <c r="G785" s="2">
        <v>153.89776680359299</v>
      </c>
    </row>
    <row r="786" spans="1:7" x14ac:dyDescent="0.2">
      <c r="A786" s="2">
        <v>19.100000000000001</v>
      </c>
      <c r="B786" s="2">
        <f>2*Table1[[#This Row],[Photon energy (eV)]]-Threshold</f>
        <v>13.612611200000003</v>
      </c>
      <c r="C786" s="2" t="s">
        <v>25</v>
      </c>
      <c r="D786" s="3">
        <f>Table1[[#This Row],[Polar ang (deg)]]/180*PI()</f>
        <v>1.5400000000000005</v>
      </c>
      <c r="E786" s="2">
        <v>88.235500450146802</v>
      </c>
      <c r="F786" s="1">
        <f>IF(Table1[[#This Row],[Phase shift diff (deg)]]="","",Table1[[#This Row],[Phase shift diff (deg)]]/180*PI())</f>
        <v>2.6883727726421425</v>
      </c>
      <c r="G786" s="2">
        <v>154.032413630278</v>
      </c>
    </row>
    <row r="787" spans="1:7" x14ac:dyDescent="0.2">
      <c r="A787" s="2">
        <v>19.100000000000001</v>
      </c>
      <c r="B787" s="2">
        <f>2*Table1[[#This Row],[Photon energy (eV)]]-Threshold</f>
        <v>13.612611200000003</v>
      </c>
      <c r="C787" s="2" t="s">
        <v>25</v>
      </c>
      <c r="D787" s="3">
        <f>Table1[[#This Row],[Polar ang (deg)]]/180*PI()</f>
        <v>1.55</v>
      </c>
      <c r="E787" s="2">
        <v>88.808458245277606</v>
      </c>
      <c r="F787" s="1">
        <f>IF(Table1[[#This Row],[Phase shift diff (deg)]]="","",Table1[[#This Row],[Phase shift diff (deg)]]/180*PI())</f>
        <v>2.6900644909830698</v>
      </c>
      <c r="G787" s="2">
        <v>154.12934195133801</v>
      </c>
    </row>
    <row r="788" spans="1:7" x14ac:dyDescent="0.2">
      <c r="A788" s="2">
        <v>19.100000000000001</v>
      </c>
      <c r="B788" s="2">
        <f>2*Table1[[#This Row],[Photon energy (eV)]]-Threshold</f>
        <v>13.612611200000003</v>
      </c>
      <c r="C788" s="2" t="s">
        <v>25</v>
      </c>
      <c r="D788" s="3">
        <f>Table1[[#This Row],[Polar ang (deg)]]/180*PI()</f>
        <v>1.5599999999999996</v>
      </c>
      <c r="E788" s="2">
        <v>89.381416040408396</v>
      </c>
      <c r="F788" s="1">
        <f>IF(Table1[[#This Row],[Phase shift diff (deg)]]="","",Table1[[#This Row],[Phase shift diff (deg)]]/180*PI())</f>
        <v>2.6910996581722944</v>
      </c>
      <c r="G788" s="2">
        <v>154.188652662371</v>
      </c>
    </row>
    <row r="789" spans="1:7" x14ac:dyDescent="0.2">
      <c r="A789" s="2">
        <v>19.100000000000001</v>
      </c>
      <c r="B789" s="2">
        <f>2*Table1[[#This Row],[Photon energy (eV)]]-Threshold</f>
        <v>13.612611200000003</v>
      </c>
      <c r="C789" s="2" t="s">
        <v>25</v>
      </c>
      <c r="D789" s="3">
        <f>Table1[[#This Row],[Polar ang (deg)]]/180*PI()</f>
        <v>1.570000000000001</v>
      </c>
      <c r="E789" s="2">
        <v>89.9543738355393</v>
      </c>
      <c r="F789" s="1">
        <f>IF(Table1[[#This Row],[Phase shift diff (deg)]]="","",Table1[[#This Row],[Phase shift diff (deg)]]/180*PI())</f>
        <v>2.6914793600127598</v>
      </c>
      <c r="G789" s="2">
        <v>154.21040797530301</v>
      </c>
    </row>
    <row r="790" spans="1:7" x14ac:dyDescent="0.2">
      <c r="A790" s="2">
        <v>19.100000000000001</v>
      </c>
      <c r="B790" s="2">
        <f>2*Table1[[#This Row],[Photon energy (eV)]]-Threshold</f>
        <v>13.612611200000003</v>
      </c>
      <c r="C790" s="2" t="s">
        <v>25</v>
      </c>
      <c r="D790" s="3">
        <f>Table1[[#This Row],[Polar ang (deg)]]/180*PI()</f>
        <v>1.5800000000000005</v>
      </c>
      <c r="E790" s="2">
        <v>90.527331630670105</v>
      </c>
      <c r="F790" s="1">
        <f>IF(Table1[[#This Row],[Phase shift diff (deg)]]="","",Table1[[#This Row],[Phase shift diff (deg)]]/180*PI())</f>
        <v>5.8327966499380368</v>
      </c>
      <c r="G790" s="2">
        <v>334.19463079949497</v>
      </c>
    </row>
    <row r="791" spans="1:7" x14ac:dyDescent="0.2">
      <c r="A791" s="2">
        <v>19.100000000000001</v>
      </c>
      <c r="B791" s="2">
        <f>2*Table1[[#This Row],[Photon energy (eV)]]-Threshold</f>
        <v>13.612611200000003</v>
      </c>
      <c r="C791" s="2" t="s">
        <v>25</v>
      </c>
      <c r="D791" s="3">
        <f>Table1[[#This Row],[Polar ang (deg)]]/180*PI()</f>
        <v>1.59</v>
      </c>
      <c r="E791" s="2">
        <v>91.100289425800895</v>
      </c>
      <c r="F791" s="1">
        <f>IF(Table1[[#This Row],[Phase shift diff (deg)]]="","",Table1[[#This Row],[Phase shift diff (deg)]]/180*PI())</f>
        <v>5.8318659307139304</v>
      </c>
      <c r="G791" s="2">
        <v>334.141304516042</v>
      </c>
    </row>
    <row r="792" spans="1:7" x14ac:dyDescent="0.2">
      <c r="A792" s="2">
        <v>19.100000000000001</v>
      </c>
      <c r="B792" s="2">
        <f>2*Table1[[#This Row],[Photon energy (eV)]]-Threshold</f>
        <v>13.612611200000003</v>
      </c>
      <c r="C792" s="2" t="s">
        <v>25</v>
      </c>
      <c r="D792" s="3">
        <f>Table1[[#This Row],[Polar ang (deg)]]/180*PI()</f>
        <v>1.5999999999999996</v>
      </c>
      <c r="E792" s="2">
        <v>91.6732472209317</v>
      </c>
      <c r="F792" s="1">
        <f>IF(Table1[[#This Row],[Phase shift diff (deg)]]="","",Table1[[#This Row],[Phase shift diff (deg)]]/180*PI())</f>
        <v>5.8302788788328019</v>
      </c>
      <c r="G792" s="2">
        <v>334.05037314138502</v>
      </c>
    </row>
    <row r="793" spans="1:7" x14ac:dyDescent="0.2">
      <c r="A793" s="2">
        <v>19.100000000000001</v>
      </c>
      <c r="B793" s="2">
        <f>2*Table1[[#This Row],[Photon energy (eV)]]-Threshold</f>
        <v>13.612611200000003</v>
      </c>
      <c r="C793" s="2" t="s">
        <v>25</v>
      </c>
      <c r="D793" s="3">
        <f>Table1[[#This Row],[Polar ang (deg)]]/180*PI()</f>
        <v>1.6100000000000012</v>
      </c>
      <c r="E793" s="2">
        <v>92.246205016062603</v>
      </c>
      <c r="F793" s="1">
        <f>IF(Table1[[#This Row],[Phase shift diff (deg)]]="","",Table1[[#This Row],[Phase shift diff (deg)]]/180*PI())</f>
        <v>5.8280338398537674</v>
      </c>
      <c r="G793" s="2">
        <v>333.92174188304398</v>
      </c>
    </row>
    <row r="794" spans="1:7" x14ac:dyDescent="0.2">
      <c r="A794" s="2">
        <v>19.100000000000001</v>
      </c>
      <c r="B794" s="2">
        <f>2*Table1[[#This Row],[Photon energy (eV)]]-Threshold</f>
        <v>13.612611200000003</v>
      </c>
      <c r="C794" s="2" t="s">
        <v>25</v>
      </c>
      <c r="D794" s="3">
        <f>Table1[[#This Row],[Polar ang (deg)]]/180*PI()</f>
        <v>1.6200000000000006</v>
      </c>
      <c r="E794" s="2">
        <v>92.819162811193394</v>
      </c>
      <c r="F794" s="1">
        <f>IF(Table1[[#This Row],[Phase shift diff (deg)]]="","",Table1[[#This Row],[Phase shift diff (deg)]]/180*PI())</f>
        <v>5.8251284987015284</v>
      </c>
      <c r="G794" s="2">
        <v>333.75527809697502</v>
      </c>
    </row>
    <row r="795" spans="1:7" x14ac:dyDescent="0.2">
      <c r="A795" s="2">
        <v>19.100000000000001</v>
      </c>
      <c r="B795" s="2">
        <f>2*Table1[[#This Row],[Photon energy (eV)]]-Threshold</f>
        <v>13.612611200000003</v>
      </c>
      <c r="C795" s="2" t="s">
        <v>25</v>
      </c>
      <c r="D795" s="3">
        <f>Table1[[#This Row],[Polar ang (deg)]]/180*PI()</f>
        <v>1.6300000000000003</v>
      </c>
      <c r="E795" s="2">
        <v>93.392120606324198</v>
      </c>
      <c r="F795" s="1">
        <f>IF(Table1[[#This Row],[Phase shift diff (deg)]]="","",Table1[[#This Row],[Phase shift diff (deg)]]/180*PI())</f>
        <v>5.8215599036656531</v>
      </c>
      <c r="G795" s="2">
        <v>333.550812662628</v>
      </c>
    </row>
    <row r="796" spans="1:7" x14ac:dyDescent="0.2">
      <c r="A796" s="2">
        <v>19.100000000000001</v>
      </c>
      <c r="B796" s="2">
        <f>2*Table1[[#This Row],[Photon energy (eV)]]-Threshold</f>
        <v>13.612611200000003</v>
      </c>
      <c r="C796" s="2" t="s">
        <v>25</v>
      </c>
      <c r="D796" s="3">
        <f>Table1[[#This Row],[Polar ang (deg)]]/180*PI()</f>
        <v>1.64</v>
      </c>
      <c r="E796" s="2">
        <v>93.965078401455003</v>
      </c>
      <c r="F796" s="1">
        <f>IF(Table1[[#This Row],[Phase shift diff (deg)]]="","",Table1[[#This Row],[Phase shift diff (deg)]]/180*PI())</f>
        <v>5.8173244980837877</v>
      </c>
      <c r="G796" s="2">
        <v>333.30814179826098</v>
      </c>
    </row>
    <row r="797" spans="1:7" x14ac:dyDescent="0.2">
      <c r="A797" s="2">
        <v>19.100000000000001</v>
      </c>
      <c r="B797" s="2">
        <f>2*Table1[[#This Row],[Photon energy (eV)]]-Threshold</f>
        <v>13.612611200000003</v>
      </c>
      <c r="C797" s="2" t="s">
        <v>25</v>
      </c>
      <c r="D797" s="3">
        <f>Table1[[#This Row],[Polar ang (deg)]]/180*PI()</f>
        <v>1.6499999999999995</v>
      </c>
      <c r="E797" s="2">
        <v>94.538036196585793</v>
      </c>
      <c r="F797" s="1">
        <f>IF(Table1[[#This Row],[Phase shift diff (deg)]]="","",Table1[[#This Row],[Phase shift diff (deg)]]/180*PI())</f>
        <v>5.8124181602101963</v>
      </c>
      <c r="G797" s="2">
        <v>333.02702934523899</v>
      </c>
    </row>
    <row r="798" spans="1:7" x14ac:dyDescent="0.2">
      <c r="A798" s="2">
        <v>19.100000000000001</v>
      </c>
      <c r="B798" s="2">
        <f>2*Table1[[#This Row],[Photon energy (eV)]]-Threshold</f>
        <v>13.612611200000003</v>
      </c>
      <c r="C798" s="2" t="s">
        <v>25</v>
      </c>
      <c r="D798" s="3">
        <f>Table1[[#This Row],[Polar ang (deg)]]/180*PI()</f>
        <v>1.6600000000000008</v>
      </c>
      <c r="E798" s="2">
        <v>95.110993991716697</v>
      </c>
      <c r="F798" s="1">
        <f>IF(Table1[[#This Row],[Phase shift diff (deg)]]="","",Table1[[#This Row],[Phase shift diff (deg)]]/180*PI())</f>
        <v>5.8068362518741212</v>
      </c>
      <c r="G798" s="2">
        <v>332.707209555953</v>
      </c>
    </row>
    <row r="799" spans="1:7" x14ac:dyDescent="0.2">
      <c r="A799" s="2">
        <v>19.100000000000001</v>
      </c>
      <c r="B799" s="2">
        <f>2*Table1[[#This Row],[Photon energy (eV)]]-Threshold</f>
        <v>13.612611200000003</v>
      </c>
      <c r="C799" s="2" t="s">
        <v>25</v>
      </c>
      <c r="D799" s="3">
        <f>Table1[[#This Row],[Polar ang (deg)]]/180*PI()</f>
        <v>1.6700000000000004</v>
      </c>
      <c r="E799" s="2">
        <v>95.683951786847501</v>
      </c>
      <c r="F799" s="1">
        <f>IF(Table1[[#This Row],[Phase shift diff (deg)]]="","",Table1[[#This Row],[Phase shift diff (deg)]]/180*PI())</f>
        <v>5.8005736766260778</v>
      </c>
      <c r="G799" s="2">
        <v>332.34839042535702</v>
      </c>
    </row>
    <row r="800" spans="1:7" x14ac:dyDescent="0.2">
      <c r="A800" s="2">
        <v>19.100000000000001</v>
      </c>
      <c r="B800" s="2">
        <f>2*Table1[[#This Row],[Photon energy (eV)]]-Threshold</f>
        <v>13.612611200000003</v>
      </c>
      <c r="C800" s="2" t="s">
        <v>25</v>
      </c>
      <c r="D800" s="3">
        <f>Table1[[#This Row],[Polar ang (deg)]]/180*PI()</f>
        <v>1.6800000000000002</v>
      </c>
      <c r="E800" s="2">
        <v>96.256909581978306</v>
      </c>
      <c r="F800" s="1">
        <f>IF(Table1[[#This Row],[Phase shift diff (deg)]]="","",Table1[[#This Row],[Phase shift diff (deg)]]/180*PI())</f>
        <v>5.7936249481523667</v>
      </c>
      <c r="G800" s="2">
        <v>331.95025761083099</v>
      </c>
    </row>
    <row r="801" spans="1:7" x14ac:dyDescent="0.2">
      <c r="A801" s="2">
        <v>19.100000000000001</v>
      </c>
      <c r="B801" s="2">
        <f>2*Table1[[#This Row],[Photon energy (eV)]]-Threshold</f>
        <v>13.612611200000003</v>
      </c>
      <c r="C801" s="2" t="s">
        <v>25</v>
      </c>
      <c r="D801" s="3">
        <f>Table1[[#This Row],[Polar ang (deg)]]/180*PI()</f>
        <v>1.6899999999999995</v>
      </c>
      <c r="E801" s="2">
        <v>96.829867377109096</v>
      </c>
      <c r="F801" s="1">
        <f>IF(Table1[[#This Row],[Phase shift diff (deg)]]="","",Table1[[#This Row],[Phase shift diff (deg)]]/180*PI())</f>
        <v>5.7859842698046871</v>
      </c>
      <c r="G801" s="2">
        <v>331.51247898889198</v>
      </c>
    </row>
    <row r="802" spans="1:7" x14ac:dyDescent="0.2">
      <c r="A802" s="2">
        <v>19.100000000000001</v>
      </c>
      <c r="B802" s="2">
        <f>2*Table1[[#This Row],[Photon energy (eV)]]-Threshold</f>
        <v>13.612611200000003</v>
      </c>
      <c r="C802" s="2" t="s">
        <v>25</v>
      </c>
      <c r="D802" s="3">
        <f>Table1[[#This Row],[Polar ang (deg)]]/180*PI()</f>
        <v>1.7000000000000011</v>
      </c>
      <c r="E802" s="2">
        <v>97.40282517224</v>
      </c>
      <c r="F802" s="1">
        <f>IF(Table1[[#This Row],[Phase shift diff (deg)]]="","",Table1[[#This Row],[Phase shift diff (deg)]]/180*PI())</f>
        <v>5.7776456261373488</v>
      </c>
      <c r="G802" s="2">
        <v>331.03470989989</v>
      </c>
    </row>
    <row r="803" spans="1:7" x14ac:dyDescent="0.2">
      <c r="A803" s="2">
        <v>19.100000000000001</v>
      </c>
      <c r="B803" s="2">
        <f>2*Table1[[#This Row],[Photon energy (eV)]]-Threshold</f>
        <v>13.612611200000003</v>
      </c>
      <c r="C803" s="2" t="s">
        <v>25</v>
      </c>
      <c r="D803" s="3">
        <f>Table1[[#This Row],[Polar ang (deg)]]/180*PI()</f>
        <v>1.7100000000000006</v>
      </c>
      <c r="E803" s="2">
        <v>97.975782967370804</v>
      </c>
      <c r="F803" s="1">
        <f>IF(Table1[[#This Row],[Phase shift diff (deg)]]="","",Table1[[#This Row],[Phase shift diff (deg)]]/180*PI())</f>
        <v>5.7686028873636719</v>
      </c>
      <c r="G803" s="2">
        <v>330.516599132919</v>
      </c>
    </row>
    <row r="804" spans="1:7" x14ac:dyDescent="0.2">
      <c r="A804" s="2">
        <v>19.100000000000001</v>
      </c>
      <c r="B804" s="2">
        <f>2*Table1[[#This Row],[Photon energy (eV)]]-Threshold</f>
        <v>13.612611200000003</v>
      </c>
      <c r="C804" s="2" t="s">
        <v>25</v>
      </c>
      <c r="D804" s="3">
        <f>Table1[[#This Row],[Polar ang (deg)]]/180*PI()</f>
        <v>1.7200000000000002</v>
      </c>
      <c r="E804" s="2">
        <v>98.548740762501595</v>
      </c>
      <c r="F804" s="1">
        <f>IF(Table1[[#This Row],[Phase shift diff (deg)]]="","",Table1[[#This Row],[Phase shift diff (deg)]]/180*PI())</f>
        <v>5.758849927627983</v>
      </c>
      <c r="G804" s="2">
        <v>329.95779570230297</v>
      </c>
    </row>
    <row r="805" spans="1:7" x14ac:dyDescent="0.2">
      <c r="A805" s="2">
        <v>19.100000000000001</v>
      </c>
      <c r="B805" s="2">
        <f>2*Table1[[#This Row],[Photon energy (eV)]]-Threshold</f>
        <v>13.612611200000003</v>
      </c>
      <c r="C805" s="2" t="s">
        <v>25</v>
      </c>
      <c r="D805" s="3">
        <f>Table1[[#This Row],[Polar ang (deg)]]/180*PI()</f>
        <v>1.7299999999999998</v>
      </c>
      <c r="E805" s="2">
        <v>99.121698557632399</v>
      </c>
      <c r="F805" s="1">
        <f>IF(Table1[[#This Row],[Phase shift diff (deg)]]="","",Table1[[#This Row],[Phase shift diff (deg)]]/180*PI())</f>
        <v>5.7483807579331883</v>
      </c>
      <c r="G805" s="2">
        <v>329.357956463785</v>
      </c>
    </row>
    <row r="806" spans="1:7" x14ac:dyDescent="0.2">
      <c r="A806" s="2">
        <v>19.100000000000001</v>
      </c>
      <c r="B806" s="2">
        <f>2*Table1[[#This Row],[Photon energy (eV)]]-Threshold</f>
        <v>13.612611200000003</v>
      </c>
      <c r="C806" s="2" t="s">
        <v>25</v>
      </c>
      <c r="D806" s="3">
        <f>Table1[[#This Row],[Polar ang (deg)]]/180*PI()</f>
        <v>1.7399999999999993</v>
      </c>
      <c r="E806" s="2">
        <v>99.694656352763204</v>
      </c>
      <c r="F806" s="1">
        <f>IF(Table1[[#This Row],[Phase shift diff (deg)]]="","",Table1[[#This Row],[Phase shift diff (deg)]]/180*PI())</f>
        <v>5.7371896744555544</v>
      </c>
      <c r="G806" s="2">
        <v>328.71675461233798</v>
      </c>
    </row>
    <row r="807" spans="1:7" x14ac:dyDescent="0.2">
      <c r="A807" s="2">
        <v>19.100000000000001</v>
      </c>
      <c r="B807" s="2">
        <f>2*Table1[[#This Row],[Photon energy (eV)]]-Threshold</f>
        <v>13.612611200000003</v>
      </c>
      <c r="C807" s="2" t="s">
        <v>25</v>
      </c>
      <c r="D807" s="3">
        <f>Table1[[#This Row],[Polar ang (deg)]]/180*PI()</f>
        <v>1.7499999999999987</v>
      </c>
      <c r="E807" s="2">
        <v>100.26761414789399</v>
      </c>
      <c r="F807" s="1">
        <f>IF(Table1[[#This Row],[Phase shift diff (deg)]]="","",Table1[[#This Row],[Phase shift diff (deg)]]/180*PI())</f>
        <v>5.7252714228089205</v>
      </c>
      <c r="G807" s="2">
        <v>328.03388909381101</v>
      </c>
    </row>
    <row r="808" spans="1:7" x14ac:dyDescent="0.2">
      <c r="A808" s="2">
        <v>19.100000000000001</v>
      </c>
      <c r="B808" s="2">
        <f>2*Table1[[#This Row],[Photon energy (eV)]]-Threshold</f>
        <v>13.612611200000003</v>
      </c>
      <c r="C808" s="2" t="s">
        <v>25</v>
      </c>
      <c r="D808" s="3">
        <f>Table1[[#This Row],[Polar ang (deg)]]/180*PI()</f>
        <v>1.7600000000000018</v>
      </c>
      <c r="E808" s="2">
        <v>100.840571943025</v>
      </c>
      <c r="F808" s="1">
        <f>IF(Table1[[#This Row],[Phase shift diff (deg)]]="","",Table1[[#This Row],[Phase shift diff (deg)]]/180*PI())</f>
        <v>5.7126213785804003</v>
      </c>
      <c r="G808" s="2">
        <v>327.30909494886299</v>
      </c>
    </row>
    <row r="809" spans="1:7" x14ac:dyDescent="0.2">
      <c r="A809" s="2">
        <v>19.100000000000001</v>
      </c>
      <c r="B809" s="2">
        <f>2*Table1[[#This Row],[Photon energy (eV)]]-Threshold</f>
        <v>13.612611200000003</v>
      </c>
      <c r="C809" s="2" t="s">
        <v>25</v>
      </c>
      <c r="D809" s="3">
        <f>Table1[[#This Row],[Polar ang (deg)]]/180*PI()</f>
        <v>1.7700000000000051</v>
      </c>
      <c r="E809" s="2">
        <v>101.413529738156</v>
      </c>
      <c r="F809" s="1">
        <f>IF(Table1[[#This Row],[Phase shift diff (deg)]]="","",Table1[[#This Row],[Phase shift diff (deg)]]/180*PI())</f>
        <v>5.6992357441369261</v>
      </c>
      <c r="G809" s="2">
        <v>326.542154589147</v>
      </c>
    </row>
    <row r="810" spans="1:7" x14ac:dyDescent="0.2">
      <c r="A810" s="2">
        <v>19.100000000000001</v>
      </c>
      <c r="B810" s="2">
        <f>2*Table1[[#This Row],[Photon energy (eV)]]-Threshold</f>
        <v>13.612611200000003</v>
      </c>
      <c r="C810" s="2" t="s">
        <v>25</v>
      </c>
      <c r="D810" s="3">
        <f>Table1[[#This Row],[Polar ang (deg)]]/180*PI()</f>
        <v>1.7800000000000082</v>
      </c>
      <c r="E810" s="2">
        <v>101.986487533287</v>
      </c>
      <c r="F810" s="1">
        <f>IF(Table1[[#This Row],[Phase shift diff (deg)]]="","",Table1[[#This Row],[Phase shift diff (deg)]]/180*PI())</f>
        <v>5.6851117612890762</v>
      </c>
      <c r="G810" s="2">
        <v>325.73290998204999</v>
      </c>
    </row>
    <row r="811" spans="1:7" x14ac:dyDescent="0.2">
      <c r="A811" s="2">
        <v>19.100000000000001</v>
      </c>
      <c r="B811" s="2">
        <f>2*Table1[[#This Row],[Photon energy (eV)]]-Threshold</f>
        <v>13.612611200000003</v>
      </c>
      <c r="C811" s="2" t="s">
        <v>25</v>
      </c>
      <c r="D811" s="3">
        <f>Table1[[#This Row],[Polar ang (deg)]]/180*PI()</f>
        <v>1.7899999999999938</v>
      </c>
      <c r="E811" s="2">
        <v>102.559445328417</v>
      </c>
      <c r="F811" s="1">
        <f>IF(Table1[[#This Row],[Phase shift diff (deg)]]="","",Table1[[#This Row],[Phase shift diff (deg)]]/180*PI())</f>
        <v>5.6702479388868943</v>
      </c>
      <c r="G811" s="2">
        <v>324.88127569097298</v>
      </c>
    </row>
    <row r="812" spans="1:7" x14ac:dyDescent="0.2">
      <c r="A812" s="2">
        <v>19.100000000000001</v>
      </c>
      <c r="B812" s="2">
        <f>2*Table1[[#This Row],[Photon energy (eV)]]-Threshold</f>
        <v>13.612611200000003</v>
      </c>
      <c r="C812" s="2" t="s">
        <v>25</v>
      </c>
      <c r="D812" s="3">
        <f>Table1[[#This Row],[Polar ang (deg)]]/180*PI()</f>
        <v>1.7999999999999969</v>
      </c>
      <c r="E812" s="2">
        <v>103.132403123548</v>
      </c>
      <c r="F812" s="1">
        <f>IF(Table1[[#This Row],[Phase shift diff (deg)]]="","",Table1[[#This Row],[Phase shift diff (deg)]]/180*PI())</f>
        <v>5.6546442938090076</v>
      </c>
      <c r="G812" s="2">
        <v>323.98725268299</v>
      </c>
    </row>
    <row r="813" spans="1:7" x14ac:dyDescent="0.2">
      <c r="A813" s="2">
        <v>19.100000000000001</v>
      </c>
      <c r="B813" s="2">
        <f>2*Table1[[#This Row],[Photon energy (eV)]]-Threshold</f>
        <v>13.612611200000003</v>
      </c>
      <c r="C813" s="2" t="s">
        <v>25</v>
      </c>
      <c r="D813" s="3">
        <f>Table1[[#This Row],[Polar ang (deg)]]/180*PI()</f>
        <v>1.8099999999999998</v>
      </c>
      <c r="E813" s="2">
        <v>103.70536091867901</v>
      </c>
      <c r="F813" s="1">
        <f>IF(Table1[[#This Row],[Phase shift diff (deg)]]="","",Table1[[#This Row],[Phase shift diff (deg)]]/180*PI())</f>
        <v>5.6383026030910157</v>
      </c>
      <c r="G813" s="2">
        <v>323.05094277474097</v>
      </c>
    </row>
    <row r="814" spans="1:7" x14ac:dyDescent="0.2">
      <c r="A814" s="2">
        <v>19.100000000000001</v>
      </c>
      <c r="B814" s="2">
        <f>2*Table1[[#This Row],[Photon energy (eV)]]-Threshold</f>
        <v>13.612611200000003</v>
      </c>
      <c r="C814" s="2" t="s">
        <v>25</v>
      </c>
      <c r="D814" s="3">
        <f>Table1[[#This Row],[Polar ang (deg)]]/180*PI()</f>
        <v>1.8200000000000029</v>
      </c>
      <c r="E814" s="2">
        <v>104.27831871380999</v>
      </c>
      <c r="F814" s="1">
        <f>IF(Table1[[#This Row],[Phase shift diff (deg)]]="","",Table1[[#This Row],[Phase shift diff (deg)]]/180*PI())</f>
        <v>5.6212266641293755</v>
      </c>
      <c r="G814" s="2">
        <v>322.072563541016</v>
      </c>
    </row>
    <row r="815" spans="1:7" x14ac:dyDescent="0.2">
      <c r="A815" s="2">
        <v>19.100000000000001</v>
      </c>
      <c r="B815" s="2">
        <f>2*Table1[[#This Row],[Photon energy (eV)]]-Threshold</f>
        <v>13.612611200000003</v>
      </c>
      <c r="C815" s="2" t="s">
        <v>25</v>
      </c>
      <c r="D815" s="3">
        <f>Table1[[#This Row],[Polar ang (deg)]]/180*PI()</f>
        <v>1.8300000000000061</v>
      </c>
      <c r="E815" s="2">
        <v>104.851276508941</v>
      </c>
      <c r="F815" s="1">
        <f>IF(Table1[[#This Row],[Phase shift diff (deg)]]="","",Table1[[#This Row],[Phase shift diff (deg)]]/180*PI())</f>
        <v>5.6034225590088216</v>
      </c>
      <c r="G815" s="2">
        <v>321.05246345960097</v>
      </c>
    </row>
    <row r="816" spans="1:7" x14ac:dyDescent="0.2">
      <c r="A816" s="2">
        <v>19.100000000000001</v>
      </c>
      <c r="B816" s="2">
        <f>2*Table1[[#This Row],[Photon energy (eV)]]-Threshold</f>
        <v>13.612611200000003</v>
      </c>
      <c r="C816" s="2" t="s">
        <v>25</v>
      </c>
      <c r="D816" s="3">
        <f>Table1[[#This Row],[Polar ang (deg)]]/180*PI()</f>
        <v>1.8399999999999919</v>
      </c>
      <c r="E816" s="2">
        <v>105.42423430407101</v>
      </c>
      <c r="F816" s="1">
        <f>IF(Table1[[#This Row],[Phase shift diff (deg)]]="","",Table1[[#This Row],[Phase shift diff (deg)]]/180*PI())</f>
        <v>5.584898918059725</v>
      </c>
      <c r="G816" s="2">
        <v>319.99113701200201</v>
      </c>
    </row>
    <row r="817" spans="1:7" x14ac:dyDescent="0.2">
      <c r="A817" s="2">
        <v>19.100000000000001</v>
      </c>
      <c r="B817" s="2">
        <f>2*Table1[[#This Row],[Photon energy (eV)]]-Threshold</f>
        <v>13.612611200000003</v>
      </c>
      <c r="C817" s="2" t="s">
        <v>25</v>
      </c>
      <c r="D817" s="3">
        <f>Table1[[#This Row],[Polar ang (deg)]]/180*PI()</f>
        <v>1.8499999999999945</v>
      </c>
      <c r="E817" s="2">
        <v>105.997192099202</v>
      </c>
      <c r="F817" s="1">
        <f>IF(Table1[[#This Row],[Phase shift diff (deg)]]="","",Table1[[#This Row],[Phase shift diff (deg)]]/180*PI())</f>
        <v>5.565667176793208</v>
      </c>
      <c r="G817" s="2">
        <v>318.88923940474302</v>
      </c>
    </row>
    <row r="818" spans="1:7" x14ac:dyDescent="0.2">
      <c r="A818" s="2">
        <v>19.100000000000001</v>
      </c>
      <c r="B818" s="2">
        <f>2*Table1[[#This Row],[Photon energy (eV)]]-Threshold</f>
        <v>13.612611200000003</v>
      </c>
      <c r="C818" s="2" t="s">
        <v>25</v>
      </c>
      <c r="D818" s="3">
        <f>Table1[[#This Row],[Polar ang (deg)]]/180*PI()</f>
        <v>1.8599999999999981</v>
      </c>
      <c r="E818" s="2">
        <v>106.570149894333</v>
      </c>
      <c r="F818" s="1">
        <f>IF(Table1[[#This Row],[Phase shift diff (deg)]]="","",Table1[[#This Row],[Phase shift diff (deg)]]/180*PI())</f>
        <v>5.5457418194370804</v>
      </c>
      <c r="G818" s="2">
        <v>317.74760052294698</v>
      </c>
    </row>
    <row r="819" spans="1:7" x14ac:dyDescent="0.2">
      <c r="A819" s="2">
        <v>19.100000000000001</v>
      </c>
      <c r="B819" s="2">
        <f>2*Table1[[#This Row],[Photon energy (eV)]]-Threshold</f>
        <v>13.612611200000003</v>
      </c>
      <c r="C819" s="2" t="s">
        <v>25</v>
      </c>
      <c r="D819" s="3">
        <f>Table1[[#This Row],[Polar ang (deg)]]/180*PI()</f>
        <v>1.870000000000001</v>
      </c>
      <c r="E819" s="2">
        <v>107.143107689464</v>
      </c>
      <c r="F819" s="1">
        <f>IF(Table1[[#This Row],[Phase shift diff (deg)]]="","",Table1[[#This Row],[Phase shift diff (deg)]]/180*PI())</f>
        <v>5.5251406014634163</v>
      </c>
      <c r="G819" s="2">
        <v>316.56723768022698</v>
      </c>
    </row>
    <row r="820" spans="1:7" x14ac:dyDescent="0.2">
      <c r="A820" s="2">
        <v>19.100000000000001</v>
      </c>
      <c r="B820" s="2">
        <f>2*Table1[[#This Row],[Photon energy (eV)]]-Threshold</f>
        <v>13.612611200000003</v>
      </c>
      <c r="C820" s="2" t="s">
        <v>25</v>
      </c>
      <c r="D820" s="3">
        <f>Table1[[#This Row],[Polar ang (deg)]]/180*PI()</f>
        <v>1.8800000000000041</v>
      </c>
      <c r="E820" s="2">
        <v>107.71606548459501</v>
      </c>
      <c r="F820" s="1">
        <f>IF(Table1[[#This Row],[Phase shift diff (deg)]]="","",Table1[[#This Row],[Phase shift diff (deg)]]/180*PI())</f>
        <v>5.5038847428314233</v>
      </c>
      <c r="G820" s="2">
        <v>315.34936669068702</v>
      </c>
    </row>
    <row r="821" spans="1:7" x14ac:dyDescent="0.2">
      <c r="A821" s="2">
        <v>19.100000000000001</v>
      </c>
      <c r="B821" s="2">
        <f>2*Table1[[#This Row],[Photon energy (eV)]]-Threshold</f>
        <v>13.612611200000003</v>
      </c>
      <c r="C821" s="2" t="s">
        <v>25</v>
      </c>
      <c r="D821" s="3">
        <f>Table1[[#This Row],[Polar ang (deg)]]/180*PI()</f>
        <v>1.890000000000007</v>
      </c>
      <c r="E821" s="2">
        <v>108.289023279726</v>
      </c>
      <c r="F821" s="1">
        <f>IF(Table1[[#This Row],[Phase shift diff (deg)]]="","",Table1[[#This Row],[Phase shift diff (deg)]]/180*PI())</f>
        <v>5.4819990832453325</v>
      </c>
      <c r="G821" s="2">
        <v>314.095410764544</v>
      </c>
    </row>
    <row r="822" spans="1:7" x14ac:dyDescent="0.2">
      <c r="A822" s="2">
        <v>19.100000000000001</v>
      </c>
      <c r="B822" s="2">
        <f>2*Table1[[#This Row],[Photon energy (eV)]]-Threshold</f>
        <v>13.612611200000003</v>
      </c>
      <c r="C822" s="2" t="s">
        <v>25</v>
      </c>
      <c r="D822" s="3">
        <f>Table1[[#This Row],[Polar ang (deg)]]/180*PI()</f>
        <v>1.8999999999999928</v>
      </c>
      <c r="E822" s="2">
        <v>108.861981074856</v>
      </c>
      <c r="F822" s="1">
        <f>IF(Table1[[#This Row],[Phase shift diff (deg)]]="","",Table1[[#This Row],[Phase shift diff (deg)]]/180*PI())</f>
        <v>5.459512190626115</v>
      </c>
      <c r="G822" s="2">
        <v>312.80700672309899</v>
      </c>
    </row>
    <row r="823" spans="1:7" x14ac:dyDescent="0.2">
      <c r="A823" s="2">
        <v>19.100000000000001</v>
      </c>
      <c r="B823" s="2">
        <f>2*Table1[[#This Row],[Photon energy (eV)]]-Threshold</f>
        <v>13.612611200000003</v>
      </c>
      <c r="C823" s="2" t="s">
        <v>25</v>
      </c>
      <c r="D823" s="3">
        <f>Table1[[#This Row],[Polar ang (deg)]]/180*PI()</f>
        <v>1.9099999999999957</v>
      </c>
      <c r="E823" s="2">
        <v>109.43493886998699</v>
      </c>
      <c r="F823" s="1">
        <f>IF(Table1[[#This Row],[Phase shift diff (deg)]]="","",Table1[[#This Row],[Phase shift diff (deg)]]/180*PI())</f>
        <v>5.4364564142928975</v>
      </c>
      <c r="G823" s="2">
        <v>311.48600804580798</v>
      </c>
    </row>
    <row r="824" spans="1:7" x14ac:dyDescent="0.2">
      <c r="A824" s="2">
        <v>19.100000000000001</v>
      </c>
      <c r="B824" s="2">
        <f>2*Table1[[#This Row],[Photon energy (eV)]]-Threshold</f>
        <v>13.612611200000003</v>
      </c>
      <c r="C824" s="2" t="s">
        <v>25</v>
      </c>
      <c r="D824" s="3">
        <f>Table1[[#This Row],[Polar ang (deg)]]/180*PI()</f>
        <v>1.9199999999999988</v>
      </c>
      <c r="E824" s="2">
        <v>110.007896665118</v>
      </c>
      <c r="F824" s="1">
        <f>IF(Table1[[#This Row],[Phase shift diff (deg)]]="","",Table1[[#This Row],[Phase shift diff (deg)]]/180*PI())</f>
        <v>5.412867875108307</v>
      </c>
      <c r="G824" s="2">
        <v>310.13448430565199</v>
      </c>
    </row>
    <row r="825" spans="1:7" x14ac:dyDescent="0.2">
      <c r="A825" s="2">
        <v>19.100000000000001</v>
      </c>
      <c r="B825" s="2">
        <f>2*Table1[[#This Row],[Photon energy (eV)]]-Threshold</f>
        <v>13.612611200000003</v>
      </c>
      <c r="C825" s="2" t="s">
        <v>25</v>
      </c>
      <c r="D825" s="3">
        <f>Table1[[#This Row],[Polar ang (deg)]]/180*PI()</f>
        <v>1.9300000000000022</v>
      </c>
      <c r="E825" s="2">
        <v>110.580854460249</v>
      </c>
      <c r="F825" s="1">
        <f>IF(Table1[[#This Row],[Phase shift diff (deg)]]="","",Table1[[#This Row],[Phase shift diff (deg)]]/180*PI())</f>
        <v>5.3887863860986158</v>
      </c>
      <c r="G825" s="2">
        <v>308.75471662100603</v>
      </c>
    </row>
    <row r="826" spans="1:7" x14ac:dyDescent="0.2">
      <c r="A826" s="2">
        <v>19.100000000000001</v>
      </c>
      <c r="B826" s="2">
        <f>2*Table1[[#This Row],[Photon energy (eV)]]-Threshold</f>
        <v>13.612611200000003</v>
      </c>
      <c r="C826" s="2" t="s">
        <v>25</v>
      </c>
      <c r="D826" s="3">
        <f>Table1[[#This Row],[Polar ang (deg)]]/180*PI()</f>
        <v>1.9400000000000053</v>
      </c>
      <c r="E826" s="2">
        <v>111.15381225538</v>
      </c>
      <c r="F826" s="1">
        <f>IF(Table1[[#This Row],[Phase shift diff (deg)]]="","",Table1[[#This Row],[Phase shift diff (deg)]]/180*PI())</f>
        <v>5.364255298823835</v>
      </c>
      <c r="G826" s="2">
        <v>307.34918885329398</v>
      </c>
    </row>
    <row r="827" spans="1:7" x14ac:dyDescent="0.2">
      <c r="A827" s="2">
        <v>19.100000000000001</v>
      </c>
      <c r="B827" s="2">
        <f>2*Table1[[#This Row],[Photon energy (eV)]]-Threshold</f>
        <v>13.612611200000003</v>
      </c>
      <c r="C827" s="2" t="s">
        <v>25</v>
      </c>
      <c r="D827" s="3">
        <f>Table1[[#This Row],[Polar ang (deg)]]/180*PI()</f>
        <v>1.9500000000000082</v>
      </c>
      <c r="E827" s="2">
        <v>111.72677005051101</v>
      </c>
      <c r="F827" s="1">
        <f>IF(Table1[[#This Row],[Phase shift diff (deg)]]="","",Table1[[#This Row],[Phase shift diff (deg)]]/180*PI())</f>
        <v>5.3393212730128097</v>
      </c>
      <c r="G827" s="2">
        <v>305.920574408052</v>
      </c>
    </row>
    <row r="828" spans="1:7" x14ac:dyDescent="0.2">
      <c r="A828" s="2">
        <v>19.100000000000001</v>
      </c>
      <c r="B828" s="2">
        <f>2*Table1[[#This Row],[Photon energy (eV)]]-Threshold</f>
        <v>13.612611200000003</v>
      </c>
      <c r="C828" s="2" t="s">
        <v>25</v>
      </c>
      <c r="D828" s="3">
        <f>Table1[[#This Row],[Polar ang (deg)]]/180*PI()</f>
        <v>1.9599999999999937</v>
      </c>
      <c r="E828" s="2">
        <v>112.299727845641</v>
      </c>
      <c r="F828" s="1">
        <f>IF(Table1[[#This Row],[Phase shift diff (deg)]]="","",Table1[[#This Row],[Phase shift diff (deg)]]/180*PI())</f>
        <v>5.3140339696167507</v>
      </c>
      <c r="G828" s="2">
        <v>304.47171864819097</v>
      </c>
    </row>
    <row r="829" spans="1:7" x14ac:dyDescent="0.2">
      <c r="A829" s="2">
        <v>19.100000000000001</v>
      </c>
      <c r="B829" s="2">
        <f>2*Table1[[#This Row],[Photon energy (eV)]]-Threshold</f>
        <v>13.612611200000003</v>
      </c>
      <c r="C829" s="2" t="s">
        <v>25</v>
      </c>
      <c r="D829" s="3">
        <f>Table1[[#This Row],[Polar ang (deg)]]/180*PI()</f>
        <v>1.9699999999999969</v>
      </c>
      <c r="E829" s="2">
        <v>112.872685640772</v>
      </c>
      <c r="F829" s="1">
        <f>IF(Table1[[#This Row],[Phase shift diff (deg)]]="","",Table1[[#This Row],[Phase shift diff (deg)]]/180*PI())</f>
        <v>5.2884456703539016</v>
      </c>
      <c r="G829" s="2">
        <v>303.00561709551198</v>
      </c>
    </row>
    <row r="830" spans="1:7" x14ac:dyDescent="0.2">
      <c r="A830" s="2">
        <v>19.100000000000001</v>
      </c>
      <c r="B830" s="2">
        <f>2*Table1[[#This Row],[Photon energy (eV)]]-Threshold</f>
        <v>13.612611200000003</v>
      </c>
      <c r="C830" s="2" t="s">
        <v>25</v>
      </c>
      <c r="D830" s="3">
        <f>Table1[[#This Row],[Polar ang (deg)]]/180*PI()</f>
        <v>1.98</v>
      </c>
      <c r="E830" s="2">
        <v>113.44564343590299</v>
      </c>
      <c r="F830" s="1">
        <f>IF(Table1[[#This Row],[Phase shift diff (deg)]]="","",Table1[[#This Row],[Phase shift diff (deg)]]/180*PI())</f>
        <v>5.2626108298573691</v>
      </c>
      <c r="G830" s="2">
        <v>301.525389770667</v>
      </c>
    </row>
    <row r="831" spans="1:7" x14ac:dyDescent="0.2">
      <c r="A831" s="2">
        <v>19.100000000000001</v>
      </c>
      <c r="B831" s="2">
        <f>2*Table1[[#This Row],[Photon energy (eV)]]-Threshold</f>
        <v>13.612611200000003</v>
      </c>
      <c r="C831" s="2" t="s">
        <v>25</v>
      </c>
      <c r="D831" s="3">
        <f>Table1[[#This Row],[Polar ang (deg)]]/180*PI()</f>
        <v>1.9900000000000029</v>
      </c>
      <c r="E831" s="2">
        <v>114.018601231034</v>
      </c>
      <c r="F831" s="1">
        <f>IF(Table1[[#This Row],[Phase shift diff (deg)]]="","",Table1[[#This Row],[Phase shift diff (deg)]]/180*PI())</f>
        <v>5.2365855695097636</v>
      </c>
      <c r="G831" s="2">
        <v>300.03425219202001</v>
      </c>
    </row>
    <row r="832" spans="1:7" x14ac:dyDescent="0.2">
      <c r="A832" s="2">
        <v>19.100000000000001</v>
      </c>
      <c r="B832" s="2">
        <f>2*Table1[[#This Row],[Photon energy (eV)]]-Threshold</f>
        <v>13.612611200000003</v>
      </c>
      <c r="C832" s="2" t="s">
        <v>25</v>
      </c>
      <c r="D832" s="3">
        <f>Table1[[#This Row],[Polar ang (deg)]]/180*PI()</f>
        <v>2.0000000000000062</v>
      </c>
      <c r="E832" s="2">
        <v>114.591559026165</v>
      </c>
      <c r="F832" s="1">
        <f>IF(Table1[[#This Row],[Phase shift diff (deg)]]="","",Table1[[#This Row],[Phase shift diff (deg)]]/180*PI())</f>
        <v>5.2104271247511438</v>
      </c>
      <c r="G832" s="2">
        <v>298.535483708725</v>
      </c>
    </row>
    <row r="833" spans="1:7" x14ac:dyDescent="0.2">
      <c r="A833" s="2">
        <v>19.100000000000001</v>
      </c>
      <c r="B833" s="2">
        <f>2*Table1[[#This Row],[Photon energy (eV)]]-Threshold</f>
        <v>13.612611200000003</v>
      </c>
      <c r="C833" s="2" t="s">
        <v>25</v>
      </c>
      <c r="D833" s="3">
        <f>Table1[[#This Row],[Polar ang (deg)]]/180*PI()</f>
        <v>2.0099999999999918</v>
      </c>
      <c r="E833" s="2">
        <v>115.164516821295</v>
      </c>
      <c r="F833" s="1">
        <f>IF(Table1[[#This Row],[Phase shift diff (deg)]]="","",Table1[[#This Row],[Phase shift diff (deg)]]/180*PI())</f>
        <v>5.1841932598847658</v>
      </c>
      <c r="G833" s="2">
        <v>297.032393971565</v>
      </c>
    </row>
    <row r="834" spans="1:7" x14ac:dyDescent="0.2">
      <c r="A834" s="2">
        <v>19.100000000000001</v>
      </c>
      <c r="B834" s="2">
        <f>2*Table1[[#This Row],[Photon energy (eV)]]-Threshold</f>
        <v>13.612611200000003</v>
      </c>
      <c r="C834" s="2" t="s">
        <v>25</v>
      </c>
      <c r="D834" s="3">
        <f>Table1[[#This Row],[Polar ang (deg)]]/180*PI()</f>
        <v>2.0199999999999951</v>
      </c>
      <c r="E834" s="2">
        <v>115.737474616426</v>
      </c>
      <c r="F834" s="1">
        <f>IF(Table1[[#This Row],[Phase shift diff (deg)]]="","",Table1[[#This Row],[Phase shift diff (deg)]]/180*PI())</f>
        <v>5.1579416660073392</v>
      </c>
      <c r="G834" s="2">
        <v>295.52828843689701</v>
      </c>
    </row>
    <row r="835" spans="1:7" x14ac:dyDescent="0.2">
      <c r="A835" s="2">
        <v>19.100000000000001</v>
      </c>
      <c r="B835" s="2">
        <f>2*Table1[[#This Row],[Photon energy (eV)]]-Threshold</f>
        <v>13.612611200000003</v>
      </c>
      <c r="C835" s="2" t="s">
        <v>25</v>
      </c>
      <c r="D835" s="3">
        <f>Table1[[#This Row],[Polar ang (deg)]]/180*PI()</f>
        <v>2.029999999999998</v>
      </c>
      <c r="E835" s="2">
        <v>116.310432411557</v>
      </c>
      <c r="F835" s="1">
        <f>IF(Table1[[#This Row],[Phase shift diff (deg)]]="","",Table1[[#This Row],[Phase shift diff (deg)]]/180*PI())</f>
        <v>5.1317293585317749</v>
      </c>
      <c r="G835" s="2">
        <v>294.02643384724797</v>
      </c>
    </row>
    <row r="836" spans="1:7" x14ac:dyDescent="0.2">
      <c r="A836" s="2">
        <v>19.100000000000001</v>
      </c>
      <c r="B836" s="2">
        <f>2*Table1[[#This Row],[Photon energy (eV)]]-Threshold</f>
        <v>13.612611200000003</v>
      </c>
      <c r="C836" s="2" t="s">
        <v>25</v>
      </c>
      <c r="D836" s="3">
        <f>Table1[[#This Row],[Polar ang (deg)]]/180*PI()</f>
        <v>2.0400000000000009</v>
      </c>
      <c r="E836" s="2">
        <v>116.88339020668801</v>
      </c>
      <c r="F836" s="1">
        <f>IF(Table1[[#This Row],[Phase shift diff (deg)]]="","",Table1[[#This Row],[Phase shift diff (deg)]]/180*PI())</f>
        <v>5.1056120907831044</v>
      </c>
      <c r="G836" s="2">
        <v>292.53002463283599</v>
      </c>
    </row>
    <row r="837" spans="1:7" x14ac:dyDescent="0.2">
      <c r="A837" s="2">
        <v>19.100000000000001</v>
      </c>
      <c r="B837" s="2">
        <f>2*Table1[[#This Row],[Photon energy (eV)]]-Threshold</f>
        <v>13.612611200000003</v>
      </c>
      <c r="C837" s="2" t="s">
        <v>25</v>
      </c>
      <c r="D837" s="3">
        <f>Table1[[#This Row],[Polar ang (deg)]]/180*PI()</f>
        <v>2.0500000000000043</v>
      </c>
      <c r="E837" s="2">
        <v>117.45634800181899</v>
      </c>
      <c r="F837" s="1">
        <f>IF(Table1[[#This Row],[Phase shift diff (deg)]]="","",Table1[[#This Row],[Phase shift diff (deg)]]/180*PI())</f>
        <v>5.079643799329939</v>
      </c>
      <c r="G837" s="2">
        <v>291.04215113140401</v>
      </c>
    </row>
    <row r="838" spans="1:7" x14ac:dyDescent="0.2">
      <c r="A838" s="2">
        <v>19.100000000000001</v>
      </c>
      <c r="B838" s="2">
        <f>2*Table1[[#This Row],[Photon energy (eV)]]-Threshold</f>
        <v>13.612611200000003</v>
      </c>
      <c r="C838" s="2" t="s">
        <v>25</v>
      </c>
      <c r="D838" s="3">
        <f>Table1[[#This Row],[Polar ang (deg)]]/180*PI()</f>
        <v>2.0600000000000072</v>
      </c>
      <c r="E838" s="2">
        <v>118.02930579695</v>
      </c>
      <c r="F838" s="1">
        <f>IF(Table1[[#This Row],[Phase shift diff (deg)]]="","",Table1[[#This Row],[Phase shift diff (deg)]]/180*PI())</f>
        <v>5.0538760951333872</v>
      </c>
      <c r="G838" s="2">
        <v>289.56577043319999</v>
      </c>
    </row>
    <row r="839" spans="1:7" x14ac:dyDescent="0.2">
      <c r="A839" s="2">
        <v>19.100000000000001</v>
      </c>
      <c r="B839" s="2">
        <f>2*Table1[[#This Row],[Photon energy (eV)]]-Threshold</f>
        <v>13.612611200000003</v>
      </c>
      <c r="C839" s="2" t="s">
        <v>25</v>
      </c>
      <c r="D839" s="3">
        <f>Table1[[#This Row],[Polar ang (deg)]]/180*PI()</f>
        <v>2.0699999999999932</v>
      </c>
      <c r="E839" s="2">
        <v>118.60226359208001</v>
      </c>
      <c r="F839" s="1">
        <f>IF(Table1[[#This Row],[Phase shift diff (deg)]]="","",Table1[[#This Row],[Phase shift diff (deg)]]/180*PI())</f>
        <v>5.0283578123725912</v>
      </c>
      <c r="G839" s="2">
        <v>288.103680530585</v>
      </c>
    </row>
    <row r="840" spans="1:7" x14ac:dyDescent="0.2">
      <c r="A840" s="2">
        <v>19.100000000000001</v>
      </c>
      <c r="B840" s="2">
        <f>2*Table1[[#This Row],[Photon energy (eV)]]-Threshold</f>
        <v>13.612611200000003</v>
      </c>
      <c r="C840" s="2" t="s">
        <v>25</v>
      </c>
      <c r="D840" s="3">
        <f>Table1[[#This Row],[Polar ang (deg)]]/180*PI()</f>
        <v>2.0799999999999956</v>
      </c>
      <c r="E840" s="2">
        <v>119.175221387211</v>
      </c>
      <c r="F840" s="1">
        <f>IF(Table1[[#This Row],[Phase shift diff (deg)]]="","",Table1[[#This Row],[Phase shift diff (deg)]]/180*PI())</f>
        <v>5.0031346241150692</v>
      </c>
      <c r="G840" s="2">
        <v>286.65849829756502</v>
      </c>
    </row>
    <row r="841" spans="1:7" x14ac:dyDescent="0.2">
      <c r="A841" s="2">
        <v>19.100000000000001</v>
      </c>
      <c r="B841" s="2">
        <f>2*Table1[[#This Row],[Photon energy (eV)]]-Threshold</f>
        <v>13.612611200000003</v>
      </c>
      <c r="C841" s="2" t="s">
        <v>25</v>
      </c>
      <c r="D841" s="3">
        <f>Table1[[#This Row],[Polar ang (deg)]]/180*PI()</f>
        <v>2.089999999999999</v>
      </c>
      <c r="E841" s="2">
        <v>119.748179182342</v>
      </c>
      <c r="F841" s="1">
        <f>IF(Table1[[#This Row],[Phase shift diff (deg)]]="","",Table1[[#This Row],[Phase shift diff (deg)]]/180*PI())</f>
        <v>4.9782487310324486</v>
      </c>
      <c r="G841" s="2">
        <v>285.23264165451701</v>
      </c>
    </row>
    <row r="842" spans="1:7" x14ac:dyDescent="0.2">
      <c r="A842" s="2">
        <v>19.100000000000001</v>
      </c>
      <c r="B842" s="2">
        <f>2*Table1[[#This Row],[Photon energy (eV)]]-Threshold</f>
        <v>13.612611200000003</v>
      </c>
      <c r="C842" s="2" t="s">
        <v>25</v>
      </c>
      <c r="D842" s="3">
        <f>Table1[[#This Row],[Polar ang (deg)]]/180*PI()</f>
        <v>2.1000000000000023</v>
      </c>
      <c r="E842" s="2">
        <v>120.321136977473</v>
      </c>
      <c r="F842" s="1">
        <f>IF(Table1[[#This Row],[Phase shift diff (deg)]]="","",Table1[[#This Row],[Phase shift diff (deg)]]/180*PI())</f>
        <v>4.9537386263221803</v>
      </c>
      <c r="G842" s="2">
        <v>283.82831609919498</v>
      </c>
    </row>
    <row r="843" spans="1:7" x14ac:dyDescent="0.2">
      <c r="A843" s="2">
        <v>19.100000000000001</v>
      </c>
      <c r="B843" s="2">
        <f>2*Table1[[#This Row],[Photon energy (eV)]]-Threshold</f>
        <v>13.612611200000003</v>
      </c>
      <c r="C843" s="2" t="s">
        <v>25</v>
      </c>
      <c r="D843" s="3">
        <f>Table1[[#This Row],[Polar ang (deg)]]/180*PI()</f>
        <v>2.1100000000000052</v>
      </c>
      <c r="E843" s="2">
        <v>120.89409477260401</v>
      </c>
      <c r="F843" s="1">
        <f>IF(Table1[[#This Row],[Phase shift diff (deg)]]="","",Table1[[#This Row],[Phase shift diff (deg)]]/180*PI())</f>
        <v>4.9296389370702229</v>
      </c>
      <c r="G843" s="2">
        <v>282.447505617481</v>
      </c>
    </row>
    <row r="844" spans="1:7" x14ac:dyDescent="0.2">
      <c r="A844" s="2">
        <v>19.100000000000001</v>
      </c>
      <c r="B844" s="2">
        <f>2*Table1[[#This Row],[Photon energy (eV)]]-Threshold</f>
        <v>13.612611200000003</v>
      </c>
      <c r="C844" s="2" t="s">
        <v>25</v>
      </c>
      <c r="D844" s="3">
        <f>Table1[[#This Row],[Polar ang (deg)]]/180*PI()</f>
        <v>2.1200000000000081</v>
      </c>
      <c r="E844" s="2">
        <v>121.467052567735</v>
      </c>
      <c r="F844" s="1">
        <f>IF(Table1[[#This Row],[Phase shift diff (deg)]]="","",Table1[[#This Row],[Phase shift diff (deg)]]/180*PI())</f>
        <v>4.9059803396410269</v>
      </c>
      <c r="G844" s="2">
        <v>281.091967835589</v>
      </c>
    </row>
    <row r="845" spans="1:7" x14ac:dyDescent="0.2">
      <c r="A845" s="2">
        <v>19.100000000000001</v>
      </c>
      <c r="B845" s="2">
        <f>2*Table1[[#This Row],[Photon energy (eV)]]-Threshold</f>
        <v>13.612611200000003</v>
      </c>
      <c r="C845" s="2" t="s">
        <v>25</v>
      </c>
      <c r="D845" s="3">
        <f>Table1[[#This Row],[Polar ang (deg)]]/180*PI()</f>
        <v>2.1299999999999937</v>
      </c>
      <c r="E845" s="2">
        <v>122.040010362865</v>
      </c>
      <c r="F845" s="1">
        <f>IF(Table1[[#This Row],[Phase shift diff (deg)]]="","",Table1[[#This Row],[Phase shift diff (deg)]]/180*PI())</f>
        <v>4.8827895444275047</v>
      </c>
      <c r="G845" s="2">
        <v>279.76323314630201</v>
      </c>
    </row>
    <row r="846" spans="1:7" x14ac:dyDescent="0.2">
      <c r="A846" s="2">
        <v>19.100000000000001</v>
      </c>
      <c r="B846" s="2">
        <f>2*Table1[[#This Row],[Photon energy (eV)]]-Threshold</f>
        <v>13.612611200000003</v>
      </c>
      <c r="C846" s="2" t="s">
        <v>25</v>
      </c>
      <c r="D846" s="3">
        <f>Table1[[#This Row],[Polar ang (deg)]]/180*PI()</f>
        <v>2.139999999999997</v>
      </c>
      <c r="E846" s="2">
        <v>122.61296815799599</v>
      </c>
      <c r="F846" s="1">
        <f>IF(Table1[[#This Row],[Phase shift diff (deg)]]="","",Table1[[#This Row],[Phase shift diff (deg)]]/180*PI())</f>
        <v>4.8600893435155852</v>
      </c>
      <c r="G846" s="2">
        <v>278.46260743994998</v>
      </c>
    </row>
    <row r="847" spans="1:7" x14ac:dyDescent="0.2">
      <c r="A847" s="2">
        <v>19.100000000000001</v>
      </c>
      <c r="B847" s="2">
        <f>2*Table1[[#This Row],[Photon energy (eV)]]-Threshold</f>
        <v>13.612611200000003</v>
      </c>
      <c r="C847" s="2" t="s">
        <v>25</v>
      </c>
      <c r="D847" s="3">
        <f>Table1[[#This Row],[Polar ang (deg)]]/180*PI()</f>
        <v>2.15</v>
      </c>
      <c r="E847" s="2">
        <v>123.185925953127</v>
      </c>
      <c r="F847" s="1">
        <f>IF(Table1[[#This Row],[Phase shift diff (deg)]]="","",Table1[[#This Row],[Phase shift diff (deg)]]/180*PI())</f>
        <v>4.8378987135451057</v>
      </c>
      <c r="G847" s="2">
        <v>277.19117799790502</v>
      </c>
    </row>
    <row r="848" spans="1:7" x14ac:dyDescent="0.2">
      <c r="A848" s="2">
        <v>19.100000000000001</v>
      </c>
      <c r="B848" s="2">
        <f>2*Table1[[#This Row],[Photon energy (eV)]]-Threshold</f>
        <v>13.612611200000003</v>
      </c>
      <c r="C848" s="2" t="s">
        <v>25</v>
      </c>
      <c r="D848" s="3">
        <f>Table1[[#This Row],[Polar ang (deg)]]/180*PI()</f>
        <v>2.1600000000000033</v>
      </c>
      <c r="E848" s="2">
        <v>123.758883748258</v>
      </c>
      <c r="F848" s="1">
        <f>IF(Table1[[#This Row],[Phase shift diff (deg)]]="","",Table1[[#This Row],[Phase shift diff (deg)]]/180*PI())</f>
        <v>4.8162329652775817</v>
      </c>
      <c r="G848" s="2">
        <v>275.94982206218299</v>
      </c>
    </row>
    <row r="849" spans="1:7" x14ac:dyDescent="0.2">
      <c r="A849" s="2">
        <v>19.100000000000001</v>
      </c>
      <c r="B849" s="2">
        <f>2*Table1[[#This Row],[Photon energy (eV)]]-Threshold</f>
        <v>13.612611200000003</v>
      </c>
      <c r="C849" s="2" t="s">
        <v>25</v>
      </c>
      <c r="D849" s="3">
        <f>Table1[[#This Row],[Polar ang (deg)]]/180*PI()</f>
        <v>2.1700000000000061</v>
      </c>
      <c r="E849" s="2">
        <v>124.331841543389</v>
      </c>
      <c r="F849" s="1">
        <f>IF(Table1[[#This Row],[Phase shift diff (deg)]]="","",Table1[[#This Row],[Phase shift diff (deg)]]/180*PI())</f>
        <v>4.7951039310709591</v>
      </c>
      <c r="G849" s="2">
        <v>274.73921757695598</v>
      </c>
    </row>
    <row r="850" spans="1:7" x14ac:dyDescent="0.2">
      <c r="A850" s="2">
        <v>19.100000000000001</v>
      </c>
      <c r="B850" s="2">
        <f>2*Table1[[#This Row],[Photon energy (eV)]]-Threshold</f>
        <v>13.612611200000003</v>
      </c>
      <c r="C850" s="2" t="s">
        <v>25</v>
      </c>
      <c r="D850" s="3">
        <f>Table1[[#This Row],[Polar ang (deg)]]/180*PI()</f>
        <v>2.1799999999999917</v>
      </c>
      <c r="E850" s="2">
        <v>124.904799338519</v>
      </c>
      <c r="F850" s="1">
        <f>IF(Table1[[#This Row],[Phase shift diff (deg)]]="","",Table1[[#This Row],[Phase shift diff (deg)]]/180*PI())</f>
        <v>4.7745201815530613</v>
      </c>
      <c r="G850" s="2">
        <v>273.55985560302599</v>
      </c>
    </row>
    <row r="851" spans="1:7" x14ac:dyDescent="0.2">
      <c r="A851" s="2">
        <v>19.100000000000001</v>
      </c>
      <c r="B851" s="2">
        <f>2*Table1[[#This Row],[Photon energy (eV)]]-Threshold</f>
        <v>13.612611200000003</v>
      </c>
      <c r="C851" s="2" t="s">
        <v>25</v>
      </c>
      <c r="D851" s="3">
        <f>Table1[[#This Row],[Polar ang (deg)]]/180*PI()</f>
        <v>2.1899999999999951</v>
      </c>
      <c r="E851" s="2">
        <v>125.47775713365</v>
      </c>
      <c r="F851" s="1">
        <f>IF(Table1[[#This Row],[Phase shift diff (deg)]]="","",Table1[[#This Row],[Phase shift diff (deg)]]/180*PI())</f>
        <v>4.7544872632013719</v>
      </c>
      <c r="G851" s="2">
        <v>272.412053930144</v>
      </c>
    </row>
    <row r="852" spans="1:7" x14ac:dyDescent="0.2">
      <c r="A852" s="2">
        <v>19.100000000000001</v>
      </c>
      <c r="B852" s="2">
        <f>2*Table1[[#This Row],[Photon energy (eV)]]-Threshold</f>
        <v>13.612611200000003</v>
      </c>
      <c r="C852" s="2" t="s">
        <v>25</v>
      </c>
      <c r="D852" s="3">
        <f>Table1[[#This Row],[Polar ang (deg)]]/180*PI()</f>
        <v>2.199999999999998</v>
      </c>
      <c r="E852" s="2">
        <v>126.05071492878101</v>
      </c>
      <c r="F852" s="1">
        <f>IF(Table1[[#This Row],[Phase shift diff (deg)]]="","",Table1[[#This Row],[Phase shift diff (deg)]]/180*PI())</f>
        <v>4.7350079491997672</v>
      </c>
      <c r="G852" s="2">
        <v>271.29597145004198</v>
      </c>
    </row>
    <row r="853" spans="1:7" x14ac:dyDescent="0.2">
      <c r="A853" s="2">
        <v>19.100000000000001</v>
      </c>
      <c r="B853" s="2">
        <f>2*Table1[[#This Row],[Photon energy (eV)]]-Threshold</f>
        <v>13.612611200000003</v>
      </c>
      <c r="C853" s="2" t="s">
        <v>25</v>
      </c>
      <c r="D853" s="3">
        <f>Table1[[#This Row],[Polar ang (deg)]]/180*PI()</f>
        <v>2.2100000000000009</v>
      </c>
      <c r="E853" s="2">
        <v>126.62367272391199</v>
      </c>
      <c r="F853" s="1">
        <f>IF(Table1[[#This Row],[Phase shift diff (deg)]]="","",Table1[[#This Row],[Phase shift diff (deg)]]/180*PI())</f>
        <v>4.7160824967722217</v>
      </c>
      <c r="G853" s="2">
        <v>270.21162290056799</v>
      </c>
    </row>
    <row r="854" spans="1:7" x14ac:dyDescent="0.2">
      <c r="A854" s="2">
        <v>19.100000000000001</v>
      </c>
      <c r="B854" s="2">
        <f>2*Table1[[#This Row],[Photon energy (eV)]]-Threshold</f>
        <v>13.612611200000003</v>
      </c>
      <c r="C854" s="2" t="s">
        <v>25</v>
      </c>
      <c r="D854" s="3">
        <f>Table1[[#This Row],[Polar ang (deg)]]/180*PI()</f>
        <v>2.2200000000000042</v>
      </c>
      <c r="E854" s="2">
        <v>127.196630519043</v>
      </c>
      <c r="F854" s="1">
        <f>IF(Table1[[#This Row],[Phase shift diff (deg)]]="","",Table1[[#This Row],[Phase shift diff (deg)]]/180*PI())</f>
        <v>4.69770890511899</v>
      </c>
      <c r="G854" s="2">
        <v>269.15889364434099</v>
      </c>
    </row>
    <row r="855" spans="1:7" x14ac:dyDescent="0.2">
      <c r="A855" s="2">
        <v>19.100000000000001</v>
      </c>
      <c r="B855" s="2">
        <f>2*Table1[[#This Row],[Photon energy (eV)]]-Threshold</f>
        <v>13.612611200000003</v>
      </c>
      <c r="C855" s="2" t="s">
        <v>25</v>
      </c>
      <c r="D855" s="3">
        <f>Table1[[#This Row],[Polar ang (deg)]]/180*PI()</f>
        <v>2.2300000000000075</v>
      </c>
      <c r="E855" s="2">
        <v>127.769588314174</v>
      </c>
      <c r="F855" s="1">
        <f>IF(Table1[[#This Row],[Phase shift diff (deg)]]="","",Table1[[#This Row],[Phase shift diff (deg)]]/180*PI())</f>
        <v>4.6798831690417133</v>
      </c>
      <c r="G855" s="2">
        <v>268.13755420039899</v>
      </c>
    </row>
    <row r="856" spans="1:7" x14ac:dyDescent="0.2">
      <c r="A856" s="2">
        <v>19.100000000000001</v>
      </c>
      <c r="B856" s="2">
        <f>2*Table1[[#This Row],[Photon energy (eV)]]-Threshold</f>
        <v>13.612611200000003</v>
      </c>
      <c r="C856" s="2" t="s">
        <v>25</v>
      </c>
      <c r="D856" s="3">
        <f>Table1[[#This Row],[Polar ang (deg)]]/180*PI()</f>
        <v>2.2399999999999931</v>
      </c>
      <c r="E856" s="2">
        <v>128.34254610930401</v>
      </c>
      <c r="F856" s="1">
        <f>IF(Table1[[#This Row],[Phase shift diff (deg)]]="","",Table1[[#This Row],[Phase shift diff (deg)]]/180*PI())</f>
        <v>4.6625995242890159</v>
      </c>
      <c r="G856" s="2">
        <v>267.14727430146598</v>
      </c>
    </row>
    <row r="857" spans="1:7" x14ac:dyDescent="0.2">
      <c r="A857" s="2">
        <v>19.100000000000001</v>
      </c>
      <c r="B857" s="2">
        <f>2*Table1[[#This Row],[Photon energy (eV)]]-Threshold</f>
        <v>13.612611200000003</v>
      </c>
      <c r="C857" s="2" t="s">
        <v>25</v>
      </c>
      <c r="D857" s="3">
        <f>Table1[[#This Row],[Polar ang (deg)]]/180*PI()</f>
        <v>2.2499999999999964</v>
      </c>
      <c r="E857" s="2">
        <v>128.91550390443501</v>
      </c>
      <c r="F857" s="1">
        <f>IF(Table1[[#This Row],[Phase shift diff (deg)]]="","",Table1[[#This Row],[Phase shift diff (deg)]]/180*PI())</f>
        <v>4.6458506815487777</v>
      </c>
      <c r="G857" s="2">
        <v>266.18763630072198</v>
      </c>
    </row>
    <row r="858" spans="1:7" x14ac:dyDescent="0.2">
      <c r="A858" s="2">
        <v>19.100000000000001</v>
      </c>
      <c r="B858" s="2">
        <f>2*Table1[[#This Row],[Photon energy (eV)]]-Threshold</f>
        <v>13.612611200000003</v>
      </c>
      <c r="C858" s="2" t="s">
        <v>25</v>
      </c>
      <c r="D858" s="3">
        <f>Table1[[#This Row],[Polar ang (deg)]]/180*PI()</f>
        <v>2.2599999999999989</v>
      </c>
      <c r="E858" s="2">
        <v>129.48846169956599</v>
      </c>
      <c r="F858" s="1">
        <f>IF(Table1[[#This Row],[Phase shift diff (deg)]]="","",Table1[[#This Row],[Phase shift diff (deg)]]/180*PI())</f>
        <v>4.6296280468294126</v>
      </c>
      <c r="G858" s="2">
        <v>265.25814779872002</v>
      </c>
    </row>
    <row r="859" spans="1:7" x14ac:dyDescent="0.2">
      <c r="A859" s="2">
        <v>19.100000000000001</v>
      </c>
      <c r="B859" s="2">
        <f>2*Table1[[#This Row],[Photon energy (eV)]]-Threshold</f>
        <v>13.612611200000003</v>
      </c>
      <c r="C859" s="2" t="s">
        <v>25</v>
      </c>
      <c r="D859" s="3">
        <f>Table1[[#This Row],[Polar ang (deg)]]/180*PI()</f>
        <v>2.2700000000000022</v>
      </c>
      <c r="E859" s="2">
        <v>130.06141949469699</v>
      </c>
      <c r="F859" s="1">
        <f>IF(Table1[[#This Row],[Phase shift diff (deg)]]="","",Table1[[#This Row],[Phase shift diff (deg)]]/180*PI())</f>
        <v>4.613921926696035</v>
      </c>
      <c r="G859" s="2">
        <v>264.35825340255201</v>
      </c>
    </row>
    <row r="860" spans="1:7" x14ac:dyDescent="0.2">
      <c r="A860" s="2">
        <v>19.100000000000001</v>
      </c>
      <c r="B860" s="2">
        <f>2*Table1[[#This Row],[Photon energy (eV)]]-Threshold</f>
        <v>13.612611200000003</v>
      </c>
      <c r="C860" s="2" t="s">
        <v>25</v>
      </c>
      <c r="D860" s="3">
        <f>Table1[[#This Row],[Polar ang (deg)]]/180*PI()</f>
        <v>2.2800000000000051</v>
      </c>
      <c r="E860" s="2">
        <v>130.634377289828</v>
      </c>
      <c r="F860" s="1">
        <f>IF(Table1[[#This Row],[Phase shift diff (deg)]]="","",Table1[[#This Row],[Phase shift diff (deg)]]/180*PI())</f>
        <v>4.5987217174499051</v>
      </c>
      <c r="G860" s="2">
        <v>263.48734556503302</v>
      </c>
    </row>
    <row r="861" spans="1:7" x14ac:dyDescent="0.2">
      <c r="A861" s="2">
        <v>19.100000000000001</v>
      </c>
      <c r="B861" s="2">
        <f>2*Table1[[#This Row],[Photon energy (eV)]]-Threshold</f>
        <v>13.612611200000003</v>
      </c>
      <c r="C861" s="2" t="s">
        <v>25</v>
      </c>
      <c r="D861" s="3">
        <f>Table1[[#This Row],[Polar ang (deg)]]/180*PI()</f>
        <v>2.290000000000008</v>
      </c>
      <c r="E861" s="2">
        <v>131.207335084959</v>
      </c>
      <c r="F861" s="1">
        <f>IF(Table1[[#This Row],[Phase shift diff (deg)]]="","",Table1[[#This Row],[Phase shift diff (deg)]]/180*PI())</f>
        <v>4.5840160778610128</v>
      </c>
      <c r="G861" s="2">
        <v>262.64477448154901</v>
      </c>
    </row>
    <row r="862" spans="1:7" x14ac:dyDescent="0.2">
      <c r="A862" s="2">
        <v>19.100000000000001</v>
      </c>
      <c r="B862" s="2">
        <f>2*Table1[[#This Row],[Photon energy (eV)]]-Threshold</f>
        <v>13.612611200000003</v>
      </c>
      <c r="C862" s="2" t="s">
        <v>25</v>
      </c>
      <c r="D862" s="3">
        <f>Table1[[#This Row],[Polar ang (deg)]]/180*PI()</f>
        <v>2.299999999999994</v>
      </c>
      <c r="E862" s="2">
        <v>131.78029288008901</v>
      </c>
      <c r="F862" s="1">
        <f>IF(Table1[[#This Row],[Phase shift diff (deg)]]="","",Table1[[#This Row],[Phase shift diff (deg)]]/180*PI())</f>
        <v>4.5697930854880768</v>
      </c>
      <c r="G862" s="2">
        <v>261.82985704653299</v>
      </c>
    </row>
    <row r="863" spans="1:7" x14ac:dyDescent="0.2">
      <c r="A863" s="2">
        <v>19.100000000000001</v>
      </c>
      <c r="B863" s="2">
        <f>2*Table1[[#This Row],[Photon energy (eV)]]-Threshold</f>
        <v>13.612611200000003</v>
      </c>
      <c r="C863" s="2" t="s">
        <v>25</v>
      </c>
      <c r="D863" s="3">
        <f>Table1[[#This Row],[Polar ang (deg)]]/180*PI()</f>
        <v>2.3099999999999974</v>
      </c>
      <c r="E863" s="2">
        <v>132.35325067522001</v>
      </c>
      <c r="F863" s="1">
        <f>IF(Table1[[#This Row],[Phase shift diff (deg)]]="","",Table1[[#This Row],[Phase shift diff (deg)]]/180*PI())</f>
        <v>4.5560403769541935</v>
      </c>
      <c r="G863" s="2">
        <v>261.04188489066797</v>
      </c>
    </row>
    <row r="864" spans="1:7" x14ac:dyDescent="0.2">
      <c r="A864" s="2">
        <v>19.100000000000001</v>
      </c>
      <c r="B864" s="2">
        <f>2*Table1[[#This Row],[Photon energy (eV)]]-Threshold</f>
        <v>13.612611200000003</v>
      </c>
      <c r="C864" s="2" t="s">
        <v>25</v>
      </c>
      <c r="D864" s="3">
        <f>Table1[[#This Row],[Polar ang (deg)]]/180*PI()</f>
        <v>2.3200000000000007</v>
      </c>
      <c r="E864" s="2">
        <v>132.92620847035101</v>
      </c>
      <c r="F864" s="1">
        <f>IF(Table1[[#This Row],[Phase shift diff (deg)]]="","",Table1[[#This Row],[Phase shift diff (deg)]]/180*PI())</f>
        <v>4.5427452728002997</v>
      </c>
      <c r="G864" s="2">
        <v>260.28013153446301</v>
      </c>
    </row>
    <row r="865" spans="1:7" x14ac:dyDescent="0.2">
      <c r="A865" s="2">
        <v>19.100000000000001</v>
      </c>
      <c r="B865" s="2">
        <f>2*Table1[[#This Row],[Photon energy (eV)]]-Threshold</f>
        <v>13.612611200000003</v>
      </c>
      <c r="C865" s="2" t="s">
        <v>25</v>
      </c>
      <c r="D865" s="3">
        <f>Table1[[#This Row],[Polar ang (deg)]]/180*PI()</f>
        <v>2.3300000000000027</v>
      </c>
      <c r="E865" s="2">
        <v>133.49916626548199</v>
      </c>
      <c r="F865" s="1">
        <f>IF(Table1[[#This Row],[Phase shift diff (deg)]]="","",Table1[[#This Row],[Phase shift diff (deg)]]/180*PI())</f>
        <v>4.5298948877227936</v>
      </c>
      <c r="G865" s="2">
        <v>259.54385870440399</v>
      </c>
    </row>
    <row r="866" spans="1:7" x14ac:dyDescent="0.2">
      <c r="A866" s="2">
        <v>19.100000000000001</v>
      </c>
      <c r="B866" s="2">
        <f>2*Table1[[#This Row],[Photon energy (eV)]]-Threshold</f>
        <v>13.612611200000003</v>
      </c>
      <c r="C866" s="2" t="s">
        <v>25</v>
      </c>
      <c r="D866" s="3">
        <f>Table1[[#This Row],[Polar ang (deg)]]/180*PI()</f>
        <v>2.3400000000000065</v>
      </c>
      <c r="E866" s="2">
        <v>134.07212406061299</v>
      </c>
      <c r="F866" s="1">
        <f>IF(Table1[[#This Row],[Phase shift diff (deg)]]="","",Table1[[#This Row],[Phase shift diff (deg)]]/180*PI())</f>
        <v>4.5174762271250346</v>
      </c>
      <c r="G866" s="2">
        <v>258.832321864947</v>
      </c>
    </row>
    <row r="867" spans="1:7" x14ac:dyDescent="0.2">
      <c r="A867" s="2">
        <v>19.100000000000001</v>
      </c>
      <c r="B867" s="2">
        <f>2*Table1[[#This Row],[Photon energy (eV)]]-Threshold</f>
        <v>13.612611200000003</v>
      </c>
      <c r="C867" s="2" t="s">
        <v>25</v>
      </c>
      <c r="D867" s="3">
        <f>Table1[[#This Row],[Polar ang (deg)]]/180*PI()</f>
        <v>2.3499999999999921</v>
      </c>
      <c r="E867" s="2">
        <v>134.645081855743</v>
      </c>
      <c r="F867" s="1">
        <f>IF(Table1[[#This Row],[Phase shift diff (deg)]]="","",Table1[[#This Row],[Phase shift diff (deg)]]/180*PI())</f>
        <v>4.5054762709881953</v>
      </c>
      <c r="G867" s="2">
        <v>258.14477502396397</v>
      </c>
    </row>
    <row r="868" spans="1:7" x14ac:dyDescent="0.2">
      <c r="A868" s="2">
        <v>19.100000000000001</v>
      </c>
      <c r="B868" s="2">
        <f>2*Table1[[#This Row],[Photon energy (eV)]]-Threshold</f>
        <v>13.612611200000003</v>
      </c>
      <c r="C868" s="2" t="s">
        <v>25</v>
      </c>
      <c r="D868" s="3">
        <f>Table1[[#This Row],[Polar ang (deg)]]/180*PI()</f>
        <v>2.3599999999999954</v>
      </c>
      <c r="E868" s="2">
        <v>135.218039650874</v>
      </c>
      <c r="F868" s="1">
        <f>IF(Table1[[#This Row],[Phase shift diff (deg)]]="","",Table1[[#This Row],[Phase shift diff (deg)]]/180*PI())</f>
        <v>4.4938820461008753</v>
      </c>
      <c r="G868" s="2">
        <v>257.48047487119499</v>
      </c>
    </row>
    <row r="869" spans="1:7" x14ac:dyDescent="0.2">
      <c r="A869" s="2">
        <v>19.100000000000001</v>
      </c>
      <c r="B869" s="2">
        <f>2*Table1[[#This Row],[Photon energy (eV)]]-Threshold</f>
        <v>13.612611200000003</v>
      </c>
      <c r="C869" s="2" t="s">
        <v>25</v>
      </c>
      <c r="D869" s="3">
        <f>Table1[[#This Row],[Polar ang (deg)]]/180*PI()</f>
        <v>2.3699999999999983</v>
      </c>
      <c r="E869" s="2">
        <v>135.79099744600501</v>
      </c>
      <c r="F869" s="1">
        <f>IF(Table1[[#This Row],[Phase shift diff (deg)]]="","",Table1[[#This Row],[Phase shift diff (deg)]]/180*PI())</f>
        <v>4.4826806876910741</v>
      </c>
      <c r="G869" s="2">
        <v>256.83868430950002</v>
      </c>
    </row>
    <row r="870" spans="1:7" x14ac:dyDescent="0.2">
      <c r="A870" s="2">
        <v>19.100000000000001</v>
      </c>
      <c r="B870" s="2">
        <f>2*Table1[[#This Row],[Photon energy (eV)]]-Threshold</f>
        <v>13.612611200000003</v>
      </c>
      <c r="C870" s="2" t="s">
        <v>25</v>
      </c>
      <c r="D870" s="3">
        <f>Table1[[#This Row],[Polar ang (deg)]]/180*PI()</f>
        <v>2.3800000000000012</v>
      </c>
      <c r="E870" s="2">
        <v>136.36395524113601</v>
      </c>
      <c r="F870" s="1">
        <f>IF(Table1[[#This Row],[Phase shift diff (deg)]]="","",Table1[[#This Row],[Phase shift diff (deg)]]/180*PI())</f>
        <v>4.4718594914825394</v>
      </c>
      <c r="G870" s="2">
        <v>256.21867543746799</v>
      </c>
    </row>
    <row r="871" spans="1:7" x14ac:dyDescent="0.2">
      <c r="A871" s="2">
        <v>19.100000000000001</v>
      </c>
      <c r="B871" s="2">
        <f>2*Table1[[#This Row],[Photon energy (eV)]]-Threshold</f>
        <v>13.612611200000003</v>
      </c>
      <c r="C871" s="2" t="s">
        <v>25</v>
      </c>
      <c r="D871" s="3">
        <f>Table1[[#This Row],[Polar ang (deg)]]/180*PI()</f>
        <v>2.3900000000000041</v>
      </c>
      <c r="E871" s="2">
        <v>136.93691303626699</v>
      </c>
      <c r="F871" s="1">
        <f>IF(Table1[[#This Row],[Phase shift diff (deg)]]="","",Table1[[#This Row],[Phase shift diff (deg)]]/180*PI())</f>
        <v>4.4614059571597666</v>
      </c>
      <c r="G871" s="2">
        <v>255.619732039778</v>
      </c>
    </row>
    <row r="872" spans="1:7" x14ac:dyDescent="0.2">
      <c r="A872" s="2">
        <v>19.100000000000001</v>
      </c>
      <c r="B872" s="2">
        <f>2*Table1[[#This Row],[Photon energy (eV)]]-Threshold</f>
        <v>13.612611200000003</v>
      </c>
      <c r="C872" s="2" t="s">
        <v>25</v>
      </c>
      <c r="D872" s="3">
        <f>Table1[[#This Row],[Polar ang (deg)]]/180*PI()</f>
        <v>2.400000000000007</v>
      </c>
      <c r="E872" s="2">
        <v>137.50987083139799</v>
      </c>
      <c r="F872" s="1">
        <f>IF(Table1[[#This Row],[Phase shift diff (deg)]]="","",Table1[[#This Row],[Phase shift diff (deg)]]/180*PI())</f>
        <v>4.4513078241741093</v>
      </c>
      <c r="G872" s="2">
        <v>255.041151638738</v>
      </c>
    </row>
    <row r="873" spans="1:7" x14ac:dyDescent="0.2">
      <c r="A873" s="2">
        <v>19.100000000000001</v>
      </c>
      <c r="B873" s="2">
        <f>2*Table1[[#This Row],[Photon energy (eV)]]-Threshold</f>
        <v>13.612611200000003</v>
      </c>
      <c r="C873" s="2" t="s">
        <v>25</v>
      </c>
      <c r="D873" s="3">
        <f>Table1[[#This Row],[Polar ang (deg)]]/180*PI()</f>
        <v>2.409999999999993</v>
      </c>
      <c r="E873" s="2">
        <v>138.082828626528</v>
      </c>
      <c r="F873" s="1">
        <f>IF(Table1[[#This Row],[Phase shift diff (deg)]]="","",Table1[[#This Row],[Phase shift diff (deg)]]/180*PI())</f>
        <v>4.4415531007647813</v>
      </c>
      <c r="G873" s="2">
        <v>254.48224715706601</v>
      </c>
    </row>
    <row r="874" spans="1:7" x14ac:dyDescent="0.2">
      <c r="A874" s="2">
        <v>19.100000000000001</v>
      </c>
      <c r="B874" s="2">
        <f>2*Table1[[#This Row],[Photon energy (eV)]]-Threshold</f>
        <v>13.612611200000003</v>
      </c>
      <c r="C874" s="2" t="s">
        <v>25</v>
      </c>
      <c r="D874" s="3">
        <f>Table1[[#This Row],[Polar ang (deg)]]/180*PI()</f>
        <v>2.4199999999999959</v>
      </c>
      <c r="E874" s="2">
        <v>138.655786421659</v>
      </c>
      <c r="F874" s="1">
        <f>IF(Table1[[#This Row],[Phase shift diff (deg)]]="","",Table1[[#This Row],[Phase shift diff (deg)]]/180*PI())</f>
        <v>4.432130087004043</v>
      </c>
      <c r="G874" s="2">
        <v>253.94234823828199</v>
      </c>
    </row>
    <row r="875" spans="1:7" x14ac:dyDescent="0.2">
      <c r="A875" s="2">
        <v>19.100000000000001</v>
      </c>
      <c r="B875" s="2">
        <f>2*Table1[[#This Row],[Photon energy (eV)]]-Threshold</f>
        <v>13.612611200000003</v>
      </c>
      <c r="C875" s="2" t="s">
        <v>25</v>
      </c>
      <c r="D875" s="3">
        <f>Table1[[#This Row],[Polar ang (deg)]]/180*PI()</f>
        <v>2.4299999999999993</v>
      </c>
      <c r="E875" s="2">
        <v>139.22874421679001</v>
      </c>
      <c r="F875" s="1">
        <f>IF(Table1[[#This Row],[Phase shift diff (deg)]]="","",Table1[[#This Row],[Phase shift diff (deg)]]/180*PI())</f>
        <v>4.423027392610245</v>
      </c>
      <c r="G875" s="2">
        <v>253.42080226732</v>
      </c>
    </row>
    <row r="876" spans="1:7" x14ac:dyDescent="0.2">
      <c r="A876" s="2">
        <v>19.100000000000001</v>
      </c>
      <c r="B876" s="2">
        <f>2*Table1[[#This Row],[Photon energy (eV)]]-Threshold</f>
        <v>13.612611200000003</v>
      </c>
      <c r="C876" s="2" t="s">
        <v>25</v>
      </c>
      <c r="D876" s="3">
        <f>Table1[[#This Row],[Polar ang (deg)]]/180*PI()</f>
        <v>2.4400000000000026</v>
      </c>
      <c r="E876" s="2">
        <v>139.80170201192101</v>
      </c>
      <c r="F876" s="1">
        <f>IF(Table1[[#This Row],[Phase shift diff (deg)]]="","",Table1[[#This Row],[Phase shift diff (deg)]]/180*PI())</f>
        <v>4.4142339502059933</v>
      </c>
      <c r="G876" s="2">
        <v>252.91697513016501</v>
      </c>
    </row>
    <row r="877" spans="1:7" x14ac:dyDescent="0.2">
      <c r="A877" s="2">
        <v>19.100000000000001</v>
      </c>
      <c r="B877" s="2">
        <f>2*Table1[[#This Row],[Photon energy (eV)]]-Threshold</f>
        <v>13.612611200000003</v>
      </c>
      <c r="C877" s="2" t="s">
        <v>25</v>
      </c>
      <c r="D877" s="3">
        <f>Table1[[#This Row],[Polar ang (deg)]]/180*PI()</f>
        <v>2.4500000000000055</v>
      </c>
      <c r="E877" s="2">
        <v>140.37465980705201</v>
      </c>
      <c r="F877" s="1">
        <f>IF(Table1[[#This Row],[Phase shift diff (deg)]]="","",Table1[[#This Row],[Phase shift diff (deg)]]/180*PI())</f>
        <v>4.4057390246345758</v>
      </c>
      <c r="G877" s="2">
        <v>252.430251747645</v>
      </c>
    </row>
    <row r="878" spans="1:7" x14ac:dyDescent="0.2">
      <c r="A878" s="2">
        <v>19.100000000000001</v>
      </c>
      <c r="B878" s="2">
        <f>2*Table1[[#This Row],[Photon energy (eV)]]-Threshold</f>
        <v>13.612611200000003</v>
      </c>
      <c r="C878" s="2" t="s">
        <v>25</v>
      </c>
      <c r="D878" s="3">
        <f>Table1[[#This Row],[Polar ang (deg)]]/180*PI()</f>
        <v>2.4600000000000084</v>
      </c>
      <c r="E878" s="2">
        <v>140.94761760218299</v>
      </c>
      <c r="F878" s="1">
        <f>IF(Table1[[#This Row],[Phase shift diff (deg)]]="","",Table1[[#This Row],[Phase shift diff (deg)]]/180*PI())</f>
        <v>4.3975322188859316</v>
      </c>
      <c r="G878" s="2">
        <v>251.96003641496401</v>
      </c>
    </row>
    <row r="879" spans="1:7" x14ac:dyDescent="0.2">
      <c r="A879" s="2">
        <v>19.100000000000001</v>
      </c>
      <c r="B879" s="2">
        <f>2*Table1[[#This Row],[Photon energy (eV)]]-Threshold</f>
        <v>13.612611200000003</v>
      </c>
      <c r="C879" s="2" t="s">
        <v>25</v>
      </c>
      <c r="D879" s="3">
        <f>Table1[[#This Row],[Polar ang (deg)]]/180*PI()</f>
        <v>2.469999999999994</v>
      </c>
      <c r="E879" s="2">
        <v>141.520575397313</v>
      </c>
      <c r="F879" s="1">
        <f>IF(Table1[[#This Row],[Phase shift diff (deg)]]="","",Table1[[#This Row],[Phase shift diff (deg)]]/180*PI())</f>
        <v>4.3896034771249735</v>
      </c>
      <c r="G879" s="2">
        <v>251.505752975212</v>
      </c>
    </row>
    <row r="880" spans="1:7" x14ac:dyDescent="0.2">
      <c r="A880" s="2">
        <v>19.100000000000001</v>
      </c>
      <c r="B880" s="2">
        <f>2*Table1[[#This Row],[Photon energy (eV)]]-Threshold</f>
        <v>13.612611200000003</v>
      </c>
      <c r="C880" s="2" t="s">
        <v>25</v>
      </c>
      <c r="D880" s="3">
        <f>Table1[[#This Row],[Polar ang (deg)]]/180*PI()</f>
        <v>2.4799999999999973</v>
      </c>
      <c r="E880" s="2">
        <v>142.093533192444</v>
      </c>
      <c r="F880" s="1">
        <f>IF(Table1[[#This Row],[Phase shift diff (deg)]]="","",Table1[[#This Row],[Phase shift diff (deg)]]/180*PI())</f>
        <v>4.3819430852609491</v>
      </c>
      <c r="G880" s="2">
        <v>251.06684485198701</v>
      </c>
    </row>
    <row r="881" spans="1:7" x14ac:dyDescent="0.2">
      <c r="A881" s="2">
        <v>19.100000000000001</v>
      </c>
      <c r="B881" s="2">
        <f>2*Table1[[#This Row],[Photon energy (eV)]]-Threshold</f>
        <v>13.612611200000003</v>
      </c>
      <c r="C881" s="2" t="s">
        <v>25</v>
      </c>
      <c r="D881" s="3">
        <f>Table1[[#This Row],[Polar ang (deg)]]/180*PI()</f>
        <v>2.4900000000000002</v>
      </c>
      <c r="E881" s="2">
        <v>142.666490987575</v>
      </c>
      <c r="F881" s="1">
        <f>IF(Table1[[#This Row],[Phase shift diff (deg)]]="","",Table1[[#This Row],[Phase shift diff (deg)]]/180*PI())</f>
        <v>4.3745416694460513</v>
      </c>
      <c r="G881" s="2">
        <v>250.64277496337201</v>
      </c>
    </row>
    <row r="882" spans="1:7" x14ac:dyDescent="0.2">
      <c r="A882" s="2">
        <v>19.100000000000001</v>
      </c>
      <c r="B882" s="2">
        <f>2*Table1[[#This Row],[Photon energy (eV)]]-Threshold</f>
        <v>13.612611200000003</v>
      </c>
      <c r="C882" s="2" t="s">
        <v>25</v>
      </c>
      <c r="D882" s="3">
        <f>Table1[[#This Row],[Polar ang (deg)]]/180*PI()</f>
        <v>2.5000000000000036</v>
      </c>
      <c r="E882" s="2">
        <v>143.23944878270601</v>
      </c>
      <c r="F882" s="1">
        <f>IF(Table1[[#This Row],[Phase shift diff (deg)]]="","",Table1[[#This Row],[Phase shift diff (deg)]]/180*PI())</f>
        <v>4.3673901928451535</v>
      </c>
      <c r="G882" s="2">
        <v>250.233025536854</v>
      </c>
    </row>
    <row r="883" spans="1:7" x14ac:dyDescent="0.2">
      <c r="A883" s="2">
        <v>19.100000000000001</v>
      </c>
      <c r="B883" s="2">
        <f>2*Table1[[#This Row],[Photon energy (eV)]]-Threshold</f>
        <v>13.612611200000003</v>
      </c>
      <c r="C883" s="2" t="s">
        <v>25</v>
      </c>
      <c r="D883" s="3">
        <f>Table1[[#This Row],[Polar ang (deg)]]/180*PI()</f>
        <v>2.5100000000000064</v>
      </c>
      <c r="E883" s="2">
        <v>143.81240657783701</v>
      </c>
      <c r="F883" s="1">
        <f>IF(Table1[[#This Row],[Phase shift diff (deg)]]="","",Table1[[#This Row],[Phase shift diff (deg)]]/180*PI())</f>
        <v>4.3604799509770666</v>
      </c>
      <c r="G883" s="2">
        <v>249.83709784239801</v>
      </c>
    </row>
    <row r="884" spans="1:7" x14ac:dyDescent="0.2">
      <c r="A884" s="2">
        <v>19.100000000000001</v>
      </c>
      <c r="B884" s="2">
        <f>2*Table1[[#This Row],[Photon energy (eV)]]-Threshold</f>
        <v>13.612611200000003</v>
      </c>
      <c r="C884" s="2" t="s">
        <v>25</v>
      </c>
      <c r="D884" s="3">
        <f>Table1[[#This Row],[Polar ang (deg)]]/180*PI()</f>
        <v>2.519999999999992</v>
      </c>
      <c r="E884" s="2">
        <v>144.38536437296699</v>
      </c>
      <c r="F884" s="1">
        <f>IF(Table1[[#This Row],[Phase shift diff (deg)]]="","",Table1[[#This Row],[Phase shift diff (deg)]]/180*PI())</f>
        <v>4.3538025658895894</v>
      </c>
      <c r="G884" s="2">
        <v>249.45451185870201</v>
      </c>
    </row>
    <row r="885" spans="1:7" x14ac:dyDescent="0.2">
      <c r="A885" s="2">
        <v>19.100000000000001</v>
      </c>
      <c r="B885" s="2">
        <f>2*Table1[[#This Row],[Photon energy (eV)]]-Threshold</f>
        <v>13.612611200000003</v>
      </c>
      <c r="C885" s="2" t="s">
        <v>25</v>
      </c>
      <c r="D885" s="3">
        <f>Table1[[#This Row],[Polar ang (deg)]]/180*PI()</f>
        <v>2.5299999999999949</v>
      </c>
      <c r="E885" s="2">
        <v>144.95832216809799</v>
      </c>
      <c r="F885" s="1">
        <f>IF(Table1[[#This Row],[Phase shift diff (deg)]]="","",Table1[[#This Row],[Phase shift diff (deg)]]/180*PI())</f>
        <v>4.3473499793964674</v>
      </c>
      <c r="G885" s="2">
        <v>249.08480588570299</v>
      </c>
    </row>
    <row r="886" spans="1:7" x14ac:dyDescent="0.2">
      <c r="A886" s="2">
        <v>19.100000000000001</v>
      </c>
      <c r="B886" s="2">
        <f>2*Table1[[#This Row],[Photon energy (eV)]]-Threshold</f>
        <v>13.612611200000003</v>
      </c>
      <c r="C886" s="2" t="s">
        <v>25</v>
      </c>
      <c r="D886" s="3">
        <f>Table1[[#This Row],[Polar ang (deg)]]/180*PI()</f>
        <v>2.5399999999999983</v>
      </c>
      <c r="E886" s="2">
        <v>145.531279963229</v>
      </c>
      <c r="F886" s="1">
        <f>IF(Table1[[#This Row],[Phase shift diff (deg)]]="","",Table1[[#This Row],[Phase shift diff (deg)]]/180*PI())</f>
        <v>4.3411144455738686</v>
      </c>
      <c r="G886" s="2">
        <v>248.727536114657</v>
      </c>
    </row>
    <row r="887" spans="1:7" x14ac:dyDescent="0.2">
      <c r="A887" s="2">
        <v>19.100000000000001</v>
      </c>
      <c r="B887" s="2">
        <f>2*Table1[[#This Row],[Photon energy (eV)]]-Threshold</f>
        <v>13.612611200000003</v>
      </c>
      <c r="C887" s="2" t="s">
        <v>25</v>
      </c>
      <c r="D887" s="3">
        <f>Table1[[#This Row],[Polar ang (deg)]]/180*PI()</f>
        <v>2.5500000000000012</v>
      </c>
      <c r="E887" s="2">
        <v>146.10423775836</v>
      </c>
      <c r="F887" s="1">
        <f>IF(Table1[[#This Row],[Phase shift diff (deg)]]="","",Table1[[#This Row],[Phase shift diff (deg)]]/180*PI())</f>
        <v>4.3350885226873821</v>
      </c>
      <c r="G887" s="2">
        <v>248.38227616559001</v>
      </c>
    </row>
    <row r="888" spans="1:7" x14ac:dyDescent="0.2">
      <c r="A888" s="2">
        <v>19.100000000000001</v>
      </c>
      <c r="B888" s="2">
        <f>2*Table1[[#This Row],[Photon energy (eV)]]-Threshold</f>
        <v>13.612611200000003</v>
      </c>
      <c r="C888" s="2" t="s">
        <v>25</v>
      </c>
      <c r="D888" s="3">
        <f>Table1[[#This Row],[Polar ang (deg)]]/180*PI()</f>
        <v>2.5600000000000045</v>
      </c>
      <c r="E888" s="2">
        <v>146.677195553491</v>
      </c>
      <c r="F888" s="1">
        <f>IF(Table1[[#This Row],[Phase shift diff (deg)]]="","",Table1[[#This Row],[Phase shift diff (deg)]]/180*PI())</f>
        <v>4.3292650646955799</v>
      </c>
      <c r="G888" s="2">
        <v>248.048616600488</v>
      </c>
    </row>
    <row r="889" spans="1:7" x14ac:dyDescent="0.2">
      <c r="A889" s="2">
        <v>19.100000000000001</v>
      </c>
      <c r="B889" s="2">
        <f>2*Table1[[#This Row],[Photon energy (eV)]]-Threshold</f>
        <v>13.612611200000003</v>
      </c>
      <c r="C889" s="2" t="s">
        <v>25</v>
      </c>
      <c r="D889" s="3">
        <f>Table1[[#This Row],[Polar ang (deg)]]/180*PI()</f>
        <v>2.5700000000000074</v>
      </c>
      <c r="E889" s="2">
        <v>147.25015334862201</v>
      </c>
      <c r="F889" s="1">
        <f>IF(Table1[[#This Row],[Phase shift diff (deg)]]="","",Table1[[#This Row],[Phase shift diff (deg)]]/180*PI())</f>
        <v>4.3236372124558979</v>
      </c>
      <c r="G889" s="2">
        <v>247.726164419431</v>
      </c>
    </row>
    <row r="890" spans="1:7" x14ac:dyDescent="0.2">
      <c r="A890" s="2">
        <v>19.100000000000001</v>
      </c>
      <c r="B890" s="2">
        <f>2*Table1[[#This Row],[Photon energy (eV)]]-Threshold</f>
        <v>13.612611200000003</v>
      </c>
      <c r="C890" s="2" t="s">
        <v>25</v>
      </c>
      <c r="D890" s="3">
        <f>Table1[[#This Row],[Polar ang (deg)]]/180*PI()</f>
        <v>2.579999999999993</v>
      </c>
      <c r="E890" s="2">
        <v>147.82311114375199</v>
      </c>
      <c r="F890" s="1">
        <f>IF(Table1[[#This Row],[Phase shift diff (deg)]]="","",Table1[[#This Row],[Phase shift diff (deg)]]/180*PI())</f>
        <v>4.3181983847390706</v>
      </c>
      <c r="G890" s="2">
        <v>247.414542545758</v>
      </c>
    </row>
    <row r="891" spans="1:7" x14ac:dyDescent="0.2">
      <c r="A891" s="2">
        <v>19.100000000000001</v>
      </c>
      <c r="B891" s="2">
        <f>2*Table1[[#This Row],[Photon energy (eV)]]-Threshold</f>
        <v>13.612611200000003</v>
      </c>
      <c r="C891" s="2" t="s">
        <v>25</v>
      </c>
      <c r="D891" s="3">
        <f>Table1[[#This Row],[Polar ang (deg)]]/180*PI()</f>
        <v>2.5899999999999959</v>
      </c>
      <c r="E891" s="2">
        <v>148.39606893888299</v>
      </c>
      <c r="F891" s="1">
        <f>IF(Table1[[#This Row],[Phase shift diff (deg)]]="","",Table1[[#This Row],[Phase shift diff (deg)]]/180*PI())</f>
        <v>4.3129422691426456</v>
      </c>
      <c r="G891" s="2">
        <v>247.11338930545</v>
      </c>
    </row>
    <row r="892" spans="1:7" x14ac:dyDescent="0.2">
      <c r="A892" s="2">
        <v>19.100000000000001</v>
      </c>
      <c r="B892" s="2">
        <f>2*Table1[[#This Row],[Photon energy (eV)]]-Threshold</f>
        <v>13.612611200000003</v>
      </c>
      <c r="C892" s="2" t="s">
        <v>25</v>
      </c>
      <c r="D892" s="3">
        <f>Table1[[#This Row],[Polar ang (deg)]]/180*PI()</f>
        <v>2.5999999999999992</v>
      </c>
      <c r="E892" s="2">
        <v>148.96902673401399</v>
      </c>
      <c r="F892" s="1">
        <f>IF(Table1[[#This Row],[Phase shift diff (deg)]]="","",Table1[[#This Row],[Phase shift diff (deg)]]/180*PI())</f>
        <v>4.307862812979133</v>
      </c>
      <c r="G892" s="2">
        <v>246.82235790505899</v>
      </c>
    </row>
    <row r="893" spans="1:7" x14ac:dyDescent="0.2">
      <c r="A893" s="2">
        <v>19.100000000000001</v>
      </c>
      <c r="B893" s="2">
        <f>2*Table1[[#This Row],[Photon energy (eV)]]-Threshold</f>
        <v>13.612611200000003</v>
      </c>
      <c r="C893" s="2" t="s">
        <v>25</v>
      </c>
      <c r="D893" s="3">
        <f>Table1[[#This Row],[Polar ang (deg)]]/180*PI()</f>
        <v>2.6100000000000025</v>
      </c>
      <c r="E893" s="2">
        <v>149.541984529145</v>
      </c>
      <c r="F893" s="1">
        <f>IF(Table1[[#This Row],[Phase shift diff (deg)]]="","",Table1[[#This Row],[Phase shift diff (deg)]]/180*PI())</f>
        <v>4.3029542142023631</v>
      </c>
      <c r="G893" s="2">
        <v>246.54111591182701</v>
      </c>
    </row>
    <row r="894" spans="1:7" x14ac:dyDescent="0.2">
      <c r="A894" s="2">
        <v>19.100000000000001</v>
      </c>
      <c r="B894" s="2">
        <f>2*Table1[[#This Row],[Photon energy (eV)]]-Threshold</f>
        <v>13.612611200000003</v>
      </c>
      <c r="C894" s="2" t="s">
        <v>25</v>
      </c>
      <c r="D894" s="3">
        <f>Table1[[#This Row],[Polar ang (deg)]]/180*PI()</f>
        <v>2.6200000000000054</v>
      </c>
      <c r="E894" s="2">
        <v>150.114942324276</v>
      </c>
      <c r="F894" s="1">
        <f>IF(Table1[[#This Row],[Phase shift diff (deg)]]="","",Table1[[#This Row],[Phase shift diff (deg)]]/180*PI())</f>
        <v>4.2982109124244383</v>
      </c>
      <c r="G894" s="2">
        <v>246.26934473899499</v>
      </c>
    </row>
    <row r="895" spans="1:7" x14ac:dyDescent="0.2">
      <c r="A895" s="2">
        <v>19.100000000000001</v>
      </c>
      <c r="B895" s="2">
        <f>2*Table1[[#This Row],[Photon energy (eV)]]-Threshold</f>
        <v>13.612611200000003</v>
      </c>
      <c r="C895" s="2" t="s">
        <v>25</v>
      </c>
      <c r="D895" s="3">
        <f>Table1[[#This Row],[Polar ang (deg)]]/180*PI()</f>
        <v>2.6300000000000088</v>
      </c>
      <c r="E895" s="2">
        <v>150.687900119407</v>
      </c>
      <c r="F895" s="1">
        <f>IF(Table1[[#This Row],[Phase shift diff (deg)]]="","",Table1[[#This Row],[Phase shift diff (deg)]]/180*PI())</f>
        <v>4.2936275800664054</v>
      </c>
      <c r="G895" s="2">
        <v>246.00673913877401</v>
      </c>
    </row>
    <row r="896" spans="1:7" x14ac:dyDescent="0.2">
      <c r="A896" s="2">
        <v>19.100000000000001</v>
      </c>
      <c r="B896" s="2">
        <f>2*Table1[[#This Row],[Photon energy (eV)]]-Threshold</f>
        <v>13.612611200000003</v>
      </c>
      <c r="C896" s="2" t="s">
        <v>25</v>
      </c>
      <c r="D896" s="3">
        <f>Table1[[#This Row],[Polar ang (deg)]]/180*PI()</f>
        <v>2.6399999999999944</v>
      </c>
      <c r="E896" s="2">
        <v>151.26085791453701</v>
      </c>
      <c r="F896" s="1">
        <f>IF(Table1[[#This Row],[Phase shift diff (deg)]]="","",Table1[[#This Row],[Phase shift diff (deg)]]/180*PI())</f>
        <v>4.2891991136774452</v>
      </c>
      <c r="G896" s="2">
        <v>245.753006704971</v>
      </c>
    </row>
    <row r="897" spans="1:7" x14ac:dyDescent="0.2">
      <c r="A897" s="2">
        <v>19.100000000000001</v>
      </c>
      <c r="B897" s="2">
        <f>2*Table1[[#This Row],[Photon energy (eV)]]-Threshold</f>
        <v>13.612611200000003</v>
      </c>
      <c r="C897" s="2" t="s">
        <v>25</v>
      </c>
      <c r="D897" s="3">
        <f>Table1[[#This Row],[Polar ang (deg)]]/180*PI()</f>
        <v>2.6499999999999972</v>
      </c>
      <c r="E897" s="2">
        <v>151.83381570966799</v>
      </c>
      <c r="F897" s="1">
        <f>IF(Table1[[#This Row],[Phase shift diff (deg)]]="","",Table1[[#This Row],[Phase shift diff (deg)]]/180*PI())</f>
        <v>4.2849206254508205</v>
      </c>
      <c r="G897" s="2">
        <v>245.50786738688899</v>
      </c>
    </row>
    <row r="898" spans="1:7" x14ac:dyDescent="0.2">
      <c r="A898" s="2">
        <v>19.100000000000001</v>
      </c>
      <c r="B898" s="2">
        <f>2*Table1[[#This Row],[Photon energy (eV)]]-Threshold</f>
        <v>13.612611200000003</v>
      </c>
      <c r="C898" s="2" t="s">
        <v>25</v>
      </c>
      <c r="D898" s="3">
        <f>Table1[[#This Row],[Polar ang (deg)]]/180*PI()</f>
        <v>2.66</v>
      </c>
      <c r="E898" s="2">
        <v>152.40677350479899</v>
      </c>
      <c r="F898" s="1">
        <f>IF(Table1[[#This Row],[Phase shift diff (deg)]]="","",Table1[[#This Row],[Phase shift diff (deg)]]/180*PI())</f>
        <v>4.2807874349581425</v>
      </c>
      <c r="G898" s="2">
        <v>245.27105301573499</v>
      </c>
    </row>
    <row r="899" spans="1:7" x14ac:dyDescent="0.2">
      <c r="A899" s="2">
        <v>19.100000000000001</v>
      </c>
      <c r="B899" s="2">
        <f>2*Table1[[#This Row],[Photon energy (eV)]]-Threshold</f>
        <v>13.612611200000003</v>
      </c>
      <c r="C899" s="2" t="s">
        <v>25</v>
      </c>
      <c r="D899" s="3">
        <f>Table1[[#This Row],[Polar ang (deg)]]/180*PI()</f>
        <v>2.6700000000000035</v>
      </c>
      <c r="E899" s="2">
        <v>152.97973129992999</v>
      </c>
      <c r="F899" s="1">
        <f>IF(Table1[[#This Row],[Phase shift diff (deg)]]="","",Table1[[#This Row],[Phase shift diff (deg)]]/180*PI())</f>
        <v>4.2767950611191452</v>
      </c>
      <c r="G899" s="2">
        <v>245.04230684452199</v>
      </c>
    </row>
    <row r="900" spans="1:7" x14ac:dyDescent="0.2">
      <c r="A900" s="2">
        <v>19.100000000000001</v>
      </c>
      <c r="B900" s="2">
        <f>2*Table1[[#This Row],[Photon energy (eV)]]-Threshold</f>
        <v>13.612611200000003</v>
      </c>
      <c r="C900" s="2" t="s">
        <v>25</v>
      </c>
      <c r="D900" s="3">
        <f>Table1[[#This Row],[Polar ang (deg)]]/180*PI()</f>
        <v>2.6800000000000068</v>
      </c>
      <c r="E900" s="2">
        <v>153.552689095061</v>
      </c>
      <c r="F900" s="1">
        <f>IF(Table1[[#This Row],[Phase shift diff (deg)]]="","",Table1[[#This Row],[Phase shift diff (deg)]]/180*PI())</f>
        <v>4.272939214419031</v>
      </c>
      <c r="G900" s="2">
        <v>244.82138310215601</v>
      </c>
    </row>
    <row r="901" spans="1:7" x14ac:dyDescent="0.2">
      <c r="A901" s="2">
        <v>19.100000000000001</v>
      </c>
      <c r="B901" s="2">
        <f>2*Table1[[#This Row],[Photon energy (eV)]]-Threshold</f>
        <v>13.612611200000003</v>
      </c>
      <c r="C901" s="2" t="s">
        <v>25</v>
      </c>
      <c r="D901" s="3">
        <f>Table1[[#This Row],[Polar ang (deg)]]/180*PI()</f>
        <v>2.6899999999999924</v>
      </c>
      <c r="E901" s="2">
        <v>154.12564689019101</v>
      </c>
      <c r="F901" s="1">
        <f>IF(Table1[[#This Row],[Phase shift diff (deg)]]="","",Table1[[#This Row],[Phase shift diff (deg)]]/180*PI())</f>
        <v>4.2692157893824927</v>
      </c>
      <c r="G901" s="2">
        <v>244.60804656222899</v>
      </c>
    </row>
    <row r="902" spans="1:7" x14ac:dyDescent="0.2">
      <c r="A902" s="2">
        <v>19.100000000000001</v>
      </c>
      <c r="B902" s="2">
        <f>2*Table1[[#This Row],[Photon energy (eV)]]-Threshold</f>
        <v>13.612611200000003</v>
      </c>
      <c r="C902" s="2" t="s">
        <v>25</v>
      </c>
      <c r="D902" s="3">
        <f>Table1[[#This Row],[Polar ang (deg)]]/180*PI()</f>
        <v>2.6999999999999953</v>
      </c>
      <c r="E902" s="2">
        <v>154.69860468532201</v>
      </c>
      <c r="F902" s="1">
        <f>IF(Table1[[#This Row],[Phase shift diff (deg)]]="","",Table1[[#This Row],[Phase shift diff (deg)]]/180*PI())</f>
        <v>4.2656208573097389</v>
      </c>
      <c r="G902" s="2">
        <v>244.40207212682401</v>
      </c>
    </row>
    <row r="903" spans="1:7" x14ac:dyDescent="0.2">
      <c r="A903" s="2">
        <v>19.100000000000001</v>
      </c>
      <c r="B903" s="2">
        <f>2*Table1[[#This Row],[Photon energy (eV)]]-Threshold</f>
        <v>13.612611200000003</v>
      </c>
      <c r="C903" s="2" t="s">
        <v>25</v>
      </c>
      <c r="D903" s="3">
        <f>Table1[[#This Row],[Polar ang (deg)]]/180*PI()</f>
        <v>2.7099999999999986</v>
      </c>
      <c r="E903" s="2">
        <v>155.27156248045301</v>
      </c>
      <c r="F903" s="1">
        <f>IF(Table1[[#This Row],[Phase shift diff (deg)]]="","",Table1[[#This Row],[Phase shift diff (deg)]]/180*PI())</f>
        <v>4.2621506592774807</v>
      </c>
      <c r="G903" s="2">
        <v>244.203244425501</v>
      </c>
    </row>
    <row r="904" spans="1:7" x14ac:dyDescent="0.2">
      <c r="A904" s="2">
        <v>19.100000000000001</v>
      </c>
      <c r="B904" s="2">
        <f>2*Table1[[#This Row],[Photon energy (eV)]]-Threshold</f>
        <v>13.612611200000003</v>
      </c>
      <c r="C904" s="2" t="s">
        <v>25</v>
      </c>
      <c r="D904" s="3">
        <f>Table1[[#This Row],[Polar ang (deg)]]/180*PI()</f>
        <v>2.7200000000000015</v>
      </c>
      <c r="E904" s="2">
        <v>155.84452027558399</v>
      </c>
      <c r="F904" s="1">
        <f>IF(Table1[[#This Row],[Phase shift diff (deg)]]="","",Table1[[#This Row],[Phase shift diff (deg)]]/180*PI())</f>
        <v>4.2588015994060253</v>
      </c>
      <c r="G904" s="2">
        <v>244.01135742952999</v>
      </c>
    </row>
    <row r="905" spans="1:7" x14ac:dyDescent="0.2">
      <c r="A905" s="2">
        <v>19.100000000000001</v>
      </c>
      <c r="B905" s="2">
        <f>2*Table1[[#This Row],[Photon energy (eV)]]-Threshold</f>
        <v>13.612611200000003</v>
      </c>
      <c r="C905" s="2" t="s">
        <v>25</v>
      </c>
      <c r="D905" s="3">
        <f>Table1[[#This Row],[Polar ang (deg)]]/180*PI()</f>
        <v>2.7300000000000044</v>
      </c>
      <c r="E905" s="2">
        <v>156.41747807071499</v>
      </c>
      <c r="F905" s="1">
        <f>IF(Table1[[#This Row],[Phase shift diff (deg)]]="","",Table1[[#This Row],[Phase shift diff (deg)]]/180*PI())</f>
        <v>4.2555702383909315</v>
      </c>
      <c r="G905" s="2">
        <v>243.82621408128199</v>
      </c>
    </row>
    <row r="906" spans="1:7" x14ac:dyDescent="0.2">
      <c r="A906" s="2">
        <v>19.100000000000001</v>
      </c>
      <c r="B906" s="2">
        <f>2*Table1[[#This Row],[Photon energy (eV)]]-Threshold</f>
        <v>13.612611200000003</v>
      </c>
      <c r="C906" s="2" t="s">
        <v>25</v>
      </c>
      <c r="D906" s="3">
        <f>Table1[[#This Row],[Polar ang (deg)]]/180*PI()</f>
        <v>2.7400000000000073</v>
      </c>
      <c r="E906" s="2">
        <v>156.990435865846</v>
      </c>
      <c r="F906" s="1">
        <f>IF(Table1[[#This Row],[Phase shift diff (deg)]]="","",Table1[[#This Row],[Phase shift diff (deg)]]/180*PI())</f>
        <v>4.2524532872970697</v>
      </c>
      <c r="G906" s="2">
        <v>243.64762593865501</v>
      </c>
    </row>
    <row r="907" spans="1:7" x14ac:dyDescent="0.2">
      <c r="A907" s="2">
        <v>19.100000000000001</v>
      </c>
      <c r="B907" s="2">
        <f>2*Table1[[#This Row],[Photon energy (eV)]]-Threshold</f>
        <v>13.612611200000003</v>
      </c>
      <c r="C907" s="2" t="s">
        <v>25</v>
      </c>
      <c r="D907" s="3">
        <f>Table1[[#This Row],[Polar ang (deg)]]/180*PI()</f>
        <v>2.7499999999999933</v>
      </c>
      <c r="E907" s="2">
        <v>157.563393660976</v>
      </c>
      <c r="F907" s="1">
        <f>IF(Table1[[#This Row],[Phase shift diff (deg)]]="","",Table1[[#This Row],[Phase shift diff (deg)]]/180*PI())</f>
        <v>4.2494476016113598</v>
      </c>
      <c r="G907" s="2">
        <v>243.47541283432099</v>
      </c>
    </row>
    <row r="908" spans="1:7" x14ac:dyDescent="0.2">
      <c r="A908" s="2">
        <v>19.100000000000001</v>
      </c>
      <c r="B908" s="2">
        <f>2*Table1[[#This Row],[Photon energy (eV)]]-Threshold</f>
        <v>13.612611200000003</v>
      </c>
      <c r="C908" s="2" t="s">
        <v>25</v>
      </c>
      <c r="D908" s="3">
        <f>Table1[[#This Row],[Polar ang (deg)]]/180*PI()</f>
        <v>2.7599999999999962</v>
      </c>
      <c r="E908" s="2">
        <v>158.13635145610701</v>
      </c>
      <c r="F908" s="1">
        <f>IF(Table1[[#This Row],[Phase shift diff (deg)]]="","",Table1[[#This Row],[Phase shift diff (deg)]]/180*PI())</f>
        <v>4.2465501755491823</v>
      </c>
      <c r="G908" s="2">
        <v>243.30940254950701</v>
      </c>
    </row>
    <row r="909" spans="1:7" x14ac:dyDescent="0.2">
      <c r="A909" s="2">
        <v>19.100000000000001</v>
      </c>
      <c r="B909" s="2">
        <f>2*Table1[[#This Row],[Photon energy (eV)]]-Threshold</f>
        <v>13.612611200000003</v>
      </c>
      <c r="C909" s="2" t="s">
        <v>25</v>
      </c>
      <c r="D909" s="3">
        <f>Table1[[#This Row],[Polar ang (deg)]]/180*PI()</f>
        <v>2.7699999999999996</v>
      </c>
      <c r="E909" s="2">
        <v>158.70930925123801</v>
      </c>
      <c r="F909" s="1">
        <f>IF(Table1[[#This Row],[Phase shift diff (deg)]]="","",Table1[[#This Row],[Phase shift diff (deg)]]/180*PI())</f>
        <v>4.2437581366093786</v>
      </c>
      <c r="G909" s="2">
        <v>243.14943050202001</v>
      </c>
    </row>
    <row r="910" spans="1:7" x14ac:dyDescent="0.2">
      <c r="A910" s="2">
        <v>19.100000000000001</v>
      </c>
      <c r="B910" s="2">
        <f>2*Table1[[#This Row],[Photon energy (eV)]]-Threshold</f>
        <v>13.612611200000003</v>
      </c>
      <c r="C910" s="2" t="s">
        <v>25</v>
      </c>
      <c r="D910" s="3">
        <f>Table1[[#This Row],[Polar ang (deg)]]/180*PI()</f>
        <v>2.780000000000002</v>
      </c>
      <c r="E910" s="2">
        <v>159.28226704636899</v>
      </c>
      <c r="F910" s="1">
        <f>IF(Table1[[#This Row],[Phase shift diff (deg)]]="","",Table1[[#This Row],[Phase shift diff (deg)]]/180*PI())</f>
        <v>4.2410687403714435</v>
      </c>
      <c r="G910" s="2">
        <v>242.995339448148</v>
      </c>
    </row>
    <row r="911" spans="1:7" x14ac:dyDescent="0.2">
      <c r="A911" s="2">
        <v>19.100000000000001</v>
      </c>
      <c r="B911" s="2">
        <f>2*Table1[[#This Row],[Photon energy (eV)]]-Threshold</f>
        <v>13.612611200000003</v>
      </c>
      <c r="C911" s="2" t="s">
        <v>25</v>
      </c>
      <c r="D911" s="3">
        <f>Table1[[#This Row],[Polar ang (deg)]]/180*PI()</f>
        <v>2.7900000000000054</v>
      </c>
      <c r="E911" s="2">
        <v>159.85522484149999</v>
      </c>
      <c r="F911" s="1">
        <f>IF(Table1[[#This Row],[Phase shift diff (deg)]]="","",Table1[[#This Row],[Phase shift diff (deg)]]/180*PI())</f>
        <v>4.2384793655288142</v>
      </c>
      <c r="G911" s="2">
        <v>242.84697919808801</v>
      </c>
    </row>
    <row r="912" spans="1:7" x14ac:dyDescent="0.2">
      <c r="A912" s="2">
        <v>19.100000000000001</v>
      </c>
      <c r="B912" s="2">
        <f>2*Table1[[#This Row],[Photon energy (eV)]]-Threshold</f>
        <v>13.612611200000003</v>
      </c>
      <c r="C912" s="2" t="s">
        <v>25</v>
      </c>
      <c r="D912" s="3">
        <f>Table1[[#This Row],[Polar ang (deg)]]/180*PI()</f>
        <v>2.8000000000000087</v>
      </c>
      <c r="E912" s="2">
        <v>160.42818263663099</v>
      </c>
      <c r="F912" s="1">
        <f>IF(Table1[[#This Row],[Phase shift diff (deg)]]="","",Table1[[#This Row],[Phase shift diff (deg)]]/180*PI())</f>
        <v>4.2359875091509043</v>
      </c>
      <c r="G912" s="2">
        <v>242.70420634448101</v>
      </c>
    </row>
    <row r="913" spans="1:7" x14ac:dyDescent="0.2">
      <c r="A913" s="2">
        <v>19.100000000000001</v>
      </c>
      <c r="B913" s="2">
        <f>2*Table1[[#This Row],[Photon energy (eV)]]-Threshold</f>
        <v>13.612611200000003</v>
      </c>
      <c r="C913" s="2" t="s">
        <v>25</v>
      </c>
      <c r="D913" s="3">
        <f>Table1[[#This Row],[Polar ang (deg)]]/180*PI()</f>
        <v>2.8099999999999943</v>
      </c>
      <c r="E913" s="2">
        <v>161.001140431761</v>
      </c>
      <c r="F913" s="1">
        <f>IF(Table1[[#This Row],[Phase shift diff (deg)]]="","",Table1[[#This Row],[Phase shift diff (deg)]]/180*PI())</f>
        <v>4.233590782167469</v>
      </c>
      <c r="G913" s="2">
        <v>242.566884003685</v>
      </c>
    </row>
    <row r="914" spans="1:7" x14ac:dyDescent="0.2">
      <c r="A914" s="2">
        <v>19.100000000000001</v>
      </c>
      <c r="B914" s="2">
        <f>2*Table1[[#This Row],[Photon energy (eV)]]-Threshold</f>
        <v>13.612611200000003</v>
      </c>
      <c r="C914" s="2" t="s">
        <v>25</v>
      </c>
      <c r="D914" s="3">
        <f>Table1[[#This Row],[Polar ang (deg)]]/180*PI()</f>
        <v>2.8199999999999976</v>
      </c>
      <c r="E914" s="2">
        <v>161.574098226892</v>
      </c>
      <c r="F914" s="1">
        <f>IF(Table1[[#This Row],[Phase shift diff (deg)]]="","",Table1[[#This Row],[Phase shift diff (deg)]]/180*PI())</f>
        <v>4.2312869050677095</v>
      </c>
      <c r="G914" s="2">
        <v>242.434881569352</v>
      </c>
    </row>
    <row r="915" spans="1:7" x14ac:dyDescent="0.2">
      <c r="A915" s="2">
        <v>19.100000000000001</v>
      </c>
      <c r="B915" s="2">
        <f>2*Table1[[#This Row],[Photon energy (eV)]]-Threshold</f>
        <v>13.612611200000003</v>
      </c>
      <c r="C915" s="2" t="s">
        <v>25</v>
      </c>
      <c r="D915" s="3">
        <f>Table1[[#This Row],[Polar ang (deg)]]/180*PI()</f>
        <v>2.8300000000000005</v>
      </c>
      <c r="E915" s="2">
        <v>162.14705602202301</v>
      </c>
      <c r="F915" s="1">
        <f>IF(Table1[[#This Row],[Phase shift diff (deg)]]="","",Table1[[#This Row],[Phase shift diff (deg)]]/180*PI())</f>
        <v>4.2290737038072219</v>
      </c>
      <c r="G915" s="2">
        <v>242.30807447791301</v>
      </c>
    </row>
    <row r="916" spans="1:7" x14ac:dyDescent="0.2">
      <c r="A916" s="2">
        <v>19.100000000000001</v>
      </c>
      <c r="B916" s="2">
        <f>2*Table1[[#This Row],[Photon energy (eV)]]-Threshold</f>
        <v>13.612611200000003</v>
      </c>
      <c r="C916" s="2" t="s">
        <v>25</v>
      </c>
      <c r="D916" s="3">
        <f>Table1[[#This Row],[Polar ang (deg)]]/180*PI()</f>
        <v>2.8400000000000034</v>
      </c>
      <c r="E916" s="2">
        <v>162.72001381715401</v>
      </c>
      <c r="F916" s="1">
        <f>IF(Table1[[#This Row],[Phase shift diff (deg)]]="","",Table1[[#This Row],[Phase shift diff (deg)]]/180*PI())</f>
        <v>4.2269491059153443</v>
      </c>
      <c r="G916" s="2">
        <v>242.18634398554599</v>
      </c>
    </row>
    <row r="917" spans="1:7" x14ac:dyDescent="0.2">
      <c r="A917" s="2">
        <v>19.100000000000001</v>
      </c>
      <c r="B917" s="2">
        <f>2*Table1[[#This Row],[Photon energy (eV)]]-Threshold</f>
        <v>13.612611200000003</v>
      </c>
      <c r="C917" s="2" t="s">
        <v>25</v>
      </c>
      <c r="D917" s="3">
        <f>Table1[[#This Row],[Polar ang (deg)]]/180*PI()</f>
        <v>2.8500000000000063</v>
      </c>
      <c r="E917" s="2">
        <v>163.29297161228499</v>
      </c>
      <c r="F917" s="1">
        <f>IF(Table1[[#This Row],[Phase shift diff (deg)]]="","",Table1[[#This Row],[Phase shift diff (deg)]]/180*PI())</f>
        <v>4.2249111367962859</v>
      </c>
      <c r="G917" s="2">
        <v>242.06957695624601</v>
      </c>
    </row>
    <row r="918" spans="1:7" x14ac:dyDescent="0.2">
      <c r="A918" s="2">
        <v>19.100000000000001</v>
      </c>
      <c r="B918" s="2">
        <f>2*Table1[[#This Row],[Photon energy (eV)]]-Threshold</f>
        <v>13.612611200000003</v>
      </c>
      <c r="C918" s="2" t="s">
        <v>25</v>
      </c>
      <c r="D918" s="3">
        <f>Table1[[#This Row],[Polar ang (deg)]]/180*PI()</f>
        <v>2.8599999999999923</v>
      </c>
      <c r="E918" s="2">
        <v>163.865929407415</v>
      </c>
      <c r="F918" s="1">
        <f>IF(Table1[[#This Row],[Phase shift diff (deg)]]="","",Table1[[#This Row],[Phase shift diff (deg)]]/180*PI())</f>
        <v>4.2229579162166022</v>
      </c>
      <c r="G918" s="2">
        <v>241.95766566057199</v>
      </c>
    </row>
    <row r="919" spans="1:7" x14ac:dyDescent="0.2">
      <c r="A919" s="2">
        <v>19.100000000000001</v>
      </c>
      <c r="B919" s="2">
        <f>2*Table1[[#This Row],[Photon energy (eV)]]-Threshold</f>
        <v>13.612611200000003</v>
      </c>
      <c r="C919" s="2" t="s">
        <v>25</v>
      </c>
      <c r="D919" s="3">
        <f>Table1[[#This Row],[Polar ang (deg)]]/180*PI()</f>
        <v>2.8699999999999952</v>
      </c>
      <c r="E919" s="2">
        <v>164.438887202546</v>
      </c>
      <c r="F919" s="1">
        <f>IF(Table1[[#This Row],[Phase shift diff (deg)]]="","",Table1[[#This Row],[Phase shift diff (deg)]]/180*PI())</f>
        <v>4.2210876549723588</v>
      </c>
      <c r="G919" s="2">
        <v>241.85050758469001</v>
      </c>
    </row>
    <row r="920" spans="1:7" x14ac:dyDescent="0.2">
      <c r="A920" s="2">
        <v>19.100000000000001</v>
      </c>
      <c r="B920" s="2">
        <f>2*Table1[[#This Row],[Photon energy (eV)]]-Threshold</f>
        <v>13.612611200000003</v>
      </c>
      <c r="C920" s="2" t="s">
        <v>25</v>
      </c>
      <c r="D920" s="3">
        <f>Table1[[#This Row],[Polar ang (deg)]]/180*PI()</f>
        <v>2.8799999999999981</v>
      </c>
      <c r="E920" s="2">
        <v>165.011844997677</v>
      </c>
      <c r="F920" s="1">
        <f>IF(Table1[[#This Row],[Phase shift diff (deg)]]="","",Table1[[#This Row],[Phase shift diff (deg)]]/180*PI())</f>
        <v>4.2192986517296402</v>
      </c>
      <c r="G920" s="2">
        <v>241.74800524934699</v>
      </c>
    </row>
    <row r="921" spans="1:7" x14ac:dyDescent="0.2">
      <c r="A921" s="2">
        <v>19.100000000000001</v>
      </c>
      <c r="B921" s="2">
        <f>2*Table1[[#This Row],[Photon energy (eV)]]-Threshold</f>
        <v>13.612611200000003</v>
      </c>
      <c r="C921" s="2" t="s">
        <v>25</v>
      </c>
      <c r="D921" s="3">
        <f>Table1[[#This Row],[Polar ang (deg)]]/180*PI()</f>
        <v>2.8900000000000019</v>
      </c>
      <c r="E921" s="2">
        <v>165.58480279280801</v>
      </c>
      <c r="F921" s="1">
        <f>IF(Table1[[#This Row],[Phase shift diff (deg)]]="","",Table1[[#This Row],[Phase shift diff (deg)]]/180*PI())</f>
        <v>4.2175892900313912</v>
      </c>
      <c r="G921" s="2">
        <v>241.650066038376</v>
      </c>
    </row>
    <row r="922" spans="1:7" x14ac:dyDescent="0.2">
      <c r="A922" s="2">
        <v>19.100000000000001</v>
      </c>
      <c r="B922" s="2">
        <f>2*Table1[[#This Row],[Photon energy (eV)]]-Threshold</f>
        <v>13.612611200000003</v>
      </c>
      <c r="C922" s="2" t="s">
        <v>25</v>
      </c>
      <c r="D922" s="3">
        <f>Table1[[#This Row],[Polar ang (deg)]]/180*PI()</f>
        <v>2.9000000000000048</v>
      </c>
      <c r="E922" s="2">
        <v>166.15776058793901</v>
      </c>
      <c r="F922" s="1">
        <f>IF(Table1[[#This Row],[Phase shift diff (deg)]]="","",Table1[[#This Row],[Phase shift diff (deg)]]/180*PI())</f>
        <v>4.2159580354649941</v>
      </c>
      <c r="G922" s="2">
        <v>241.55660203641</v>
      </c>
    </row>
    <row r="923" spans="1:7" x14ac:dyDescent="0.2">
      <c r="A923" s="2">
        <v>19.100000000000001</v>
      </c>
      <c r="B923" s="2">
        <f>2*Table1[[#This Row],[Photon energy (eV)]]-Threshold</f>
        <v>13.612611200000003</v>
      </c>
      <c r="C923" s="2" t="s">
        <v>25</v>
      </c>
      <c r="D923" s="3">
        <f>Table1[[#This Row],[Polar ang (deg)]]/180*PI()</f>
        <v>2.9100000000000077</v>
      </c>
      <c r="E923" s="2">
        <v>166.73071838307001</v>
      </c>
      <c r="F923" s="1">
        <f>IF(Table1[[#This Row],[Phase shift diff (deg)]]="","",Table1[[#This Row],[Phase shift diff (deg)]]/180*PI())</f>
        <v>4.2144034329840085</v>
      </c>
      <c r="G923" s="2">
        <v>241.46752987542899</v>
      </c>
    </row>
    <row r="924" spans="1:7" x14ac:dyDescent="0.2">
      <c r="A924" s="2">
        <v>19.100000000000001</v>
      </c>
      <c r="B924" s="2">
        <f>2*Table1[[#This Row],[Photon energy (eV)]]-Threshold</f>
        <v>13.612611200000003</v>
      </c>
      <c r="C924" s="2" t="s">
        <v>25</v>
      </c>
      <c r="D924" s="3">
        <f>Table1[[#This Row],[Polar ang (deg)]]/180*PI()</f>
        <v>2.9199999999999928</v>
      </c>
      <c r="E924" s="2">
        <v>167.30367617819999</v>
      </c>
      <c r="F924" s="1">
        <f>IF(Table1[[#This Row],[Phase shift diff (deg)]]="","",Table1[[#This Row],[Phase shift diff (deg)]]/180*PI())</f>
        <v>4.2129241043789127</v>
      </c>
      <c r="G924" s="2">
        <v>241.382770589844</v>
      </c>
    </row>
    <row r="925" spans="1:7" x14ac:dyDescent="0.2">
      <c r="A925" s="2">
        <v>19.100000000000001</v>
      </c>
      <c r="B925" s="2">
        <f>2*Table1[[#This Row],[Photon energy (eV)]]-Threshold</f>
        <v>13.612611200000003</v>
      </c>
      <c r="C925" s="2" t="s">
        <v>25</v>
      </c>
      <c r="D925" s="3">
        <f>Table1[[#This Row],[Polar ang (deg)]]/180*PI()</f>
        <v>2.9299999999999966</v>
      </c>
      <c r="E925" s="2">
        <v>167.876633973331</v>
      </c>
      <c r="F925" s="1">
        <f>IF(Table1[[#This Row],[Phase shift diff (deg)]]="","",Table1[[#This Row],[Phase shift diff (deg)]]/180*PI())</f>
        <v>4.2115187458907783</v>
      </c>
      <c r="G925" s="2">
        <v>241.30224947977101</v>
      </c>
    </row>
    <row r="926" spans="1:7" x14ac:dyDescent="0.2">
      <c r="A926" s="2">
        <v>19.100000000000001</v>
      </c>
      <c r="B926" s="2">
        <f>2*Table1[[#This Row],[Photon energy (eV)]]-Threshold</f>
        <v>13.612611200000003</v>
      </c>
      <c r="C926" s="2" t="s">
        <v>25</v>
      </c>
      <c r="D926" s="3">
        <f>Table1[[#This Row],[Polar ang (deg)]]/180*PI()</f>
        <v>2.9399999999999995</v>
      </c>
      <c r="E926" s="2">
        <v>168.449591768462</v>
      </c>
      <c r="F926" s="1">
        <f>IF(Table1[[#This Row],[Phase shift diff (deg)]]="","",Table1[[#This Row],[Phase shift diff (deg)]]/180*PI())</f>
        <v>4.2101861259630127</v>
      </c>
      <c r="G926" s="2">
        <v>241.22589598221501</v>
      </c>
    </row>
    <row r="927" spans="1:7" x14ac:dyDescent="0.2">
      <c r="A927" s="2">
        <v>19.100000000000001</v>
      </c>
      <c r="B927" s="2">
        <f>2*Table1[[#This Row],[Photon energy (eV)]]-Threshold</f>
        <v>13.612611200000003</v>
      </c>
      <c r="C927" s="2" t="s">
        <v>25</v>
      </c>
      <c r="D927" s="3">
        <f>Table1[[#This Row],[Polar ang (deg)]]/180*PI()</f>
        <v>2.9500000000000024</v>
      </c>
      <c r="E927" s="2">
        <v>169.022549563593</v>
      </c>
      <c r="F927" s="1">
        <f>IF(Table1[[#This Row],[Phase shift diff (deg)]]="","",Table1[[#This Row],[Phase shift diff (deg)]]/180*PI())</f>
        <v>4.2089250831261049</v>
      </c>
      <c r="G927" s="2">
        <v>241.153643549875</v>
      </c>
    </row>
    <row r="928" spans="1:7" x14ac:dyDescent="0.2">
      <c r="A928" s="2">
        <v>19.100000000000001</v>
      </c>
      <c r="B928" s="2">
        <f>2*Table1[[#This Row],[Photon energy (eV)]]-Threshold</f>
        <v>13.612611200000003</v>
      </c>
      <c r="C928" s="2" t="s">
        <v>25</v>
      </c>
      <c r="D928" s="3">
        <f>Table1[[#This Row],[Polar ang (deg)]]/180*PI()</f>
        <v>2.9600000000000057</v>
      </c>
      <c r="E928" s="2">
        <v>169.59550735872401</v>
      </c>
      <c r="F928" s="1">
        <f>IF(Table1[[#This Row],[Phase shift diff (deg)]]="","",Table1[[#This Row],[Phase shift diff (deg)]]/180*PI())</f>
        <v>4.2077345240103954</v>
      </c>
      <c r="G928" s="2">
        <v>241.085429537284</v>
      </c>
    </row>
    <row r="929" spans="1:7" x14ac:dyDescent="0.2">
      <c r="A929" s="2">
        <v>19.100000000000001</v>
      </c>
      <c r="B929" s="2">
        <f>2*Table1[[#This Row],[Photon energy (eV)]]-Threshold</f>
        <v>13.612611200000003</v>
      </c>
      <c r="C929" s="2" t="s">
        <v>25</v>
      </c>
      <c r="D929" s="3">
        <f>Table1[[#This Row],[Polar ang (deg)]]/180*PI()</f>
        <v>2.9700000000000091</v>
      </c>
      <c r="E929" s="2">
        <v>170.16846515385501</v>
      </c>
      <c r="F929" s="1">
        <f>IF(Table1[[#This Row],[Phase shift diff (deg)]]="","",Table1[[#This Row],[Phase shift diff (deg)]]/180*PI())</f>
        <v>4.2066134214827242</v>
      </c>
      <c r="G929" s="2">
        <v>241.02119509404699</v>
      </c>
    </row>
    <row r="930" spans="1:7" x14ac:dyDescent="0.2">
      <c r="A930" s="2">
        <v>19.100000000000001</v>
      </c>
      <c r="B930" s="2">
        <f>2*Table1[[#This Row],[Photon energy (eV)]]-Threshold</f>
        <v>13.612611200000003</v>
      </c>
      <c r="C930" s="2" t="s">
        <v>25</v>
      </c>
      <c r="D930" s="3">
        <f>Table1[[#This Row],[Polar ang (deg)]]/180*PI()</f>
        <v>2.9799999999999942</v>
      </c>
      <c r="E930" s="2">
        <v>170.74142294898499</v>
      </c>
      <c r="F930" s="1">
        <f>IF(Table1[[#This Row],[Phase shift diff (deg)]]="","",Table1[[#This Row],[Phase shift diff (deg)]]/180*PI())</f>
        <v>4.2055608129024495</v>
      </c>
      <c r="G930" s="2">
        <v>240.96088506491799</v>
      </c>
    </row>
    <row r="931" spans="1:7" x14ac:dyDescent="0.2">
      <c r="A931" s="2">
        <v>19.100000000000001</v>
      </c>
      <c r="B931" s="2">
        <f>2*Table1[[#This Row],[Photon energy (eV)]]-Threshold</f>
        <v>13.612611200000003</v>
      </c>
      <c r="C931" s="2" t="s">
        <v>25</v>
      </c>
      <c r="D931" s="3">
        <f>Table1[[#This Row],[Polar ang (deg)]]/180*PI()</f>
        <v>2.9899999999999971</v>
      </c>
      <c r="E931" s="2">
        <v>171.31438074411599</v>
      </c>
      <c r="F931" s="1">
        <f>IF(Table1[[#This Row],[Phase shift diff (deg)]]="","",Table1[[#This Row],[Phase shift diff (deg)]]/180*PI())</f>
        <v>4.2045757984929484</v>
      </c>
      <c r="G931" s="2">
        <v>240.90444789649399</v>
      </c>
    </row>
    <row r="932" spans="1:7" x14ac:dyDescent="0.2">
      <c r="A932" s="2">
        <v>19.100000000000001</v>
      </c>
      <c r="B932" s="2">
        <f>2*Table1[[#This Row],[Photon energy (eV)]]-Threshold</f>
        <v>13.612611200000003</v>
      </c>
      <c r="C932" s="2" t="s">
        <v>25</v>
      </c>
      <c r="D932" s="3">
        <f>Table1[[#This Row],[Polar ang (deg)]]/180*PI()</f>
        <v>3.0000000000000004</v>
      </c>
      <c r="E932" s="2">
        <v>171.887338539247</v>
      </c>
      <c r="F932" s="1">
        <f>IF(Table1[[#This Row],[Phase shift diff (deg)]]="","",Table1[[#This Row],[Phase shift diff (deg)]]/180*PI())</f>
        <v>4.2036575398249081</v>
      </c>
      <c r="G932" s="2">
        <v>240.85183555031401</v>
      </c>
    </row>
    <row r="933" spans="1:7" x14ac:dyDescent="0.2">
      <c r="A933" s="2">
        <v>19.100000000000001</v>
      </c>
      <c r="B933" s="2">
        <f>2*Table1[[#This Row],[Photon energy (eV)]]-Threshold</f>
        <v>13.612611200000003</v>
      </c>
      <c r="C933" s="2" t="s">
        <v>25</v>
      </c>
      <c r="D933" s="3">
        <f>Table1[[#This Row],[Polar ang (deg)]]/180*PI()</f>
        <v>3.0100000000000038</v>
      </c>
      <c r="E933" s="2">
        <v>172.460296334378</v>
      </c>
      <c r="F933" s="1">
        <f>IF(Table1[[#This Row],[Phase shift diff (deg)]]="","",Table1[[#This Row],[Phase shift diff (deg)]]/180*PI())</f>
        <v>4.2028052584076727</v>
      </c>
      <c r="G933" s="2">
        <v>240.803003422149</v>
      </c>
    </row>
    <row r="934" spans="1:7" x14ac:dyDescent="0.2">
      <c r="A934" s="2">
        <v>19.100000000000001</v>
      </c>
      <c r="B934" s="2">
        <f>2*Table1[[#This Row],[Photon energy (eV)]]-Threshold</f>
        <v>13.612611200000003</v>
      </c>
      <c r="C934" s="2" t="s">
        <v>25</v>
      </c>
      <c r="D934" s="3">
        <f>Table1[[#This Row],[Polar ang (deg)]]/180*PI()</f>
        <v>3.0200000000000067</v>
      </c>
      <c r="E934" s="2">
        <v>173.033254129509</v>
      </c>
      <c r="F934" s="1">
        <f>IF(Table1[[#This Row],[Phase shift diff (deg)]]="","",Table1[[#This Row],[Phase shift diff (deg)]]/180*PI())</f>
        <v>4.2020182343856902</v>
      </c>
      <c r="G934" s="2">
        <v>240.757910267314</v>
      </c>
    </row>
    <row r="935" spans="1:7" x14ac:dyDescent="0.2">
      <c r="A935" s="2">
        <v>19.100000000000001</v>
      </c>
      <c r="B935" s="2">
        <f>2*Table1[[#This Row],[Photon energy (eV)]]-Threshold</f>
        <v>13.612611200000003</v>
      </c>
      <c r="C935" s="2" t="s">
        <v>25</v>
      </c>
      <c r="D935" s="3">
        <f>Table1[[#This Row],[Polar ang (deg)]]/180*PI()</f>
        <v>3.0299999999999927</v>
      </c>
      <c r="E935" s="2">
        <v>173.60621192463901</v>
      </c>
      <c r="F935" s="1">
        <f>IF(Table1[[#This Row],[Phase shift diff (deg)]]="","",Table1[[#This Row],[Phase shift diff (deg)]]/180*PI())</f>
        <v>4.2012958053368541</v>
      </c>
      <c r="G935" s="2">
        <v>240.71651813181799</v>
      </c>
    </row>
    <row r="936" spans="1:7" x14ac:dyDescent="0.2">
      <c r="A936" s="2">
        <v>19.100000000000001</v>
      </c>
      <c r="B936" s="2">
        <f>2*Table1[[#This Row],[Photon energy (eV)]]-Threshold</f>
        <v>13.612611200000003</v>
      </c>
      <c r="C936" s="2" t="s">
        <v>25</v>
      </c>
      <c r="D936" s="3">
        <f>Table1[[#This Row],[Polar ang (deg)]]/180*PI()</f>
        <v>3.0399999999999952</v>
      </c>
      <c r="E936" s="2">
        <v>174.17916971976999</v>
      </c>
      <c r="F936" s="1">
        <f>IF(Table1[[#This Row],[Phase shift diff (deg)]]="","",Table1[[#This Row],[Phase shift diff (deg)]]/180*PI())</f>
        <v>4.2006373651698015</v>
      </c>
      <c r="G936" s="2">
        <v>240.678792289184</v>
      </c>
    </row>
    <row r="937" spans="1:7" x14ac:dyDescent="0.2">
      <c r="A937" s="2">
        <v>19.100000000000001</v>
      </c>
      <c r="B937" s="2">
        <f>2*Table1[[#This Row],[Photon energy (eV)]]-Threshold</f>
        <v>13.612611200000003</v>
      </c>
      <c r="C937" s="2" t="s">
        <v>25</v>
      </c>
      <c r="D937" s="3">
        <f>Table1[[#This Row],[Polar ang (deg)]]/180*PI()</f>
        <v>3.0499999999999985</v>
      </c>
      <c r="E937" s="2">
        <v>174.75212751490099</v>
      </c>
      <c r="F937" s="1">
        <f>IF(Table1[[#This Row],[Phase shift diff (deg)]]="","",Table1[[#This Row],[Phase shift diff (deg)]]/180*PI())</f>
        <v>4.2000423631179098</v>
      </c>
      <c r="G937" s="2">
        <v>240.644701182809</v>
      </c>
    </row>
    <row r="938" spans="1:7" x14ac:dyDescent="0.2">
      <c r="A938" s="2">
        <v>19.100000000000001</v>
      </c>
      <c r="B938" s="2">
        <f>2*Table1[[#This Row],[Photon energy (eV)]]-Threshold</f>
        <v>13.612611200000003</v>
      </c>
      <c r="C938" s="2" t="s">
        <v>25</v>
      </c>
      <c r="D938" s="3">
        <f>Table1[[#This Row],[Polar ang (deg)]]/180*PI()</f>
        <v>3.0600000000000014</v>
      </c>
      <c r="E938" s="2">
        <v>175.32508531003199</v>
      </c>
      <c r="F938" s="1">
        <f>IF(Table1[[#This Row],[Phase shift diff (deg)]]="","",Table1[[#This Row],[Phase shift diff (deg)]]/180*PI())</f>
        <v>4.1995103028273952</v>
      </c>
      <c r="G938" s="2">
        <v>240.614216373716</v>
      </c>
    </row>
    <row r="939" spans="1:7" x14ac:dyDescent="0.2">
      <c r="A939" s="2">
        <v>19.100000000000001</v>
      </c>
      <c r="B939" s="2">
        <f>2*Table1[[#This Row],[Photon energy (eV)]]-Threshold</f>
        <v>13.612611200000003</v>
      </c>
      <c r="C939" s="2" t="s">
        <v>25</v>
      </c>
      <c r="D939" s="3">
        <f>Table1[[#This Row],[Polar ang (deg)]]/180*PI()</f>
        <v>3.0700000000000047</v>
      </c>
      <c r="E939" s="2">
        <v>175.898043105163</v>
      </c>
      <c r="F939" s="1">
        <f>IF(Table1[[#This Row],[Phase shift diff (deg)]]="","",Table1[[#This Row],[Phase shift diff (deg)]]/180*PI())</f>
        <v>4.1990407415373383</v>
      </c>
      <c r="G939" s="2">
        <v>240.58731249357299</v>
      </c>
    </row>
    <row r="940" spans="1:7" x14ac:dyDescent="0.2">
      <c r="A940" s="2">
        <v>19.100000000000001</v>
      </c>
      <c r="B940" s="2">
        <f>2*Table1[[#This Row],[Photon energy (eV)]]-Threshold</f>
        <v>13.612611200000003</v>
      </c>
      <c r="C940" s="2" t="s">
        <v>25</v>
      </c>
      <c r="D940" s="3">
        <f>Table1[[#This Row],[Polar ang (deg)]]/180*PI()</f>
        <v>3.0800000000000076</v>
      </c>
      <c r="E940" s="2">
        <v>176.471000900294</v>
      </c>
      <c r="F940" s="1">
        <f>IF(Table1[[#This Row],[Phase shift diff (deg)]]="","",Table1[[#This Row],[Phase shift diff (deg)]]/180*PI())</f>
        <v>4.1986332893499103</v>
      </c>
      <c r="G940" s="2">
        <v>240.56396720288001</v>
      </c>
    </row>
    <row r="941" spans="1:7" x14ac:dyDescent="0.2">
      <c r="A941" s="2">
        <v>19.100000000000001</v>
      </c>
      <c r="B941" s="2">
        <f>2*Table1[[#This Row],[Photon energy (eV)]]-Threshold</f>
        <v>13.612611200000003</v>
      </c>
      <c r="C941" s="2" t="s">
        <v>25</v>
      </c>
      <c r="D941" s="3">
        <f>Table1[[#This Row],[Polar ang (deg)]]/180*PI()</f>
        <v>3.0899999999999936</v>
      </c>
      <c r="E941" s="2">
        <v>177.04395869542401</v>
      </c>
      <c r="F941" s="1">
        <f>IF(Table1[[#This Row],[Phase shift diff (deg)]]="","",Table1[[#This Row],[Phase shift diff (deg)]]/180*PI())</f>
        <v>4.1982876085890002</v>
      </c>
      <c r="G941" s="2">
        <v>240.544161154221</v>
      </c>
    </row>
    <row r="942" spans="1:7" x14ac:dyDescent="0.2">
      <c r="A942" s="2">
        <v>19.100000000000001</v>
      </c>
      <c r="B942" s="2">
        <f>2*Table1[[#This Row],[Photon energy (eV)]]-Threshold</f>
        <v>13.612611200000003</v>
      </c>
      <c r="C942" s="2" t="s">
        <v>25</v>
      </c>
      <c r="D942" s="3">
        <f>Table1[[#This Row],[Polar ang (deg)]]/180*PI()</f>
        <v>3.099999999999997</v>
      </c>
      <c r="E942" s="2">
        <v>177.61691649055501</v>
      </c>
      <c r="F942" s="1">
        <f>IF(Table1[[#This Row],[Phase shift diff (deg)]]="","",Table1[[#This Row],[Phase shift diff (deg)]]/180*PI())</f>
        <v>4.1980034132454795</v>
      </c>
      <c r="G942" s="2">
        <v>240.52787796048</v>
      </c>
    </row>
    <row r="943" spans="1:7" x14ac:dyDescent="0.2">
      <c r="A943" s="2">
        <v>19.100000000000001</v>
      </c>
      <c r="B943" s="2">
        <f>2*Table1[[#This Row],[Photon energy (eV)]]-Threshold</f>
        <v>13.612611200000003</v>
      </c>
      <c r="C943" s="2" t="s">
        <v>25</v>
      </c>
      <c r="D943" s="3">
        <f>Table1[[#This Row],[Polar ang (deg)]]/180*PI()</f>
        <v>3.1099999999999994</v>
      </c>
      <c r="E943" s="2">
        <v>178.18987428568599</v>
      </c>
      <c r="F943" s="1">
        <f>IF(Table1[[#This Row],[Phase shift diff (deg)]]="","",Table1[[#This Row],[Phase shift diff (deg)]]/180*PI())</f>
        <v>4.197780468508336</v>
      </c>
      <c r="G943" s="2">
        <v>240.515104167977</v>
      </c>
    </row>
    <row r="944" spans="1:7" x14ac:dyDescent="0.2">
      <c r="A944" s="2">
        <v>19.100000000000001</v>
      </c>
      <c r="B944" s="2">
        <f>2*Table1[[#This Row],[Photon energy (eV)]]-Threshold</f>
        <v>13.612611200000003</v>
      </c>
      <c r="C944" s="2" t="s">
        <v>25</v>
      </c>
      <c r="D944" s="3">
        <f>Table1[[#This Row],[Polar ang (deg)]]/180*PI()</f>
        <v>3.1200000000000023</v>
      </c>
      <c r="E944" s="2">
        <v>178.76283208081699</v>
      </c>
      <c r="F944" s="1">
        <f>IF(Table1[[#This Row],[Phase shift diff (deg)]]="","",Table1[[#This Row],[Phase shift diff (deg)]]/180*PI())</f>
        <v>4.1976185903799665</v>
      </c>
      <c r="G944" s="2">
        <v>240.50582923442599</v>
      </c>
    </row>
    <row r="945" spans="1:7" x14ac:dyDescent="0.2">
      <c r="A945" s="2">
        <v>19.100000000000001</v>
      </c>
      <c r="B945" s="2">
        <f>2*Table1[[#This Row],[Photon energy (eV)]]-Threshold</f>
        <v>13.612611200000003</v>
      </c>
      <c r="C945" s="2" t="s">
        <v>25</v>
      </c>
      <c r="D945" s="3">
        <f>Table1[[#This Row],[Polar ang (deg)]]/180*PI()</f>
        <v>3.1300000000000057</v>
      </c>
      <c r="E945" s="2">
        <v>179.335789875948</v>
      </c>
      <c r="F945" s="1">
        <f>IF(Table1[[#This Row],[Phase shift diff (deg)]]="","",Table1[[#This Row],[Phase shift diff (deg)]]/180*PI())</f>
        <v>4.1975176453750969</v>
      </c>
      <c r="G945" s="2">
        <v>240.50004551168399</v>
      </c>
    </row>
    <row r="946" spans="1:7" x14ac:dyDescent="0.2">
      <c r="A946" s="2">
        <v>19.100000000000001</v>
      </c>
      <c r="B946" s="2">
        <f>2*Table1[[#This Row],[Photon energy (eV)]]-Threshold</f>
        <v>13.612611200000003</v>
      </c>
      <c r="C946" s="2" t="s">
        <v>25</v>
      </c>
      <c r="D946" s="3">
        <f>Table1[[#This Row],[Polar ang (deg)]]/180*PI()</f>
        <v>3.140000000000009</v>
      </c>
      <c r="E946" s="2">
        <v>179.908747671079</v>
      </c>
      <c r="F946" s="1">
        <f>IF(Table1[[#This Row],[Phase shift diff (deg)]]="","",Table1[[#This Row],[Phase shift diff (deg)]]/180*PI())</f>
        <v>4.19747755030264</v>
      </c>
      <c r="G946" s="2">
        <v>240.49774823325299</v>
      </c>
    </row>
    <row r="947" spans="1:7" x14ac:dyDescent="0.2">
      <c r="A947" s="2">
        <v>14.3</v>
      </c>
      <c r="B947" s="2">
        <f>2*Table1[[#This Row],[Photon energy (eV)]]-Threshold</f>
        <v>4.012611200000002</v>
      </c>
      <c r="C947" s="2" t="s">
        <v>25</v>
      </c>
      <c r="D947" s="3">
        <f>Table1[[#This Row],[Polar ang (deg)]]/180*PI()</f>
        <v>1.5707963267948966</v>
      </c>
      <c r="E947" s="2">
        <v>90</v>
      </c>
      <c r="F947" s="1" t="str">
        <f>IF(Table1[[#This Row],[Phase shift diff (deg)]]="","",Table1[[#This Row],[Phase shift diff (deg)]]/180*PI())</f>
        <v/>
      </c>
    </row>
    <row r="948" spans="1:7" x14ac:dyDescent="0.2">
      <c r="A948" s="2">
        <v>15.9</v>
      </c>
      <c r="B948" s="2">
        <f>2*Table1[[#This Row],[Photon energy (eV)]]-Threshold</f>
        <v>7.2126112000000013</v>
      </c>
      <c r="C948" s="2" t="s">
        <v>25</v>
      </c>
      <c r="D948" s="3">
        <f>Table1[[#This Row],[Polar ang (deg)]]/180*PI()</f>
        <v>1.5707963267948966</v>
      </c>
      <c r="E948" s="2">
        <v>90</v>
      </c>
      <c r="F948" s="1" t="str">
        <f>IF(Table1[[#This Row],[Phase shift diff (deg)]]="","",Table1[[#This Row],[Phase shift diff (deg)]]/180*PI())</f>
        <v/>
      </c>
    </row>
    <row r="949" spans="1:7" x14ac:dyDescent="0.2">
      <c r="A949" s="2">
        <v>19.100000000000001</v>
      </c>
      <c r="B949" s="2">
        <f>2*Table1[[#This Row],[Photon energy (eV)]]-Threshold</f>
        <v>13.612611200000003</v>
      </c>
      <c r="C949" s="2" t="s">
        <v>25</v>
      </c>
      <c r="D949" s="3">
        <f>Table1[[#This Row],[Polar ang (deg)]]/180*PI()</f>
        <v>1.5707963267948966</v>
      </c>
      <c r="E949" s="2">
        <v>90</v>
      </c>
      <c r="F949" s="1" t="str">
        <f>IF(Table1[[#This Row],[Phase shift diff (deg)]]="","",Table1[[#This Row],[Phase shift diff (deg)]]/180*PI())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tabSelected="1" topLeftCell="A807" workbookViewId="0">
      <selection activeCell="A867" sqref="A867"/>
    </sheetView>
  </sheetViews>
  <sheetFormatPr baseColWidth="10" defaultRowHeight="16" x14ac:dyDescent="0.2"/>
  <cols>
    <col min="1" max="4" width="10.83203125" customWidth="1"/>
    <col min="5" max="5" width="20.83203125" style="1" customWidth="1"/>
    <col min="6" max="6" width="20.83203125" style="2" customWidth="1"/>
    <col min="7" max="7" width="20.83203125" style="4" customWidth="1"/>
    <col min="8" max="8" width="20.83203125" style="5" customWidth="1"/>
    <col min="9" max="9" width="20.83203125" style="1" customWidth="1"/>
    <col min="10" max="10" width="20.83203125" style="3" customWidth="1"/>
    <col min="11" max="11" width="20.83203125" style="2" customWidth="1"/>
    <col min="12" max="12" width="20.83203125" customWidth="1"/>
    <col min="13" max="13" width="20.83203125" style="1" customWidth="1"/>
    <col min="14" max="14" width="20.83203125" style="2" customWidth="1"/>
  </cols>
  <sheetData>
    <row r="1" spans="1:14" x14ac:dyDescent="0.2">
      <c r="A1" t="s">
        <v>19</v>
      </c>
      <c r="B1" t="s">
        <v>0</v>
      </c>
      <c r="C1" t="s">
        <v>37</v>
      </c>
      <c r="D1" t="s">
        <v>20</v>
      </c>
      <c r="E1" s="1" t="s">
        <v>2</v>
      </c>
      <c r="F1" s="2" t="s">
        <v>1</v>
      </c>
      <c r="G1" s="4" t="s">
        <v>40</v>
      </c>
      <c r="H1" s="5" t="s">
        <v>21</v>
      </c>
      <c r="I1" s="1" t="s">
        <v>42</v>
      </c>
      <c r="J1" s="3" t="s">
        <v>3</v>
      </c>
      <c r="K1" s="2" t="s">
        <v>4</v>
      </c>
      <c r="L1" t="s">
        <v>38</v>
      </c>
      <c r="M1" s="1" t="s">
        <v>41</v>
      </c>
      <c r="N1" s="2" t="s">
        <v>39</v>
      </c>
    </row>
    <row r="2" spans="1:14" x14ac:dyDescent="0.2">
      <c r="A2" t="s">
        <v>22</v>
      </c>
      <c r="B2" s="3">
        <v>14.3</v>
      </c>
      <c r="C2" s="2">
        <f>2*Table3[[#This Row],[Photon energy (eV)]]-Threshold</f>
        <v>4.012611200000002</v>
      </c>
      <c r="D2" t="s">
        <v>23</v>
      </c>
      <c r="E2" s="1">
        <v>0</v>
      </c>
      <c r="F2" s="2">
        <f>Table3[[#This Row],[Polar ang (rad)]]/PI()*180</f>
        <v>0</v>
      </c>
      <c r="G2" s="4">
        <f>ROUND(Table3[[#This Row],[Polar ang (deg)]], 0)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diff (rad)]]="","",Table3[[#This Row],[Phase shift diff (rad)]]/PI()*180)</f>
        <v>59.221804718383765</v>
      </c>
      <c r="L2">
        <v>0</v>
      </c>
      <c r="M2" s="1">
        <f>IF(Table3[[#This Row],[Unwrapped (deg)]]="","",Table3[[#This Row],[Unwrapped (deg)]]/180*PI())</f>
        <v>1.03361548130891</v>
      </c>
      <c r="N2" s="2">
        <f>IF(Table3[[#This Row],[Phase shift diff (deg)]]="","",Table3[[#This Row],[Phase shift diff (deg)]]+360*Table3[[#This Row],[Phase mod]])</f>
        <v>59.221804718383765</v>
      </c>
    </row>
    <row r="3" spans="1:14" x14ac:dyDescent="0.2">
      <c r="A3" t="s">
        <v>22</v>
      </c>
      <c r="B3" s="3">
        <v>14.3</v>
      </c>
      <c r="C3" s="2">
        <f>2*Table3[[#This Row],[Photon energy (eV)]]-Threshold</f>
        <v>4.012611200000002</v>
      </c>
      <c r="D3" t="s">
        <v>23</v>
      </c>
      <c r="E3" s="1">
        <v>0.16308830216</v>
      </c>
      <c r="F3" s="2">
        <f>Table3[[#This Row],[Polar ang (rad)]]/PI()*180</f>
        <v>9.3442714017223079</v>
      </c>
      <c r="G3" s="4">
        <f>ROUND(Table3[[#This Row],[Polar ang (deg)]], 0)</f>
        <v>9</v>
      </c>
      <c r="H3" s="5">
        <v>2.6940832154327401E-3</v>
      </c>
      <c r="I3" s="1">
        <v>0.85335574526735003</v>
      </c>
      <c r="J3" s="1">
        <v>1.0420968206839401</v>
      </c>
      <c r="K3" s="2">
        <f>IF(Table3[[#This Row],[Phase shift diff (rad)]]="","",Table3[[#This Row],[Phase shift diff (rad)]]/PI()*180)</f>
        <v>59.707749669191124</v>
      </c>
      <c r="L3">
        <v>0</v>
      </c>
      <c r="M3" s="1">
        <f>IF(Table3[[#This Row],[Unwrapped (deg)]]="","",Table3[[#This Row],[Unwrapped (deg)]]/180*PI())</f>
        <v>1.0420968206839401</v>
      </c>
      <c r="N3" s="2">
        <f>IF(Table3[[#This Row],[Phase shift diff (deg)]]="","",Table3[[#This Row],[Phase shift diff (deg)]]+360*Table3[[#This Row],[Phase mod]])</f>
        <v>59.707749669191124</v>
      </c>
    </row>
    <row r="4" spans="1:14" x14ac:dyDescent="0.2">
      <c r="A4" t="s">
        <v>22</v>
      </c>
      <c r="B4" s="3">
        <v>14.3</v>
      </c>
      <c r="C4" s="2">
        <f>2*Table3[[#This Row],[Photon energy (eV)]]-Threshold</f>
        <v>4.012611200000002</v>
      </c>
      <c r="D4" t="s">
        <v>23</v>
      </c>
      <c r="E4" s="1">
        <v>0.29860360358999999</v>
      </c>
      <c r="F4" s="2">
        <f>Table3[[#This Row],[Polar ang (rad)]]/PI()*180</f>
        <v>17.108726233104477</v>
      </c>
      <c r="G4" s="4">
        <f>ROUND(Table3[[#This Row],[Polar ang (deg)]], 0)</f>
        <v>17</v>
      </c>
      <c r="H4" s="5">
        <v>1.6000855544673299E-3</v>
      </c>
      <c r="I4" s="1">
        <v>0.54529294858621702</v>
      </c>
      <c r="J4" s="1">
        <v>1.0884587597673501</v>
      </c>
      <c r="K4" s="2">
        <f>IF(Table3[[#This Row],[Phase shift diff (rad)]]="","",Table3[[#This Row],[Phase shift diff (rad)]]/PI()*180)</f>
        <v>62.364093108713128</v>
      </c>
      <c r="L4">
        <v>0</v>
      </c>
      <c r="M4" s="1">
        <f>IF(Table3[[#This Row],[Unwrapped (deg)]]="","",Table3[[#This Row],[Unwrapped (deg)]]/180*PI())</f>
        <v>1.0884587597673501</v>
      </c>
      <c r="N4" s="2">
        <f>IF(Table3[[#This Row],[Phase shift diff (deg)]]="","",Table3[[#This Row],[Phase shift diff (deg)]]+360*Table3[[#This Row],[Phase mod]])</f>
        <v>62.364093108713128</v>
      </c>
    </row>
    <row r="5" spans="1:14" x14ac:dyDescent="0.2">
      <c r="A5" t="s">
        <v>22</v>
      </c>
      <c r="B5" s="3">
        <v>14.3</v>
      </c>
      <c r="C5" s="2">
        <f>2*Table3[[#This Row],[Photon energy (eV)]]-Threshold</f>
        <v>4.012611200000002</v>
      </c>
      <c r="D5" t="s">
        <v>23</v>
      </c>
      <c r="E5" s="1">
        <v>0.43301280663999903</v>
      </c>
      <c r="F5" s="2">
        <f>Table3[[#This Row],[Polar ang (rad)]]/PI()*180</f>
        <v>24.809806295586331</v>
      </c>
      <c r="G5" s="4">
        <f>ROUND(Table3[[#This Row],[Polar ang (deg)]], 0)</f>
        <v>25</v>
      </c>
      <c r="H5" s="5">
        <v>4.6749001949897197E-4</v>
      </c>
      <c r="I5" s="1">
        <v>0.17642958397820499</v>
      </c>
      <c r="J5" s="1">
        <v>1.5061123704307999</v>
      </c>
      <c r="K5" s="2">
        <f>IF(Table3[[#This Row],[Phase shift diff (rad)]]="","",Table3[[#This Row],[Phase shift diff (rad)]]/PI()*180)</f>
        <v>86.293882298128878</v>
      </c>
      <c r="L5">
        <v>0</v>
      </c>
      <c r="M5" s="1">
        <f>IF(Table3[[#This Row],[Unwrapped (deg)]]="","",Table3[[#This Row],[Unwrapped (deg)]]/180*PI())</f>
        <v>1.5061123704307999</v>
      </c>
      <c r="N5" s="2">
        <f>IF(Table3[[#This Row],[Phase shift diff (deg)]]="","",Table3[[#This Row],[Phase shift diff (deg)]]+360*Table3[[#This Row],[Phase mod]])</f>
        <v>86.293882298128878</v>
      </c>
    </row>
    <row r="6" spans="1:14" x14ac:dyDescent="0.2">
      <c r="A6" t="s">
        <v>22</v>
      </c>
      <c r="B6" s="3">
        <v>14.3</v>
      </c>
      <c r="C6" s="2">
        <f>2*Table3[[#This Row],[Photon energy (eV)]]-Threshold</f>
        <v>4.012611200000002</v>
      </c>
      <c r="D6" t="s">
        <v>23</v>
      </c>
      <c r="E6" s="1">
        <v>0.56709682710999998</v>
      </c>
      <c r="F6" s="2">
        <f>Table3[[#This Row],[Polar ang (rad)]]/PI()*180</f>
        <v>32.492254768663123</v>
      </c>
      <c r="G6" s="4">
        <f>ROUND(Table3[[#This Row],[Polar ang (deg)]], 0)</f>
        <v>32</v>
      </c>
      <c r="H6" s="5">
        <v>5.5788325983141497E-4</v>
      </c>
      <c r="I6" s="1">
        <v>0.17848827837860201</v>
      </c>
      <c r="J6" s="1">
        <v>3.3577718077665102</v>
      </c>
      <c r="K6" s="2">
        <f>IF(Table3[[#This Row],[Phase shift diff (rad)]]="","",Table3[[#This Row],[Phase shift diff (rad)]]/PI()*180)</f>
        <v>192.38615315303383</v>
      </c>
      <c r="L6">
        <v>0</v>
      </c>
      <c r="M6" s="1">
        <f>IF(Table3[[#This Row],[Unwrapped (deg)]]="","",Table3[[#This Row],[Unwrapped (deg)]]/180*PI())</f>
        <v>3.3577718077665102</v>
      </c>
      <c r="N6" s="2">
        <f>IF(Table3[[#This Row],[Phase shift diff (deg)]]="","",Table3[[#This Row],[Phase shift diff (deg)]]+360*Table3[[#This Row],[Phase mod]])</f>
        <v>192.38615315303383</v>
      </c>
    </row>
    <row r="7" spans="1:14" x14ac:dyDescent="0.2">
      <c r="A7" t="s">
        <v>22</v>
      </c>
      <c r="B7" s="3">
        <v>14.3</v>
      </c>
      <c r="C7" s="2">
        <f>2*Table3[[#This Row],[Photon energy (eV)]]-Threshold</f>
        <v>4.012611200000002</v>
      </c>
      <c r="D7" t="s">
        <v>23</v>
      </c>
      <c r="E7" s="1">
        <v>0.70104202315999997</v>
      </c>
      <c r="F7" s="2">
        <f>Table3[[#This Row],[Polar ang (rad)]]/PI()*180</f>
        <v>40.166749188380507</v>
      </c>
      <c r="G7" s="4">
        <f>ROUND(Table3[[#This Row],[Polar ang (deg)]], 0)</f>
        <v>40</v>
      </c>
      <c r="H7" s="5">
        <v>8.2577760292412705E-4</v>
      </c>
      <c r="I7" s="1">
        <v>0.26911576524777697</v>
      </c>
      <c r="J7" s="1">
        <v>3.26056066030851</v>
      </c>
      <c r="K7" s="2">
        <f>IF(Table3[[#This Row],[Phase shift diff (rad)]]="","",Table3[[#This Row],[Phase shift diff (rad)]]/PI()*180)</f>
        <v>186.81636468206651</v>
      </c>
      <c r="L7">
        <v>0</v>
      </c>
      <c r="M7" s="1">
        <f>IF(Table3[[#This Row],[Unwrapped (deg)]]="","",Table3[[#This Row],[Unwrapped (deg)]]/180*PI())</f>
        <v>3.2605606603085104</v>
      </c>
      <c r="N7" s="2">
        <f>IF(Table3[[#This Row],[Phase shift diff (deg)]]="","",Table3[[#This Row],[Phase shift diff (deg)]]+360*Table3[[#This Row],[Phase mod]])</f>
        <v>186.81636468206651</v>
      </c>
    </row>
    <row r="8" spans="1:14" x14ac:dyDescent="0.2">
      <c r="A8" t="s">
        <v>22</v>
      </c>
      <c r="B8" s="3">
        <v>14.3</v>
      </c>
      <c r="C8" s="2">
        <f>2*Table3[[#This Row],[Photon energy (eV)]]-Threshold</f>
        <v>4.012611200000002</v>
      </c>
      <c r="D8" t="s">
        <v>23</v>
      </c>
      <c r="E8" s="1">
        <v>0.83491578945</v>
      </c>
      <c r="F8" s="2">
        <f>Table3[[#This Row],[Polar ang (rad)]]/PI()*180</f>
        <v>47.837150984318271</v>
      </c>
      <c r="G8" s="4">
        <f>ROUND(Table3[[#This Row],[Polar ang (deg)]], 0)</f>
        <v>48</v>
      </c>
      <c r="H8" s="5">
        <v>9.0917125482814498E-4</v>
      </c>
      <c r="I8" s="1">
        <v>0.41322994107991101</v>
      </c>
      <c r="J8" s="1">
        <v>2.5574007770721998</v>
      </c>
      <c r="K8" s="2">
        <f>IF(Table3[[#This Row],[Phase shift diff (rad)]]="","",Table3[[#This Row],[Phase shift diff (rad)]]/PI()*180)</f>
        <v>146.52827104971416</v>
      </c>
      <c r="L8">
        <v>0</v>
      </c>
      <c r="M8" s="1">
        <f>IF(Table3[[#This Row],[Unwrapped (deg)]]="","",Table3[[#This Row],[Unwrapped (deg)]]/180*PI())</f>
        <v>2.5574007770721998</v>
      </c>
      <c r="N8" s="2">
        <f>IF(Table3[[#This Row],[Phase shift diff (deg)]]="","",Table3[[#This Row],[Phase shift diff (deg)]]+360*Table3[[#This Row],[Phase mod]])</f>
        <v>146.52827104971416</v>
      </c>
    </row>
    <row r="9" spans="1:14" x14ac:dyDescent="0.2">
      <c r="A9" t="s">
        <v>22</v>
      </c>
      <c r="B9" s="3">
        <v>14.3</v>
      </c>
      <c r="C9" s="2">
        <f>2*Table3[[#This Row],[Photon energy (eV)]]-Threshold</f>
        <v>4.012611200000002</v>
      </c>
      <c r="D9" t="s">
        <v>23</v>
      </c>
      <c r="E9" s="1">
        <v>0.96874859060999896</v>
      </c>
      <c r="F9" s="2">
        <f>Table3[[#This Row],[Polar ang (rad)]]/PI()*180</f>
        <v>55.505205651199752</v>
      </c>
      <c r="G9" s="4">
        <f>ROUND(Table3[[#This Row],[Polar ang (deg)]], 0)</f>
        <v>56</v>
      </c>
      <c r="H9" s="5">
        <v>1.45717795110966E-3</v>
      </c>
      <c r="I9" s="1">
        <v>0.72065011824277203</v>
      </c>
      <c r="J9" s="1">
        <v>1.88788009392839</v>
      </c>
      <c r="K9" s="2">
        <f>IF(Table3[[#This Row],[Phase shift diff (rad)]]="","",Table3[[#This Row],[Phase shift diff (rad)]]/PI()*180)</f>
        <v>108.16756160885816</v>
      </c>
      <c r="L9">
        <v>0</v>
      </c>
      <c r="M9" s="1">
        <f>IF(Table3[[#This Row],[Unwrapped (deg)]]="","",Table3[[#This Row],[Unwrapped (deg)]]/180*PI())</f>
        <v>1.8878800939283897</v>
      </c>
      <c r="N9" s="2">
        <f>IF(Table3[[#This Row],[Phase shift diff (deg)]]="","",Table3[[#This Row],[Phase shift diff (deg)]]+360*Table3[[#This Row],[Phase mod]])</f>
        <v>108.16756160885816</v>
      </c>
    </row>
    <row r="10" spans="1:14" x14ac:dyDescent="0.2">
      <c r="A10" t="s">
        <v>22</v>
      </c>
      <c r="B10" s="3">
        <v>14.3</v>
      </c>
      <c r="C10" s="2">
        <f>2*Table3[[#This Row],[Photon energy (eV)]]-Threshold</f>
        <v>4.012611200000002</v>
      </c>
      <c r="D10" t="s">
        <v>23</v>
      </c>
      <c r="E10" s="1">
        <v>1.1025563842999999</v>
      </c>
      <c r="F10" s="2">
        <f>Table3[[#This Row],[Polar ang (rad)]]/PI()*180</f>
        <v>63.171827495594052</v>
      </c>
      <c r="G10" s="4">
        <f>ROUND(Table3[[#This Row],[Polar ang (deg)]], 0)</f>
        <v>63</v>
      </c>
      <c r="H10" s="5">
        <v>2.1185449344172098E-3</v>
      </c>
      <c r="I10" s="1">
        <v>0.60041835000742605</v>
      </c>
      <c r="J10" s="1">
        <v>1.6098328147116101</v>
      </c>
      <c r="K10" s="2">
        <f>IF(Table3[[#This Row],[Phase shift diff (rad)]]="","",Table3[[#This Row],[Phase shift diff (rad)]]/PI()*180)</f>
        <v>92.236626004641124</v>
      </c>
      <c r="L10">
        <v>0</v>
      </c>
      <c r="M10" s="1">
        <f>IF(Table3[[#This Row],[Unwrapped (deg)]]="","",Table3[[#This Row],[Unwrapped (deg)]]/180*PI())</f>
        <v>1.6098328147116101</v>
      </c>
      <c r="N10" s="2">
        <f>IF(Table3[[#This Row],[Phase shift diff (deg)]]="","",Table3[[#This Row],[Phase shift diff (deg)]]+360*Table3[[#This Row],[Phase mod]])</f>
        <v>92.236626004641124</v>
      </c>
    </row>
    <row r="11" spans="1:14" x14ac:dyDescent="0.2">
      <c r="A11" t="s">
        <v>22</v>
      </c>
      <c r="B11" s="3">
        <v>14.3</v>
      </c>
      <c r="C11" s="2">
        <f>2*Table3[[#This Row],[Photon energy (eV)]]-Threshold</f>
        <v>4.012611200000002</v>
      </c>
      <c r="D11" t="s">
        <v>23</v>
      </c>
      <c r="E11" s="1">
        <v>1.2363485299999999</v>
      </c>
      <c r="F11" s="2">
        <f>Table3[[#This Row],[Polar ang (rad)]]/PI()*180</f>
        <v>70.837552776203438</v>
      </c>
      <c r="G11" s="4">
        <f>ROUND(Table3[[#This Row],[Polar ang (deg)]], 0)</f>
        <v>71</v>
      </c>
      <c r="H11" s="5">
        <v>2.3171299672823898E-3</v>
      </c>
      <c r="I11" s="1">
        <v>0.54959122345316003</v>
      </c>
      <c r="J11" s="1">
        <v>1.4923537222710099</v>
      </c>
      <c r="K11" s="2">
        <f>IF(Table3[[#This Row],[Phase shift diff (rad)]]="","",Table3[[#This Row],[Phase shift diff (rad)]]/PI()*180)</f>
        <v>85.505569826767484</v>
      </c>
      <c r="L11">
        <v>0</v>
      </c>
      <c r="M11" s="1">
        <f>IF(Table3[[#This Row],[Unwrapped (deg)]]="","",Table3[[#This Row],[Unwrapped (deg)]]/180*PI())</f>
        <v>1.4923537222710099</v>
      </c>
      <c r="N11" s="2">
        <f>IF(Table3[[#This Row],[Phase shift diff (deg)]]="","",Table3[[#This Row],[Phase shift diff (deg)]]+360*Table3[[#This Row],[Phase mod]])</f>
        <v>85.505569826767484</v>
      </c>
    </row>
    <row r="12" spans="1:14" x14ac:dyDescent="0.2">
      <c r="A12" t="s">
        <v>22</v>
      </c>
      <c r="B12" s="3">
        <v>14.3</v>
      </c>
      <c r="C12" s="2">
        <f>2*Table3[[#This Row],[Photon energy (eV)]]-Threshold</f>
        <v>4.012611200000002</v>
      </c>
      <c r="D12" t="s">
        <v>23</v>
      </c>
      <c r="E12" s="1">
        <v>1.3701310999</v>
      </c>
      <c r="F12" s="2">
        <f>Table3[[#This Row],[Polar ang (rad)]]/PI()*180</f>
        <v>78.502729403887372</v>
      </c>
      <c r="G12" s="4">
        <f>ROUND(Table3[[#This Row],[Polar ang (deg)]], 0)</f>
        <v>79</v>
      </c>
      <c r="H12" s="5">
        <v>1.8052962339936099E-3</v>
      </c>
      <c r="I12" s="1">
        <v>0.53071639040318397</v>
      </c>
      <c r="J12" s="1">
        <v>1.4378978519785499</v>
      </c>
      <c r="K12" s="2">
        <f>IF(Table3[[#This Row],[Phase shift diff (rad)]]="","",Table3[[#This Row],[Phase shift diff (rad)]]/PI()*180)</f>
        <v>82.38547828929768</v>
      </c>
      <c r="L12">
        <v>0</v>
      </c>
      <c r="M12" s="1">
        <f>IF(Table3[[#This Row],[Unwrapped (deg)]]="","",Table3[[#This Row],[Unwrapped (deg)]]/180*PI())</f>
        <v>1.4378978519785499</v>
      </c>
      <c r="N12" s="2">
        <f>IF(Table3[[#This Row],[Phase shift diff (deg)]]="","",Table3[[#This Row],[Phase shift diff (deg)]]+360*Table3[[#This Row],[Phase mod]])</f>
        <v>82.38547828929768</v>
      </c>
    </row>
    <row r="13" spans="1:14" x14ac:dyDescent="0.2">
      <c r="A13" t="s">
        <v>22</v>
      </c>
      <c r="B13" s="3">
        <v>14.3</v>
      </c>
      <c r="C13" s="2">
        <f>2*Table3[[#This Row],[Photon energy (eV)]]-Threshold</f>
        <v>4.012611200000002</v>
      </c>
      <c r="D13" t="s">
        <v>23</v>
      </c>
      <c r="E13" s="1">
        <v>1.5039084682999999</v>
      </c>
      <c r="F13" s="2">
        <f>Table3[[#This Row],[Polar ang (rad)]]/PI()*180</f>
        <v>86.167608007574145</v>
      </c>
      <c r="G13" s="4">
        <f>ROUND(Table3[[#This Row],[Polar ang (deg)]], 0)</f>
        <v>86</v>
      </c>
      <c r="H13" s="5">
        <v>6.8147103140248002E-4</v>
      </c>
      <c r="I13" s="1">
        <v>0.523873853600065</v>
      </c>
      <c r="J13" s="1">
        <v>1.4155661296842501</v>
      </c>
      <c r="K13" s="2">
        <f>IF(Table3[[#This Row],[Phase shift diff (rad)]]="","",Table3[[#This Row],[Phase shift diff (rad)]]/PI()*180)</f>
        <v>81.105964852576093</v>
      </c>
      <c r="L13">
        <v>0</v>
      </c>
      <c r="M13" s="1">
        <f>IF(Table3[[#This Row],[Unwrapped (deg)]]="","",Table3[[#This Row],[Unwrapped (deg)]]/180*PI())</f>
        <v>1.4155661296842501</v>
      </c>
      <c r="N13" s="2">
        <f>IF(Table3[[#This Row],[Phase shift diff (deg)]]="","",Table3[[#This Row],[Phase shift diff (deg)]]+360*Table3[[#This Row],[Phase mod]])</f>
        <v>81.105964852576093</v>
      </c>
    </row>
    <row r="14" spans="1:14" x14ac:dyDescent="0.2">
      <c r="A14" t="s">
        <v>22</v>
      </c>
      <c r="B14" s="3">
        <v>14.3</v>
      </c>
      <c r="C14" s="2">
        <f>2*Table3[[#This Row],[Photon energy (eV)]]-Threshold</f>
        <v>4.012611200000002</v>
      </c>
      <c r="D14" t="s">
        <v>23</v>
      </c>
      <c r="E14" s="1">
        <v>1.6376841852897901</v>
      </c>
      <c r="F14" s="2">
        <f>Table3[[#This Row],[Polar ang (rad)]]/PI()*180</f>
        <v>93.83239199242567</v>
      </c>
      <c r="G14" s="4">
        <f>ROUND(Table3[[#This Row],[Polar ang (deg)]], 0)</f>
        <v>94</v>
      </c>
      <c r="H14" s="5">
        <v>6.8147103140248002E-4</v>
      </c>
      <c r="I14" s="1">
        <v>0.523873853600065</v>
      </c>
      <c r="J14" s="1">
        <v>4.5571587832740503</v>
      </c>
      <c r="K14" s="2">
        <f>IF(Table3[[#This Row],[Phase shift diff (rad)]]="","",Table3[[#This Row],[Phase shift diff (rad)]]/PI()*180)</f>
        <v>261.10596485257651</v>
      </c>
      <c r="L14">
        <v>0</v>
      </c>
      <c r="M14" s="1">
        <f>IF(Table3[[#This Row],[Unwrapped (deg)]]="","",Table3[[#This Row],[Unwrapped (deg)]]/180*PI())</f>
        <v>4.5571587832740503</v>
      </c>
      <c r="N14" s="2">
        <f>IF(Table3[[#This Row],[Phase shift diff (deg)]]="","",Table3[[#This Row],[Phase shift diff (deg)]]+360*Table3[[#This Row],[Phase mod]])</f>
        <v>261.10596485257651</v>
      </c>
    </row>
    <row r="15" spans="1:14" x14ac:dyDescent="0.2">
      <c r="A15" t="s">
        <v>22</v>
      </c>
      <c r="B15" s="3">
        <v>14.3</v>
      </c>
      <c r="C15" s="2">
        <f>2*Table3[[#This Row],[Photon energy (eV)]]-Threshold</f>
        <v>4.012611200000002</v>
      </c>
      <c r="D15" t="s">
        <v>23</v>
      </c>
      <c r="E15" s="1">
        <v>1.77146155368979</v>
      </c>
      <c r="F15" s="2">
        <f>Table3[[#This Row],[Polar ang (rad)]]/PI()*180</f>
        <v>101.49727059611246</v>
      </c>
      <c r="G15" s="4">
        <f>ROUND(Table3[[#This Row],[Polar ang (deg)]], 0)</f>
        <v>101</v>
      </c>
      <c r="H15" s="5">
        <v>1.8052962339936099E-3</v>
      </c>
      <c r="I15" s="1">
        <v>0.53071639040318397</v>
      </c>
      <c r="J15" s="1">
        <v>4.5794905055683497</v>
      </c>
      <c r="K15" s="2">
        <f>IF(Table3[[#This Row],[Phase shift diff (rad)]]="","",Table3[[#This Row],[Phase shift diff (rad)]]/PI()*180)</f>
        <v>262.38547828929808</v>
      </c>
      <c r="L15">
        <v>0</v>
      </c>
      <c r="M15" s="1">
        <f>IF(Table3[[#This Row],[Unwrapped (deg)]]="","",Table3[[#This Row],[Unwrapped (deg)]]/180*PI())</f>
        <v>4.5794905055683497</v>
      </c>
      <c r="N15" s="2">
        <f>IF(Table3[[#This Row],[Phase shift diff (deg)]]="","",Table3[[#This Row],[Phase shift diff (deg)]]+360*Table3[[#This Row],[Phase mod]])</f>
        <v>262.38547828929808</v>
      </c>
    </row>
    <row r="16" spans="1:14" x14ac:dyDescent="0.2">
      <c r="A16" t="s">
        <v>22</v>
      </c>
      <c r="B16" s="3">
        <v>14.3</v>
      </c>
      <c r="C16" s="2">
        <f>2*Table3[[#This Row],[Photon energy (eV)]]-Threshold</f>
        <v>4.012611200000002</v>
      </c>
      <c r="D16" t="s">
        <v>23</v>
      </c>
      <c r="E16" s="1">
        <v>1.9052441235897899</v>
      </c>
      <c r="F16" s="2">
        <f>Table3[[#This Row],[Polar ang (rad)]]/PI()*180</f>
        <v>109.16244722379638</v>
      </c>
      <c r="G16" s="4">
        <f>ROUND(Table3[[#This Row],[Polar ang (deg)]], 0)</f>
        <v>109</v>
      </c>
      <c r="H16" s="5">
        <v>2.3171299672823898E-3</v>
      </c>
      <c r="I16" s="1">
        <v>0.54959122345316003</v>
      </c>
      <c r="J16" s="1">
        <v>4.6339463758608099</v>
      </c>
      <c r="K16" s="2">
        <f>IF(Table3[[#This Row],[Phase shift diff (rad)]]="","",Table3[[#This Row],[Phase shift diff (rad)]]/PI()*180)</f>
        <v>265.50556982676784</v>
      </c>
      <c r="L16">
        <v>0</v>
      </c>
      <c r="M16" s="1">
        <f>IF(Table3[[#This Row],[Unwrapped (deg)]]="","",Table3[[#This Row],[Unwrapped (deg)]]/180*PI())</f>
        <v>4.633946375860809</v>
      </c>
      <c r="N16" s="2">
        <f>IF(Table3[[#This Row],[Phase shift diff (deg)]]="","",Table3[[#This Row],[Phase shift diff (deg)]]+360*Table3[[#This Row],[Phase mod]])</f>
        <v>265.50556982676784</v>
      </c>
    </row>
    <row r="17" spans="1:14" x14ac:dyDescent="0.2">
      <c r="A17" t="s">
        <v>22</v>
      </c>
      <c r="B17" s="3">
        <v>14.3</v>
      </c>
      <c r="C17" s="2">
        <f>2*Table3[[#This Row],[Photon energy (eV)]]-Threshold</f>
        <v>4.012611200000002</v>
      </c>
      <c r="D17" t="s">
        <v>23</v>
      </c>
      <c r="E17" s="1">
        <v>2.0390362692897899</v>
      </c>
      <c r="F17" s="2">
        <f>Table3[[#This Row],[Polar ang (rad)]]/PI()*180</f>
        <v>116.82817250440576</v>
      </c>
      <c r="G17" s="4">
        <f>ROUND(Table3[[#This Row],[Polar ang (deg)]], 0)</f>
        <v>117</v>
      </c>
      <c r="H17" s="5">
        <v>2.1185449344172098E-3</v>
      </c>
      <c r="I17" s="1">
        <v>0.60041835000742605</v>
      </c>
      <c r="J17" s="1">
        <v>4.7514254683013997</v>
      </c>
      <c r="K17" s="2">
        <f>IF(Table3[[#This Row],[Phase shift diff (rad)]]="","",Table3[[#This Row],[Phase shift diff (rad)]]/PI()*180)</f>
        <v>272.23662600464093</v>
      </c>
      <c r="L17">
        <v>0</v>
      </c>
      <c r="M17" s="1">
        <f>IF(Table3[[#This Row],[Unwrapped (deg)]]="","",Table3[[#This Row],[Unwrapped (deg)]]/180*PI())</f>
        <v>4.7514254683014006</v>
      </c>
      <c r="N17" s="2">
        <f>IF(Table3[[#This Row],[Phase shift diff (deg)]]="","",Table3[[#This Row],[Phase shift diff (deg)]]+360*Table3[[#This Row],[Phase mod]])</f>
        <v>272.23662600464093</v>
      </c>
    </row>
    <row r="18" spans="1:14" x14ac:dyDescent="0.2">
      <c r="A18" t="s">
        <v>22</v>
      </c>
      <c r="B18" s="3">
        <v>14.3</v>
      </c>
      <c r="C18" s="2">
        <f>2*Table3[[#This Row],[Photon energy (eV)]]-Threshold</f>
        <v>4.012611200000002</v>
      </c>
      <c r="D18" t="s">
        <v>23</v>
      </c>
      <c r="E18" s="1">
        <v>2.1728440629797898</v>
      </c>
      <c r="F18" s="2">
        <f>Table3[[#This Row],[Polar ang (rad)]]/PI()*180</f>
        <v>124.4947943488</v>
      </c>
      <c r="G18" s="4">
        <f>ROUND(Table3[[#This Row],[Polar ang (deg)]], 0)</f>
        <v>124</v>
      </c>
      <c r="H18" s="5">
        <v>1.45717795110966E-3</v>
      </c>
      <c r="I18" s="1">
        <v>0.72065011824277203</v>
      </c>
      <c r="J18" s="1">
        <v>5.02947274751818</v>
      </c>
      <c r="K18" s="2">
        <f>IF(Table3[[#This Row],[Phase shift diff (rad)]]="","",Table3[[#This Row],[Phase shift diff (rad)]]/PI()*180)</f>
        <v>288.16756160885802</v>
      </c>
      <c r="L18">
        <v>0</v>
      </c>
      <c r="M18" s="1">
        <f>IF(Table3[[#This Row],[Unwrapped (deg)]]="","",Table3[[#This Row],[Unwrapped (deg)]]/180*PI())</f>
        <v>5.02947274751818</v>
      </c>
      <c r="N18" s="2">
        <f>IF(Table3[[#This Row],[Phase shift diff (deg)]]="","",Table3[[#This Row],[Phase shift diff (deg)]]+360*Table3[[#This Row],[Phase mod]])</f>
        <v>288.16756160885802</v>
      </c>
    </row>
    <row r="19" spans="1:14" x14ac:dyDescent="0.2">
      <c r="A19" t="s">
        <v>22</v>
      </c>
      <c r="B19" s="3">
        <v>14.3</v>
      </c>
      <c r="C19" s="2">
        <f>2*Table3[[#This Row],[Photon energy (eV)]]-Threshold</f>
        <v>4.012611200000002</v>
      </c>
      <c r="D19" t="s">
        <v>23</v>
      </c>
      <c r="E19" s="1">
        <v>2.3066768641397899</v>
      </c>
      <c r="F19" s="2">
        <f>Table3[[#This Row],[Polar ang (rad)]]/PI()*180</f>
        <v>132.16284901568156</v>
      </c>
      <c r="G19" s="4">
        <f>ROUND(Table3[[#This Row],[Polar ang (deg)]], 0)</f>
        <v>132</v>
      </c>
      <c r="H19" s="5">
        <v>9.0917125482814498E-4</v>
      </c>
      <c r="I19" s="1">
        <v>0.41322994107991101</v>
      </c>
      <c r="J19" s="1">
        <v>5.6989934306619903</v>
      </c>
      <c r="K19" s="2">
        <f>IF(Table3[[#This Row],[Phase shift diff (rad)]]="","",Table3[[#This Row],[Phase shift diff (rad)]]/PI()*180)</f>
        <v>326.52827104971402</v>
      </c>
      <c r="L19">
        <v>0</v>
      </c>
      <c r="M19" s="1">
        <f>IF(Table3[[#This Row],[Unwrapped (deg)]]="","",Table3[[#This Row],[Unwrapped (deg)]]/180*PI())</f>
        <v>5.6989934306619903</v>
      </c>
      <c r="N19" s="2">
        <f>IF(Table3[[#This Row],[Phase shift diff (deg)]]="","",Table3[[#This Row],[Phase shift diff (deg)]]+360*Table3[[#This Row],[Phase mod]])</f>
        <v>326.52827104971402</v>
      </c>
    </row>
    <row r="20" spans="1:14" x14ac:dyDescent="0.2">
      <c r="A20" t="s">
        <v>22</v>
      </c>
      <c r="B20" s="3">
        <v>14.3</v>
      </c>
      <c r="C20" s="2">
        <f>2*Table3[[#This Row],[Photon energy (eV)]]-Threshold</f>
        <v>4.012611200000002</v>
      </c>
      <c r="D20" t="s">
        <v>23</v>
      </c>
      <c r="E20" s="1">
        <v>2.4405506304297901</v>
      </c>
      <c r="F20" s="2">
        <f>Table3[[#This Row],[Polar ang (rad)]]/PI()*180</f>
        <v>139.83325081161931</v>
      </c>
      <c r="G20" s="4">
        <f>ROUND(Table3[[#This Row],[Polar ang (deg)]], 0)</f>
        <v>140</v>
      </c>
      <c r="H20" s="5">
        <v>8.2577760292412705E-4</v>
      </c>
      <c r="I20" s="1">
        <v>0.26911576524777697</v>
      </c>
      <c r="J20" s="1">
        <v>6.4021533138982996</v>
      </c>
      <c r="K20" s="2">
        <f>IF(Table3[[#This Row],[Phase shift diff (rad)]]="","",Table3[[#This Row],[Phase shift diff (rad)]]/PI()*180)</f>
        <v>366.81636468206625</v>
      </c>
      <c r="L20">
        <v>0</v>
      </c>
      <c r="M20" s="1">
        <f>IF(Table3[[#This Row],[Unwrapped (deg)]]="","",Table3[[#This Row],[Unwrapped (deg)]]/180*PI())</f>
        <v>6.4021533138982996</v>
      </c>
      <c r="N20" s="2">
        <f>IF(Table3[[#This Row],[Phase shift diff (deg)]]="","",Table3[[#This Row],[Phase shift diff (deg)]]+360*Table3[[#This Row],[Phase mod]])</f>
        <v>366.81636468206625</v>
      </c>
    </row>
    <row r="21" spans="1:14" x14ac:dyDescent="0.2">
      <c r="A21" t="s">
        <v>22</v>
      </c>
      <c r="B21" s="3">
        <v>14.3</v>
      </c>
      <c r="C21" s="2">
        <f>2*Table3[[#This Row],[Photon energy (eV)]]-Threshold</f>
        <v>4.012611200000002</v>
      </c>
      <c r="D21" t="s">
        <v>23</v>
      </c>
      <c r="E21" s="1">
        <v>2.5744958264797901</v>
      </c>
      <c r="F21" s="2">
        <f>Table3[[#This Row],[Polar ang (rad)]]/PI()*180</f>
        <v>147.50774523133671</v>
      </c>
      <c r="G21" s="4">
        <f>ROUND(Table3[[#This Row],[Polar ang (deg)]], 0)</f>
        <v>148</v>
      </c>
      <c r="H21" s="5">
        <v>5.5788325983141497E-4</v>
      </c>
      <c r="I21" s="1">
        <v>0.17848827837860201</v>
      </c>
      <c r="J21" s="1">
        <v>6.4993644613562997</v>
      </c>
      <c r="K21" s="2">
        <f>IF(Table3[[#This Row],[Phase shift diff (rad)]]="","",Table3[[#This Row],[Phase shift diff (rad)]]/PI()*180)</f>
        <v>372.3861531530336</v>
      </c>
      <c r="L21">
        <v>0</v>
      </c>
      <c r="M21" s="1">
        <f>IF(Table3[[#This Row],[Unwrapped (deg)]]="","",Table3[[#This Row],[Unwrapped (deg)]]/180*PI())</f>
        <v>6.4993644613562997</v>
      </c>
      <c r="N21" s="2">
        <f>IF(Table3[[#This Row],[Phase shift diff (deg)]]="","",Table3[[#This Row],[Phase shift diff (deg)]]+360*Table3[[#This Row],[Phase mod]])</f>
        <v>372.3861531530336</v>
      </c>
    </row>
    <row r="22" spans="1:14" x14ac:dyDescent="0.2">
      <c r="A22" t="s">
        <v>22</v>
      </c>
      <c r="B22" s="3">
        <v>14.3</v>
      </c>
      <c r="C22" s="2">
        <f>2*Table3[[#This Row],[Photon energy (eV)]]-Threshold</f>
        <v>4.012611200000002</v>
      </c>
      <c r="D22" t="s">
        <v>23</v>
      </c>
      <c r="E22" s="1">
        <v>2.7085798469497901</v>
      </c>
      <c r="F22" s="2">
        <f>Table3[[#This Row],[Polar ang (rad)]]/PI()*180</f>
        <v>155.19019370441345</v>
      </c>
      <c r="G22" s="4">
        <f>ROUND(Table3[[#This Row],[Polar ang (deg)]], 0)</f>
        <v>155</v>
      </c>
      <c r="H22" s="5">
        <v>4.6749001949897197E-4</v>
      </c>
      <c r="I22" s="1">
        <v>0.17642958397820499</v>
      </c>
      <c r="J22" s="1">
        <v>4.6477050240205902</v>
      </c>
      <c r="K22" s="2">
        <f>IF(Table3[[#This Row],[Phase shift diff (rad)]]="","",Table3[[#This Row],[Phase shift diff (rad)]]/PI()*180)</f>
        <v>266.29388229812872</v>
      </c>
      <c r="L22">
        <v>0</v>
      </c>
      <c r="M22" s="1">
        <f>IF(Table3[[#This Row],[Unwrapped (deg)]]="","",Table3[[#This Row],[Unwrapped (deg)]]/180*PI())</f>
        <v>4.6477050240205902</v>
      </c>
      <c r="N22" s="2">
        <f>IF(Table3[[#This Row],[Phase shift diff (deg)]]="","",Table3[[#This Row],[Phase shift diff (deg)]]+360*Table3[[#This Row],[Phase mod]])</f>
        <v>266.29388229812872</v>
      </c>
    </row>
    <row r="23" spans="1:14" x14ac:dyDescent="0.2">
      <c r="A23" t="s">
        <v>22</v>
      </c>
      <c r="B23" s="3">
        <v>14.3</v>
      </c>
      <c r="C23" s="2">
        <f>2*Table3[[#This Row],[Photon energy (eV)]]-Threshold</f>
        <v>4.012611200000002</v>
      </c>
      <c r="D23" t="s">
        <v>23</v>
      </c>
      <c r="E23" s="1">
        <v>2.8429890499997899</v>
      </c>
      <c r="F23" s="2">
        <f>Table3[[#This Row],[Polar ang (rad)]]/PI()*180</f>
        <v>162.89127376689535</v>
      </c>
      <c r="G23" s="4">
        <f>ROUND(Table3[[#This Row],[Polar ang (deg)]], 0)</f>
        <v>163</v>
      </c>
      <c r="H23" s="5">
        <v>1.6000855544673299E-3</v>
      </c>
      <c r="I23" s="1">
        <v>0.54529294858621702</v>
      </c>
      <c r="J23" s="1">
        <v>4.2300514133571401</v>
      </c>
      <c r="K23" s="2">
        <f>IF(Table3[[#This Row],[Phase shift diff (rad)]]="","",Table3[[#This Row],[Phase shift diff (rad)]]/PI()*180)</f>
        <v>242.36409310871295</v>
      </c>
      <c r="L23">
        <v>0</v>
      </c>
      <c r="M23" s="1">
        <f>IF(Table3[[#This Row],[Unwrapped (deg)]]="","",Table3[[#This Row],[Unwrapped (deg)]]/180*PI())</f>
        <v>4.2300514133571401</v>
      </c>
      <c r="N23" s="2">
        <f>IF(Table3[[#This Row],[Phase shift diff (deg)]]="","",Table3[[#This Row],[Phase shift diff (deg)]]+360*Table3[[#This Row],[Phase mod]])</f>
        <v>242.36409310871295</v>
      </c>
    </row>
    <row r="24" spans="1:14" x14ac:dyDescent="0.2">
      <c r="A24" t="s">
        <v>22</v>
      </c>
      <c r="B24" s="3">
        <v>14.3</v>
      </c>
      <c r="C24" s="2">
        <f>2*Table3[[#This Row],[Photon energy (eV)]]-Threshold</f>
        <v>4.012611200000002</v>
      </c>
      <c r="D24" t="s">
        <v>23</v>
      </c>
      <c r="E24" s="1">
        <v>2.9785043514297902</v>
      </c>
      <c r="F24" s="2">
        <f>Table3[[#This Row],[Polar ang (rad)]]/PI()*180</f>
        <v>170.65572859827753</v>
      </c>
      <c r="G24" s="4">
        <f>ROUND(Table3[[#This Row],[Polar ang (deg)]], 0)</f>
        <v>171</v>
      </c>
      <c r="H24" s="5">
        <v>2.6940832154327401E-3</v>
      </c>
      <c r="I24" s="1">
        <v>0.85335574526735003</v>
      </c>
      <c r="J24" s="1">
        <v>4.1836894742737298</v>
      </c>
      <c r="K24" s="2">
        <f>IF(Table3[[#This Row],[Phase shift diff (rad)]]="","",Table3[[#This Row],[Phase shift diff (rad)]]/PI()*180)</f>
        <v>239.70774966919092</v>
      </c>
      <c r="L24">
        <v>0</v>
      </c>
      <c r="M24" s="1">
        <f>IF(Table3[[#This Row],[Unwrapped (deg)]]="","",Table3[[#This Row],[Unwrapped (deg)]]/180*PI())</f>
        <v>4.1836894742737298</v>
      </c>
      <c r="N24" s="2">
        <f>IF(Table3[[#This Row],[Phase shift diff (deg)]]="","",Table3[[#This Row],[Phase shift diff (deg)]]+360*Table3[[#This Row],[Phase mod]])</f>
        <v>239.70774966919092</v>
      </c>
    </row>
    <row r="25" spans="1:14" x14ac:dyDescent="0.2">
      <c r="A25" t="s">
        <v>22</v>
      </c>
      <c r="B25" s="3">
        <v>14.3</v>
      </c>
      <c r="C25" s="2">
        <f>2*Table3[[#This Row],[Photon energy (eV)]]-Threshold</f>
        <v>4.012611200000002</v>
      </c>
      <c r="D25" t="s">
        <v>23</v>
      </c>
      <c r="E25" s="1">
        <v>3.14159265358979</v>
      </c>
      <c r="F25" s="2">
        <f>Table3[[#This Row],[Polar ang (rad)]]/PI()*180</f>
        <v>179.99999999999983</v>
      </c>
      <c r="G25" s="4">
        <f>ROUND(Table3[[#This Row],[Polar ang (deg)]], 0)</f>
        <v>180</v>
      </c>
      <c r="H25" s="5">
        <v>3.25546942456922E-3</v>
      </c>
      <c r="I25" s="1">
        <v>1</v>
      </c>
      <c r="J25" s="1">
        <v>4.1752081348987096</v>
      </c>
      <c r="K25" s="2">
        <f>IF(Table3[[#This Row],[Phase shift diff (rad)]]="","",Table3[[#This Row],[Phase shift diff (rad)]]/PI()*180)</f>
        <v>239.22180471838413</v>
      </c>
      <c r="L25">
        <v>0</v>
      </c>
      <c r="M25" s="1">
        <f>IF(Table3[[#This Row],[Unwrapped (deg)]]="","",Table3[[#This Row],[Unwrapped (deg)]]/180*PI())</f>
        <v>4.1752081348987096</v>
      </c>
      <c r="N25" s="2">
        <f>IF(Table3[[#This Row],[Phase shift diff (deg)]]="","",Table3[[#This Row],[Phase shift diff (deg)]]+360*Table3[[#This Row],[Phase mod]])</f>
        <v>239.22180471838413</v>
      </c>
    </row>
    <row r="26" spans="1:14" x14ac:dyDescent="0.2">
      <c r="A26" t="s">
        <v>22</v>
      </c>
      <c r="B26" s="3">
        <v>14.3</v>
      </c>
      <c r="C26" s="2">
        <f>2*Table3[[#This Row],[Photon energy (eV)]]-Threshold</f>
        <v>4.012611200000002</v>
      </c>
      <c r="D26" t="s">
        <v>24</v>
      </c>
      <c r="E26" s="1">
        <v>0</v>
      </c>
      <c r="F26" s="2">
        <f>Table3[[#This Row],[Polar ang (rad)]]/PI()*180</f>
        <v>0</v>
      </c>
      <c r="G26" s="4">
        <f>ROUND(Table3[[#This Row],[Polar ang (deg)]], 0)</f>
        <v>0</v>
      </c>
      <c r="H26" s="5">
        <v>0</v>
      </c>
      <c r="I26" s="1">
        <v>0</v>
      </c>
      <c r="J26" s="1"/>
      <c r="K26" s="2" t="str">
        <f>IF(Table3[[#This Row],[Phase shift diff (rad)]]="","",Table3[[#This Row],[Phase shift diff (rad)]]/PI()*180)</f>
        <v/>
      </c>
      <c r="L26">
        <v>0</v>
      </c>
      <c r="M26" s="1" t="str">
        <f>IF(Table3[[#This Row],[Unwrapped (deg)]]="","",Table3[[#This Row],[Unwrapped (deg)]]/180*PI())</f>
        <v/>
      </c>
      <c r="N26" s="2" t="str">
        <f>IF(Table3[[#This Row],[Phase shift diff (deg)]]="","",Table3[[#This Row],[Phase shift diff (deg)]]+360*Table3[[#This Row],[Phase mod]])</f>
        <v/>
      </c>
    </row>
    <row r="27" spans="1:14" x14ac:dyDescent="0.2">
      <c r="A27" t="s">
        <v>22</v>
      </c>
      <c r="B27" s="3">
        <v>14.3</v>
      </c>
      <c r="C27" s="2">
        <f>2*Table3[[#This Row],[Photon energy (eV)]]-Threshold</f>
        <v>4.012611200000002</v>
      </c>
      <c r="D27" t="s">
        <v>24</v>
      </c>
      <c r="E27" s="1">
        <v>0.16308830216</v>
      </c>
      <c r="F27" s="2">
        <f>Table3[[#This Row],[Polar ang (rad)]]/PI()*180</f>
        <v>9.3442714017223079</v>
      </c>
      <c r="G27" s="4">
        <f>ROUND(Table3[[#This Row],[Polar ang (deg)]], 0)</f>
        <v>9</v>
      </c>
      <c r="H27" s="5">
        <v>2.3148131802352899E-4</v>
      </c>
      <c r="I27" s="1">
        <v>7.3322127366324902E-2</v>
      </c>
      <c r="J27" s="1">
        <v>1.2240959709868</v>
      </c>
      <c r="K27" s="2">
        <f>IF(Table3[[#This Row],[Phase shift diff (rad)]]="","",Table3[[#This Row],[Phase shift diff (rad)]]/PI()*180)</f>
        <v>70.135532856512114</v>
      </c>
      <c r="L27">
        <v>0</v>
      </c>
      <c r="M27" s="1">
        <f>IF(Table3[[#This Row],[Unwrapped (deg)]]="","",Table3[[#This Row],[Unwrapped (deg)]]/180*PI())</f>
        <v>1.2240959709868</v>
      </c>
      <c r="N27" s="2">
        <f>IF(Table3[[#This Row],[Phase shift diff (deg)]]="","",Table3[[#This Row],[Phase shift diff (deg)]]+360*Table3[[#This Row],[Phase mod]])</f>
        <v>70.135532856512114</v>
      </c>
    </row>
    <row r="28" spans="1:14" x14ac:dyDescent="0.2">
      <c r="A28" t="s">
        <v>22</v>
      </c>
      <c r="B28" s="3">
        <v>14.3</v>
      </c>
      <c r="C28" s="2">
        <f>2*Table3[[#This Row],[Photon energy (eV)]]-Threshold</f>
        <v>4.012611200000002</v>
      </c>
      <c r="D28" t="s">
        <v>24</v>
      </c>
      <c r="E28" s="1">
        <v>0.29860360358999999</v>
      </c>
      <c r="F28" s="2">
        <f>Table3[[#This Row],[Polar ang (rad)]]/PI()*180</f>
        <v>17.108726233104477</v>
      </c>
      <c r="G28" s="4">
        <f>ROUND(Table3[[#This Row],[Polar ang (deg)]], 0)</f>
        <v>17</v>
      </c>
      <c r="H28" s="5">
        <v>6.6713698239451104E-4</v>
      </c>
      <c r="I28" s="1">
        <v>0.22735352570689099</v>
      </c>
      <c r="J28" s="1">
        <v>1.2323324006843701</v>
      </c>
      <c r="K28" s="2">
        <f>IF(Table3[[#This Row],[Phase shift diff (rad)]]="","",Table3[[#This Row],[Phase shift diff (rad)]]/PI()*180)</f>
        <v>70.607445516439086</v>
      </c>
      <c r="L28">
        <v>0</v>
      </c>
      <c r="M28" s="1">
        <f>IF(Table3[[#This Row],[Unwrapped (deg)]]="","",Table3[[#This Row],[Unwrapped (deg)]]/180*PI())</f>
        <v>1.2323324006843699</v>
      </c>
      <c r="N28" s="2">
        <f>IF(Table3[[#This Row],[Phase shift diff (deg)]]="","",Table3[[#This Row],[Phase shift diff (deg)]]+360*Table3[[#This Row],[Phase mod]])</f>
        <v>70.607445516439086</v>
      </c>
    </row>
    <row r="29" spans="1:14" x14ac:dyDescent="0.2">
      <c r="A29" t="s">
        <v>22</v>
      </c>
      <c r="B29" s="3">
        <v>14.3</v>
      </c>
      <c r="C29" s="2">
        <f>2*Table3[[#This Row],[Photon energy (eV)]]-Threshold</f>
        <v>4.012611200000002</v>
      </c>
      <c r="D29" t="s">
        <v>24</v>
      </c>
      <c r="E29" s="1">
        <v>0.43301280663999903</v>
      </c>
      <c r="F29" s="2">
        <f>Table3[[#This Row],[Polar ang (rad)]]/PI()*180</f>
        <v>24.809806295586331</v>
      </c>
      <c r="G29" s="4">
        <f>ROUND(Table3[[#This Row],[Polar ang (deg)]], 0)</f>
        <v>25</v>
      </c>
      <c r="H29" s="5">
        <v>1.0911178872709999E-3</v>
      </c>
      <c r="I29" s="1">
        <v>0.41178520801089702</v>
      </c>
      <c r="J29" s="1">
        <v>1.24829621418668</v>
      </c>
      <c r="K29" s="2">
        <f>IF(Table3[[#This Row],[Phase shift diff (rad)]]="","",Table3[[#This Row],[Phase shift diff (rad)]]/PI()*180)</f>
        <v>71.522104655055401</v>
      </c>
      <c r="L29">
        <v>0</v>
      </c>
      <c r="M29" s="1">
        <f>IF(Table3[[#This Row],[Unwrapped (deg)]]="","",Table3[[#This Row],[Unwrapped (deg)]]/180*PI())</f>
        <v>1.24829621418668</v>
      </c>
      <c r="N29" s="2">
        <f>IF(Table3[[#This Row],[Phase shift diff (deg)]]="","",Table3[[#This Row],[Phase shift diff (deg)]]+360*Table3[[#This Row],[Phase mod]])</f>
        <v>71.522104655055401</v>
      </c>
    </row>
    <row r="30" spans="1:14" x14ac:dyDescent="0.2">
      <c r="A30" t="s">
        <v>22</v>
      </c>
      <c r="B30" s="3">
        <v>14.3</v>
      </c>
      <c r="C30" s="2">
        <f>2*Table3[[#This Row],[Photon energy (eV)]]-Threshold</f>
        <v>4.012611200000002</v>
      </c>
      <c r="D30" t="s">
        <v>24</v>
      </c>
      <c r="E30" s="1">
        <v>0.56709682710999998</v>
      </c>
      <c r="F30" s="2">
        <f>Table3[[#This Row],[Polar ang (rad)]]/PI()*180</f>
        <v>32.492254768663123</v>
      </c>
      <c r="G30" s="4">
        <f>ROUND(Table3[[#This Row],[Polar ang (deg)]], 0)</f>
        <v>32</v>
      </c>
      <c r="H30" s="5">
        <v>1.28385920187912E-3</v>
      </c>
      <c r="I30" s="1">
        <v>0.41075586081069798</v>
      </c>
      <c r="J30" s="1">
        <v>1.27895943307674</v>
      </c>
      <c r="K30" s="2">
        <f>IF(Table3[[#This Row],[Phase shift diff (rad)]]="","",Table3[[#This Row],[Phase shift diff (rad)]]/PI()*180)</f>
        <v>73.278977683741658</v>
      </c>
      <c r="L30">
        <v>0</v>
      </c>
      <c r="M30" s="1">
        <f>IF(Table3[[#This Row],[Unwrapped (deg)]]="","",Table3[[#This Row],[Unwrapped (deg)]]/180*PI())</f>
        <v>1.27895943307674</v>
      </c>
      <c r="N30" s="2">
        <f>IF(Table3[[#This Row],[Phase shift diff (deg)]]="","",Table3[[#This Row],[Phase shift diff (deg)]]+360*Table3[[#This Row],[Phase mod]])</f>
        <v>73.278977683741658</v>
      </c>
    </row>
    <row r="31" spans="1:14" x14ac:dyDescent="0.2">
      <c r="A31" t="s">
        <v>22</v>
      </c>
      <c r="B31" s="3">
        <v>14.3</v>
      </c>
      <c r="C31" s="2">
        <f>2*Table3[[#This Row],[Photon energy (eV)]]-Threshold</f>
        <v>4.012611200000002</v>
      </c>
      <c r="D31" t="s">
        <v>24</v>
      </c>
      <c r="E31" s="1">
        <v>0.70104202315999997</v>
      </c>
      <c r="F31" s="2">
        <f>Table3[[#This Row],[Polar ang (rad)]]/PI()*180</f>
        <v>40.166749188380507</v>
      </c>
      <c r="G31" s="4">
        <f>ROUND(Table3[[#This Row],[Polar ang (deg)]], 0)</f>
        <v>40</v>
      </c>
      <c r="H31" s="5">
        <v>1.1213535387513099E-3</v>
      </c>
      <c r="I31" s="1">
        <v>0.36544211737611099</v>
      </c>
      <c r="J31" s="1">
        <v>1.3462288869332</v>
      </c>
      <c r="K31" s="2">
        <f>IF(Table3[[#This Row],[Phase shift diff (rad)]]="","",Table3[[#This Row],[Phase shift diff (rad)]]/PI()*180)</f>
        <v>77.13323347986686</v>
      </c>
      <c r="L31">
        <v>0</v>
      </c>
      <c r="M31" s="1">
        <f>IF(Table3[[#This Row],[Unwrapped (deg)]]="","",Table3[[#This Row],[Unwrapped (deg)]]/180*PI())</f>
        <v>1.3462288869332</v>
      </c>
      <c r="N31" s="2">
        <f>IF(Table3[[#This Row],[Phase shift diff (deg)]]="","",Table3[[#This Row],[Phase shift diff (deg)]]+360*Table3[[#This Row],[Phase mod]])</f>
        <v>77.13323347986686</v>
      </c>
    </row>
    <row r="32" spans="1:14" x14ac:dyDescent="0.2">
      <c r="A32" t="s">
        <v>22</v>
      </c>
      <c r="B32" s="3">
        <v>14.3</v>
      </c>
      <c r="C32" s="2">
        <f>2*Table3[[#This Row],[Photon energy (eV)]]-Threshold</f>
        <v>4.012611200000002</v>
      </c>
      <c r="D32" t="s">
        <v>24</v>
      </c>
      <c r="E32" s="1">
        <v>0.83491578945</v>
      </c>
      <c r="F32" s="2">
        <f>Table3[[#This Row],[Polar ang (rad)]]/PI()*180</f>
        <v>47.837150984318271</v>
      </c>
      <c r="G32" s="4">
        <f>ROUND(Table3[[#This Row],[Polar ang (deg)]], 0)</f>
        <v>48</v>
      </c>
      <c r="H32" s="5">
        <v>6.4549348647124905E-4</v>
      </c>
      <c r="I32" s="1">
        <v>0.29338502946004402</v>
      </c>
      <c r="J32" s="1">
        <v>1.55978321887702</v>
      </c>
      <c r="K32" s="2">
        <f>IF(Table3[[#This Row],[Phase shift diff (rad)]]="","",Table3[[#This Row],[Phase shift diff (rad)]]/PI()*180)</f>
        <v>89.368995396983564</v>
      </c>
      <c r="L32">
        <v>0</v>
      </c>
      <c r="M32" s="1">
        <f>IF(Table3[[#This Row],[Unwrapped (deg)]]="","",Table3[[#This Row],[Unwrapped (deg)]]/180*PI())</f>
        <v>1.55978321887702</v>
      </c>
      <c r="N32" s="2">
        <f>IF(Table3[[#This Row],[Phase shift diff (deg)]]="","",Table3[[#This Row],[Phase shift diff (deg)]]+360*Table3[[#This Row],[Phase mod]])</f>
        <v>89.368995396983564</v>
      </c>
    </row>
    <row r="33" spans="1:14" x14ac:dyDescent="0.2">
      <c r="A33" t="s">
        <v>22</v>
      </c>
      <c r="B33" s="3">
        <v>14.3</v>
      </c>
      <c r="C33" s="2">
        <f>2*Table3[[#This Row],[Photon energy (eV)]]-Threshold</f>
        <v>4.012611200000002</v>
      </c>
      <c r="D33" t="s">
        <v>24</v>
      </c>
      <c r="E33" s="1">
        <v>0.96874859060999896</v>
      </c>
      <c r="F33" s="2">
        <f>Table3[[#This Row],[Polar ang (rad)]]/PI()*180</f>
        <v>55.505205651199752</v>
      </c>
      <c r="G33" s="4">
        <f>ROUND(Table3[[#This Row],[Polar ang (deg)]], 0)</f>
        <v>56</v>
      </c>
      <c r="H33" s="5">
        <v>2.8242726812721598E-4</v>
      </c>
      <c r="I33" s="1">
        <v>0.13967494087861301</v>
      </c>
      <c r="J33" s="1">
        <v>2.9959200219792401</v>
      </c>
      <c r="K33" s="2">
        <f>IF(Table3[[#This Row],[Phase shift diff (rad)]]="","",Table3[[#This Row],[Phase shift diff (rad)]]/PI()*180)</f>
        <v>171.65357301815129</v>
      </c>
      <c r="L33">
        <v>0</v>
      </c>
      <c r="M33" s="1">
        <f>IF(Table3[[#This Row],[Unwrapped (deg)]]="","",Table3[[#This Row],[Unwrapped (deg)]]/180*PI())</f>
        <v>2.9959200219792401</v>
      </c>
      <c r="N33" s="2">
        <f>IF(Table3[[#This Row],[Phase shift diff (deg)]]="","",Table3[[#This Row],[Phase shift diff (deg)]]+360*Table3[[#This Row],[Phase mod]])</f>
        <v>171.65357301815129</v>
      </c>
    </row>
    <row r="34" spans="1:14" x14ac:dyDescent="0.2">
      <c r="A34" t="s">
        <v>22</v>
      </c>
      <c r="B34" s="3">
        <v>14.3</v>
      </c>
      <c r="C34" s="2">
        <f>2*Table3[[#This Row],[Photon energy (eV)]]-Threshold</f>
        <v>4.012611200000002</v>
      </c>
      <c r="D34" t="s">
        <v>24</v>
      </c>
      <c r="E34" s="1">
        <v>1.1025563842999999</v>
      </c>
      <c r="F34" s="2">
        <f>Table3[[#This Row],[Polar ang (rad)]]/PI()*180</f>
        <v>63.171827495594052</v>
      </c>
      <c r="G34" s="4">
        <f>ROUND(Table3[[#This Row],[Polar ang (deg)]], 0)</f>
        <v>63</v>
      </c>
      <c r="H34" s="5">
        <v>7.0495153959515501E-4</v>
      </c>
      <c r="I34" s="1">
        <v>0.199790824996286</v>
      </c>
      <c r="J34" s="1">
        <v>3.91860627948817</v>
      </c>
      <c r="K34" s="2">
        <f>IF(Table3[[#This Row],[Phase shift diff (rad)]]="","",Table3[[#This Row],[Phase shift diff (rad)]]/PI()*180)</f>
        <v>224.51960138813402</v>
      </c>
      <c r="L34">
        <v>0</v>
      </c>
      <c r="M34" s="1">
        <f>IF(Table3[[#This Row],[Unwrapped (deg)]]="","",Table3[[#This Row],[Unwrapped (deg)]]/180*PI())</f>
        <v>3.9186062794881695</v>
      </c>
      <c r="N34" s="2">
        <f>IF(Table3[[#This Row],[Phase shift diff (deg)]]="","",Table3[[#This Row],[Phase shift diff (deg)]]+360*Table3[[#This Row],[Phase mod]])</f>
        <v>224.51960138813402</v>
      </c>
    </row>
    <row r="35" spans="1:14" x14ac:dyDescent="0.2">
      <c r="A35" t="s">
        <v>22</v>
      </c>
      <c r="B35" s="3">
        <v>14.3</v>
      </c>
      <c r="C35" s="2">
        <f>2*Table3[[#This Row],[Photon energy (eV)]]-Threshold</f>
        <v>4.012611200000002</v>
      </c>
      <c r="D35" t="s">
        <v>24</v>
      </c>
      <c r="E35" s="1">
        <v>1.2363485299999999</v>
      </c>
      <c r="F35" s="2">
        <f>Table3[[#This Row],[Polar ang (rad)]]/PI()*180</f>
        <v>70.837552776203438</v>
      </c>
      <c r="G35" s="4">
        <f>ROUND(Table3[[#This Row],[Polar ang (deg)]], 0)</f>
        <v>71</v>
      </c>
      <c r="H35" s="5">
        <v>9.4948356990331995E-4</v>
      </c>
      <c r="I35" s="1">
        <v>0.22520438827341899</v>
      </c>
      <c r="J35" s="1">
        <v>4.0671778852217599</v>
      </c>
      <c r="K35" s="2">
        <f>IF(Table3[[#This Row],[Phase shift diff (rad)]]="","",Table3[[#This Row],[Phase shift diff (rad)]]/PI()*180)</f>
        <v>233.03212735215041</v>
      </c>
      <c r="L35">
        <v>0</v>
      </c>
      <c r="M35" s="1">
        <f>IF(Table3[[#This Row],[Unwrapped (deg)]]="","",Table3[[#This Row],[Unwrapped (deg)]]/180*PI())</f>
        <v>4.0671778852217599</v>
      </c>
      <c r="N35" s="2">
        <f>IF(Table3[[#This Row],[Phase shift diff (deg)]]="","",Table3[[#This Row],[Phase shift diff (deg)]]+360*Table3[[#This Row],[Phase mod]])</f>
        <v>233.03212735215041</v>
      </c>
    </row>
    <row r="36" spans="1:14" x14ac:dyDescent="0.2">
      <c r="A36" t="s">
        <v>22</v>
      </c>
      <c r="B36" s="3">
        <v>14.3</v>
      </c>
      <c r="C36" s="2">
        <f>2*Table3[[#This Row],[Photon energy (eV)]]-Threshold</f>
        <v>4.012611200000002</v>
      </c>
      <c r="D36" t="s">
        <v>24</v>
      </c>
      <c r="E36" s="1">
        <v>1.3701310999</v>
      </c>
      <c r="F36" s="2">
        <f>Table3[[#This Row],[Polar ang (rad)]]/PI()*180</f>
        <v>78.502729403887372</v>
      </c>
      <c r="G36" s="4">
        <f>ROUND(Table3[[#This Row],[Polar ang (deg)]], 0)</f>
        <v>79</v>
      </c>
      <c r="H36" s="5">
        <v>7.9816258589304702E-4</v>
      </c>
      <c r="I36" s="1">
        <v>0.23464180479840699</v>
      </c>
      <c r="J36" s="1">
        <v>4.11657577652322</v>
      </c>
      <c r="K36" s="2">
        <f>IF(Table3[[#This Row],[Phase shift diff (rad)]]="","",Table3[[#This Row],[Phase shift diff (rad)]]/PI()*180)</f>
        <v>235.86241804057005</v>
      </c>
      <c r="L36">
        <v>0</v>
      </c>
      <c r="M36" s="1">
        <f>IF(Table3[[#This Row],[Unwrapped (deg)]]="","",Table3[[#This Row],[Unwrapped (deg)]]/180*PI())</f>
        <v>4.11657577652322</v>
      </c>
      <c r="N36" s="2">
        <f>IF(Table3[[#This Row],[Phase shift diff (deg)]]="","",Table3[[#This Row],[Phase shift diff (deg)]]+360*Table3[[#This Row],[Phase mod]])</f>
        <v>235.86241804057005</v>
      </c>
    </row>
    <row r="37" spans="1:14" x14ac:dyDescent="0.2">
      <c r="A37" t="s">
        <v>22</v>
      </c>
      <c r="B37" s="3">
        <v>14.3</v>
      </c>
      <c r="C37" s="2">
        <f>2*Table3[[#This Row],[Photon energy (eV)]]-Threshold</f>
        <v>4.012611200000002</v>
      </c>
      <c r="D37" t="s">
        <v>24</v>
      </c>
      <c r="E37" s="1">
        <v>1.5039084682999999</v>
      </c>
      <c r="F37" s="2">
        <f>Table3[[#This Row],[Polar ang (rad)]]/PI()*180</f>
        <v>86.167608007574145</v>
      </c>
      <c r="G37" s="4">
        <f>ROUND(Table3[[#This Row],[Polar ang (deg)]], 0)</f>
        <v>86</v>
      </c>
      <c r="H37" s="5">
        <v>3.0967968131556602E-4</v>
      </c>
      <c r="I37" s="1">
        <v>0.238063073199967</v>
      </c>
      <c r="J37" s="1">
        <v>4.1344116787291396</v>
      </c>
      <c r="K37" s="2">
        <f>IF(Table3[[#This Row],[Phase shift diff (rad)]]="","",Table3[[#This Row],[Phase shift diff (rad)]]/PI()*180)</f>
        <v>236.88433996077734</v>
      </c>
      <c r="L37">
        <v>0</v>
      </c>
      <c r="M37" s="1">
        <f>IF(Table3[[#This Row],[Unwrapped (deg)]]="","",Table3[[#This Row],[Unwrapped (deg)]]/180*PI())</f>
        <v>4.1344116787291396</v>
      </c>
      <c r="N37" s="2">
        <f>IF(Table3[[#This Row],[Phase shift diff (deg)]]="","",Table3[[#This Row],[Phase shift diff (deg)]]+360*Table3[[#This Row],[Phase mod]])</f>
        <v>236.88433996077734</v>
      </c>
    </row>
    <row r="38" spans="1:14" x14ac:dyDescent="0.2">
      <c r="A38" t="s">
        <v>22</v>
      </c>
      <c r="B38" s="3">
        <v>14.3</v>
      </c>
      <c r="C38" s="2">
        <f>2*Table3[[#This Row],[Photon energy (eV)]]-Threshold</f>
        <v>4.012611200000002</v>
      </c>
      <c r="D38" t="s">
        <v>24</v>
      </c>
      <c r="E38" s="1">
        <v>1.6376841852897901</v>
      </c>
      <c r="F38" s="2">
        <f>Table3[[#This Row],[Polar ang (rad)]]/PI()*180</f>
        <v>93.83239199242567</v>
      </c>
      <c r="G38" s="4">
        <f>ROUND(Table3[[#This Row],[Polar ang (deg)]], 0)</f>
        <v>94</v>
      </c>
      <c r="H38" s="5">
        <v>3.0967968131556602E-4</v>
      </c>
      <c r="I38" s="1">
        <v>0.238063073199967</v>
      </c>
      <c r="J38" s="1">
        <v>7.2760043323189301</v>
      </c>
      <c r="K38" s="2">
        <f>IF(Table3[[#This Row],[Phase shift diff (rad)]]="","",Table3[[#This Row],[Phase shift diff (rad)]]/PI()*180)</f>
        <v>416.8843399607772</v>
      </c>
      <c r="L38">
        <v>0</v>
      </c>
      <c r="M38" s="1">
        <f>IF(Table3[[#This Row],[Unwrapped (deg)]]="","",Table3[[#This Row],[Unwrapped (deg)]]/180*PI())</f>
        <v>7.276004332318931</v>
      </c>
      <c r="N38" s="2">
        <f>IF(Table3[[#This Row],[Phase shift diff (deg)]]="","",Table3[[#This Row],[Phase shift diff (deg)]]+360*Table3[[#This Row],[Phase mod]])</f>
        <v>416.8843399607772</v>
      </c>
    </row>
    <row r="39" spans="1:14" x14ac:dyDescent="0.2">
      <c r="A39" t="s">
        <v>22</v>
      </c>
      <c r="B39" s="3">
        <v>14.3</v>
      </c>
      <c r="C39" s="2">
        <f>2*Table3[[#This Row],[Photon energy (eV)]]-Threshold</f>
        <v>4.012611200000002</v>
      </c>
      <c r="D39" t="s">
        <v>24</v>
      </c>
      <c r="E39" s="1">
        <v>1.77146155368979</v>
      </c>
      <c r="F39" s="2">
        <f>Table3[[#This Row],[Polar ang (rad)]]/PI()*180</f>
        <v>101.49727059611246</v>
      </c>
      <c r="G39" s="4">
        <f>ROUND(Table3[[#This Row],[Polar ang (deg)]], 0)</f>
        <v>101</v>
      </c>
      <c r="H39" s="5">
        <v>7.9816258589304702E-4</v>
      </c>
      <c r="I39" s="1">
        <v>0.23464180479840699</v>
      </c>
      <c r="J39" s="1">
        <v>7.2581684301130096</v>
      </c>
      <c r="K39" s="2">
        <f>IF(Table3[[#This Row],[Phase shift diff (rad)]]="","",Table3[[#This Row],[Phase shift diff (rad)]]/PI()*180)</f>
        <v>415.86241804056988</v>
      </c>
      <c r="L39">
        <v>0</v>
      </c>
      <c r="M39" s="1">
        <f>IF(Table3[[#This Row],[Unwrapped (deg)]]="","",Table3[[#This Row],[Unwrapped (deg)]]/180*PI())</f>
        <v>7.2581684301130096</v>
      </c>
      <c r="N39" s="2">
        <f>IF(Table3[[#This Row],[Phase shift diff (deg)]]="","",Table3[[#This Row],[Phase shift diff (deg)]]+360*Table3[[#This Row],[Phase mod]])</f>
        <v>415.86241804056988</v>
      </c>
    </row>
    <row r="40" spans="1:14" x14ac:dyDescent="0.2">
      <c r="A40" t="s">
        <v>22</v>
      </c>
      <c r="B40" s="3">
        <v>14.3</v>
      </c>
      <c r="C40" s="2">
        <f>2*Table3[[#This Row],[Photon energy (eV)]]-Threshold</f>
        <v>4.012611200000002</v>
      </c>
      <c r="D40" t="s">
        <v>24</v>
      </c>
      <c r="E40" s="1">
        <v>1.9052441235897899</v>
      </c>
      <c r="F40" s="2">
        <f>Table3[[#This Row],[Polar ang (rad)]]/PI()*180</f>
        <v>109.16244722379638</v>
      </c>
      <c r="G40" s="4">
        <f>ROUND(Table3[[#This Row],[Polar ang (deg)]], 0)</f>
        <v>109</v>
      </c>
      <c r="H40" s="5">
        <v>9.4948356990331995E-4</v>
      </c>
      <c r="I40" s="1">
        <v>0.22520438827341899</v>
      </c>
      <c r="J40" s="1">
        <v>7.2087705388115504</v>
      </c>
      <c r="K40" s="2">
        <f>IF(Table3[[#This Row],[Phase shift diff (rad)]]="","",Table3[[#This Row],[Phase shift diff (rad)]]/PI()*180)</f>
        <v>413.03212735215027</v>
      </c>
      <c r="L40">
        <v>0</v>
      </c>
      <c r="M40" s="1">
        <f>IF(Table3[[#This Row],[Unwrapped (deg)]]="","",Table3[[#This Row],[Unwrapped (deg)]]/180*PI())</f>
        <v>7.2087705388115513</v>
      </c>
      <c r="N40" s="2">
        <f>IF(Table3[[#This Row],[Phase shift diff (deg)]]="","",Table3[[#This Row],[Phase shift diff (deg)]]+360*Table3[[#This Row],[Phase mod]])</f>
        <v>413.03212735215027</v>
      </c>
    </row>
    <row r="41" spans="1:14" x14ac:dyDescent="0.2">
      <c r="A41" t="s">
        <v>22</v>
      </c>
      <c r="B41" s="3">
        <v>14.3</v>
      </c>
      <c r="C41" s="2">
        <f>2*Table3[[#This Row],[Photon energy (eV)]]-Threshold</f>
        <v>4.012611200000002</v>
      </c>
      <c r="D41" t="s">
        <v>24</v>
      </c>
      <c r="E41" s="1">
        <v>2.0390362692897899</v>
      </c>
      <c r="F41" s="2">
        <f>Table3[[#This Row],[Polar ang (rad)]]/PI()*180</f>
        <v>116.82817250440576</v>
      </c>
      <c r="G41" s="4">
        <f>ROUND(Table3[[#This Row],[Polar ang (deg)]], 0)</f>
        <v>117</v>
      </c>
      <c r="H41" s="5">
        <v>7.0495153959515501E-4</v>
      </c>
      <c r="I41" s="1">
        <v>0.199790824996286</v>
      </c>
      <c r="J41" s="1">
        <v>7.0601989330779604</v>
      </c>
      <c r="K41" s="2">
        <f>IF(Table3[[#This Row],[Phase shift diff (rad)]]="","",Table3[[#This Row],[Phase shift diff (rad)]]/PI()*180)</f>
        <v>404.51960138813388</v>
      </c>
      <c r="L41">
        <v>0</v>
      </c>
      <c r="M41" s="1">
        <f>IF(Table3[[#This Row],[Unwrapped (deg)]]="","",Table3[[#This Row],[Unwrapped (deg)]]/180*PI())</f>
        <v>7.0601989330779604</v>
      </c>
      <c r="N41" s="2">
        <f>IF(Table3[[#This Row],[Phase shift diff (deg)]]="","",Table3[[#This Row],[Phase shift diff (deg)]]+360*Table3[[#This Row],[Phase mod]])</f>
        <v>404.51960138813388</v>
      </c>
    </row>
    <row r="42" spans="1:14" x14ac:dyDescent="0.2">
      <c r="A42" t="s">
        <v>22</v>
      </c>
      <c r="B42" s="3">
        <v>14.3</v>
      </c>
      <c r="C42" s="2">
        <f>2*Table3[[#This Row],[Photon energy (eV)]]-Threshold</f>
        <v>4.012611200000002</v>
      </c>
      <c r="D42" t="s">
        <v>24</v>
      </c>
      <c r="E42" s="1">
        <v>2.1728440629797898</v>
      </c>
      <c r="F42" s="2">
        <f>Table3[[#This Row],[Polar ang (rad)]]/PI()*180</f>
        <v>124.4947943488</v>
      </c>
      <c r="G42" s="4">
        <f>ROUND(Table3[[#This Row],[Polar ang (deg)]], 0)</f>
        <v>124</v>
      </c>
      <c r="H42" s="5">
        <v>2.8242726812721598E-4</v>
      </c>
      <c r="I42" s="1">
        <v>0.13967494087861301</v>
      </c>
      <c r="J42" s="1">
        <v>6.1375126755690399</v>
      </c>
      <c r="K42" s="2">
        <f>IF(Table3[[#This Row],[Phase shift diff (rad)]]="","",Table3[[#This Row],[Phase shift diff (rad)]]/PI()*180)</f>
        <v>351.65357301815169</v>
      </c>
      <c r="L42">
        <v>0</v>
      </c>
      <c r="M42" s="1">
        <f>IF(Table3[[#This Row],[Unwrapped (deg)]]="","",Table3[[#This Row],[Unwrapped (deg)]]/180*PI())</f>
        <v>6.1375126755690399</v>
      </c>
      <c r="N42" s="2">
        <f>IF(Table3[[#This Row],[Phase shift diff (deg)]]="","",Table3[[#This Row],[Phase shift diff (deg)]]+360*Table3[[#This Row],[Phase mod]])</f>
        <v>351.65357301815169</v>
      </c>
    </row>
    <row r="43" spans="1:14" x14ac:dyDescent="0.2">
      <c r="A43" t="s">
        <v>22</v>
      </c>
      <c r="B43" s="3">
        <v>14.3</v>
      </c>
      <c r="C43" s="2">
        <f>2*Table3[[#This Row],[Photon energy (eV)]]-Threshold</f>
        <v>4.012611200000002</v>
      </c>
      <c r="D43" t="s">
        <v>24</v>
      </c>
      <c r="E43" s="1">
        <v>2.3066768641397899</v>
      </c>
      <c r="F43" s="2">
        <f>Table3[[#This Row],[Polar ang (rad)]]/PI()*180</f>
        <v>132.16284901568156</v>
      </c>
      <c r="G43" s="4">
        <f>ROUND(Table3[[#This Row],[Polar ang (deg)]], 0)</f>
        <v>132</v>
      </c>
      <c r="H43" s="5">
        <v>6.4549348647124905E-4</v>
      </c>
      <c r="I43" s="1">
        <v>0.29338502946004402</v>
      </c>
      <c r="J43" s="1">
        <v>4.7013758724668202</v>
      </c>
      <c r="K43" s="2">
        <f>IF(Table3[[#This Row],[Phase shift diff (rad)]]="","",Table3[[#This Row],[Phase shift diff (rad)]]/PI()*180)</f>
        <v>269.36899539698396</v>
      </c>
      <c r="L43">
        <v>0</v>
      </c>
      <c r="M43" s="1">
        <f>IF(Table3[[#This Row],[Unwrapped (deg)]]="","",Table3[[#This Row],[Unwrapped (deg)]]/180*PI())</f>
        <v>4.7013758724668202</v>
      </c>
      <c r="N43" s="2">
        <f>IF(Table3[[#This Row],[Phase shift diff (deg)]]="","",Table3[[#This Row],[Phase shift diff (deg)]]+360*Table3[[#This Row],[Phase mod]])</f>
        <v>269.36899539698396</v>
      </c>
    </row>
    <row r="44" spans="1:14" x14ac:dyDescent="0.2">
      <c r="A44" t="s">
        <v>22</v>
      </c>
      <c r="B44" s="3">
        <v>14.3</v>
      </c>
      <c r="C44" s="2">
        <f>2*Table3[[#This Row],[Photon energy (eV)]]-Threshold</f>
        <v>4.012611200000002</v>
      </c>
      <c r="D44" t="s">
        <v>24</v>
      </c>
      <c r="E44" s="1">
        <v>2.4405506304297901</v>
      </c>
      <c r="F44" s="2">
        <f>Table3[[#This Row],[Polar ang (rad)]]/PI()*180</f>
        <v>139.83325081161931</v>
      </c>
      <c r="G44" s="4">
        <f>ROUND(Table3[[#This Row],[Polar ang (deg)]], 0)</f>
        <v>140</v>
      </c>
      <c r="H44" s="5">
        <v>1.1213535387513099E-3</v>
      </c>
      <c r="I44" s="1">
        <v>0.36544211737611099</v>
      </c>
      <c r="J44" s="1">
        <v>4.4878215405229902</v>
      </c>
      <c r="K44" s="2">
        <f>IF(Table3[[#This Row],[Phase shift diff (rad)]]="","",Table3[[#This Row],[Phase shift diff (rad)]]/PI()*180)</f>
        <v>257.1332334798667</v>
      </c>
      <c r="L44">
        <v>0</v>
      </c>
      <c r="M44" s="1">
        <f>IF(Table3[[#This Row],[Unwrapped (deg)]]="","",Table3[[#This Row],[Unwrapped (deg)]]/180*PI())</f>
        <v>4.4878215405229911</v>
      </c>
      <c r="N44" s="2">
        <f>IF(Table3[[#This Row],[Phase shift diff (deg)]]="","",Table3[[#This Row],[Phase shift diff (deg)]]+360*Table3[[#This Row],[Phase mod]])</f>
        <v>257.1332334798667</v>
      </c>
    </row>
    <row r="45" spans="1:14" x14ac:dyDescent="0.2">
      <c r="A45" t="s">
        <v>22</v>
      </c>
      <c r="B45" s="3">
        <v>14.3</v>
      </c>
      <c r="C45" s="2">
        <f>2*Table3[[#This Row],[Photon energy (eV)]]-Threshold</f>
        <v>4.012611200000002</v>
      </c>
      <c r="D45" t="s">
        <v>24</v>
      </c>
      <c r="E45" s="1">
        <v>2.5744958264797901</v>
      </c>
      <c r="F45" s="2">
        <f>Table3[[#This Row],[Polar ang (rad)]]/PI()*180</f>
        <v>147.50774523133671</v>
      </c>
      <c r="G45" s="4">
        <f>ROUND(Table3[[#This Row],[Polar ang (deg)]], 0)</f>
        <v>148</v>
      </c>
      <c r="H45" s="5">
        <v>1.28385920187912E-3</v>
      </c>
      <c r="I45" s="1">
        <v>0.41075586081069798</v>
      </c>
      <c r="J45" s="1">
        <v>4.4205520866665404</v>
      </c>
      <c r="K45" s="2">
        <f>IF(Table3[[#This Row],[Phase shift diff (rad)]]="","",Table3[[#This Row],[Phase shift diff (rad)]]/PI()*180)</f>
        <v>253.27897768374208</v>
      </c>
      <c r="L45">
        <v>0</v>
      </c>
      <c r="M45" s="1">
        <f>IF(Table3[[#This Row],[Unwrapped (deg)]]="","",Table3[[#This Row],[Unwrapped (deg)]]/180*PI())</f>
        <v>4.4205520866665404</v>
      </c>
      <c r="N45" s="2">
        <f>IF(Table3[[#This Row],[Phase shift diff (deg)]]="","",Table3[[#This Row],[Phase shift diff (deg)]]+360*Table3[[#This Row],[Phase mod]])</f>
        <v>253.27897768374208</v>
      </c>
    </row>
    <row r="46" spans="1:14" x14ac:dyDescent="0.2">
      <c r="A46" t="s">
        <v>22</v>
      </c>
      <c r="B46" s="3">
        <v>14.3</v>
      </c>
      <c r="C46" s="2">
        <f>2*Table3[[#This Row],[Photon energy (eV)]]-Threshold</f>
        <v>4.012611200000002</v>
      </c>
      <c r="D46" t="s">
        <v>24</v>
      </c>
      <c r="E46" s="1">
        <v>2.7085798469497901</v>
      </c>
      <c r="F46" s="2">
        <f>Table3[[#This Row],[Polar ang (rad)]]/PI()*180</f>
        <v>155.19019370441345</v>
      </c>
      <c r="G46" s="4">
        <f>ROUND(Table3[[#This Row],[Polar ang (deg)]], 0)</f>
        <v>155</v>
      </c>
      <c r="H46" s="5">
        <v>1.0911178872709999E-3</v>
      </c>
      <c r="I46" s="1">
        <v>0.41178520801089702</v>
      </c>
      <c r="J46" s="1">
        <v>4.3898888677764702</v>
      </c>
      <c r="K46" s="2">
        <f>IF(Table3[[#This Row],[Phase shift diff (rad)]]="","",Table3[[#This Row],[Phase shift diff (rad)]]/PI()*180)</f>
        <v>251.52210465505524</v>
      </c>
      <c r="L46">
        <v>0</v>
      </c>
      <c r="M46" s="1">
        <f>IF(Table3[[#This Row],[Unwrapped (deg)]]="","",Table3[[#This Row],[Unwrapped (deg)]]/180*PI())</f>
        <v>4.3898888677764702</v>
      </c>
      <c r="N46" s="2">
        <f>IF(Table3[[#This Row],[Phase shift diff (deg)]]="","",Table3[[#This Row],[Phase shift diff (deg)]]+360*Table3[[#This Row],[Phase mod]])</f>
        <v>251.52210465505524</v>
      </c>
    </row>
    <row r="47" spans="1:14" x14ac:dyDescent="0.2">
      <c r="A47" t="s">
        <v>22</v>
      </c>
      <c r="B47" s="3">
        <v>14.3</v>
      </c>
      <c r="C47" s="2">
        <f>2*Table3[[#This Row],[Photon energy (eV)]]-Threshold</f>
        <v>4.012611200000002</v>
      </c>
      <c r="D47" t="s">
        <v>24</v>
      </c>
      <c r="E47" s="1">
        <v>2.8429890499997899</v>
      </c>
      <c r="F47" s="2">
        <f>Table3[[#This Row],[Polar ang (rad)]]/PI()*180</f>
        <v>162.89127376689535</v>
      </c>
      <c r="G47" s="4">
        <f>ROUND(Table3[[#This Row],[Polar ang (deg)]], 0)</f>
        <v>163</v>
      </c>
      <c r="H47" s="5">
        <v>6.6713698239451104E-4</v>
      </c>
      <c r="I47" s="1">
        <v>0.22735352570689099</v>
      </c>
      <c r="J47" s="1">
        <v>4.3739250542741601</v>
      </c>
      <c r="K47" s="2">
        <f>IF(Table3[[#This Row],[Phase shift diff (rad)]]="","",Table3[[#This Row],[Phase shift diff (rad)]]/PI()*180)</f>
        <v>250.6074455164389</v>
      </c>
      <c r="L47">
        <v>0</v>
      </c>
      <c r="M47" s="1">
        <f>IF(Table3[[#This Row],[Unwrapped (deg)]]="","",Table3[[#This Row],[Unwrapped (deg)]]/180*PI())</f>
        <v>4.3739250542741601</v>
      </c>
      <c r="N47" s="2">
        <f>IF(Table3[[#This Row],[Phase shift diff (deg)]]="","",Table3[[#This Row],[Phase shift diff (deg)]]+360*Table3[[#This Row],[Phase mod]])</f>
        <v>250.6074455164389</v>
      </c>
    </row>
    <row r="48" spans="1:14" x14ac:dyDescent="0.2">
      <c r="A48" t="s">
        <v>22</v>
      </c>
      <c r="B48" s="3">
        <v>14.3</v>
      </c>
      <c r="C48" s="2">
        <f>2*Table3[[#This Row],[Photon energy (eV)]]-Threshold</f>
        <v>4.012611200000002</v>
      </c>
      <c r="D48" t="s">
        <v>24</v>
      </c>
      <c r="E48" s="1">
        <v>2.9785043514297902</v>
      </c>
      <c r="F48" s="2">
        <f>Table3[[#This Row],[Polar ang (rad)]]/PI()*180</f>
        <v>170.65572859827753</v>
      </c>
      <c r="G48" s="4">
        <f>ROUND(Table3[[#This Row],[Polar ang (deg)]], 0)</f>
        <v>171</v>
      </c>
      <c r="H48" s="5">
        <v>2.3148131802352899E-4</v>
      </c>
      <c r="I48" s="1">
        <v>7.3322127366324902E-2</v>
      </c>
      <c r="J48" s="1">
        <v>4.36568862457659</v>
      </c>
      <c r="K48" s="2">
        <f>IF(Table3[[#This Row],[Phase shift diff (rad)]]="","",Table3[[#This Row],[Phase shift diff (rad)]]/PI()*180)</f>
        <v>250.13553285651196</v>
      </c>
      <c r="L48">
        <v>0</v>
      </c>
      <c r="M48" s="1">
        <f>IF(Table3[[#This Row],[Unwrapped (deg)]]="","",Table3[[#This Row],[Unwrapped (deg)]]/180*PI())</f>
        <v>4.36568862457659</v>
      </c>
      <c r="N48" s="2">
        <f>IF(Table3[[#This Row],[Phase shift diff (deg)]]="","",Table3[[#This Row],[Phase shift diff (deg)]]+360*Table3[[#This Row],[Phase mod]])</f>
        <v>250.13553285651196</v>
      </c>
    </row>
    <row r="49" spans="1:14" x14ac:dyDescent="0.2">
      <c r="A49" t="s">
        <v>22</v>
      </c>
      <c r="B49" s="3">
        <v>14.3</v>
      </c>
      <c r="C49" s="2">
        <f>2*Table3[[#This Row],[Photon energy (eV)]]-Threshold</f>
        <v>4.012611200000002</v>
      </c>
      <c r="D49" t="s">
        <v>24</v>
      </c>
      <c r="E49" s="1">
        <v>3.14159265358979</v>
      </c>
      <c r="F49" s="2">
        <f>Table3[[#This Row],[Polar ang (rad)]]/PI()*180</f>
        <v>179.99999999999983</v>
      </c>
      <c r="G49" s="4">
        <f>ROUND(Table3[[#This Row],[Polar ang (deg)]], 0)</f>
        <v>180</v>
      </c>
      <c r="H49" s="5">
        <v>0</v>
      </c>
      <c r="I49" s="1">
        <v>0</v>
      </c>
      <c r="J49" s="1"/>
      <c r="K49" s="2" t="str">
        <f>IF(Table3[[#This Row],[Phase shift diff (rad)]]="","",Table3[[#This Row],[Phase shift diff (rad)]]/PI()*180)</f>
        <v/>
      </c>
      <c r="L49">
        <v>0</v>
      </c>
      <c r="M49" s="1" t="str">
        <f>IF(Table3[[#This Row],[Unwrapped (deg)]]="","",Table3[[#This Row],[Unwrapped (deg)]]/180*PI())</f>
        <v/>
      </c>
      <c r="N49" s="2" t="str">
        <f>IF(Table3[[#This Row],[Phase shift diff (deg)]]="","",Table3[[#This Row],[Phase shift diff (deg)]]+360*Table3[[#This Row],[Phase mod]])</f>
        <v/>
      </c>
    </row>
    <row r="50" spans="1:14" x14ac:dyDescent="0.2">
      <c r="A50" t="s">
        <v>22</v>
      </c>
      <c r="B50" s="3">
        <v>14.3</v>
      </c>
      <c r="C50" s="2">
        <f>2*Table3[[#This Row],[Photon energy (eV)]]-Threshold</f>
        <v>4.012611200000002</v>
      </c>
      <c r="D50" t="s">
        <v>25</v>
      </c>
      <c r="E50" s="1">
        <v>0</v>
      </c>
      <c r="F50" s="2">
        <f>Table3[[#This Row],[Polar ang (rad)]]/PI()*180</f>
        <v>0</v>
      </c>
      <c r="G50" s="4">
        <f>ROUND(Table3[[#This Row],[Polar ang (deg)]], 0)</f>
        <v>0</v>
      </c>
      <c r="H50" s="5">
        <v>3.25546942456922E-3</v>
      </c>
      <c r="I50" s="1">
        <v>1</v>
      </c>
      <c r="J50" s="1">
        <v>1.03361548130891</v>
      </c>
      <c r="K50" s="2">
        <f>IF(Table3[[#This Row],[Phase shift diff (rad)]]="","",Table3[[#This Row],[Phase shift diff (rad)]]/PI()*180)</f>
        <v>59.221804718383765</v>
      </c>
      <c r="L50">
        <v>0</v>
      </c>
      <c r="M50" s="1">
        <f>IF(Table3[[#This Row],[Unwrapped (deg)]]="","",Table3[[#This Row],[Unwrapped (deg)]]/180*PI())</f>
        <v>1.03361548130891</v>
      </c>
      <c r="N50" s="2">
        <f>IF(Table3[[#This Row],[Phase shift diff (deg)]]="","",Table3[[#This Row],[Phase shift diff (deg)]]+360*Table3[[#This Row],[Phase mod]])</f>
        <v>59.221804718383765</v>
      </c>
    </row>
    <row r="51" spans="1:14" x14ac:dyDescent="0.2">
      <c r="A51" t="s">
        <v>22</v>
      </c>
      <c r="B51" s="3">
        <v>14.3</v>
      </c>
      <c r="C51" s="2">
        <f>2*Table3[[#This Row],[Photon energy (eV)]]-Threshold</f>
        <v>4.012611200000002</v>
      </c>
      <c r="D51" t="s">
        <v>25</v>
      </c>
      <c r="E51" s="1">
        <v>0.16308830216</v>
      </c>
      <c r="F51" s="2">
        <f>Table3[[#This Row],[Polar ang (rad)]]/PI()*180</f>
        <v>9.3442714017223079</v>
      </c>
      <c r="G51" s="4">
        <f>ROUND(Table3[[#This Row],[Polar ang (deg)]], 0)</f>
        <v>9</v>
      </c>
      <c r="H51" s="5">
        <v>3.1505140170928702E-3</v>
      </c>
      <c r="I51" s="1">
        <v>0.997931029609892</v>
      </c>
      <c r="J51" s="1">
        <v>1.0686970192204499</v>
      </c>
      <c r="K51" s="2">
        <f>IF(Table3[[#This Row],[Phase shift diff (rad)]]="","",Table3[[#This Row],[Phase shift diff (rad)]]/PI()*180)</f>
        <v>61.2318287795432</v>
      </c>
      <c r="L51">
        <v>0</v>
      </c>
      <c r="M51" s="1">
        <f>IF(Table3[[#This Row],[Unwrapped (deg)]]="","",Table3[[#This Row],[Unwrapped (deg)]]/180*PI())</f>
        <v>1.0686970192204499</v>
      </c>
      <c r="N51" s="2">
        <f>IF(Table3[[#This Row],[Phase shift diff (deg)]]="","",Table3[[#This Row],[Phase shift diff (deg)]]+360*Table3[[#This Row],[Phase mod]])</f>
        <v>61.2318287795432</v>
      </c>
    </row>
    <row r="52" spans="1:14" x14ac:dyDescent="0.2">
      <c r="A52" t="s">
        <v>22</v>
      </c>
      <c r="B52" s="3">
        <v>14.3</v>
      </c>
      <c r="C52" s="2">
        <f>2*Table3[[#This Row],[Photon energy (eV)]]-Threshold</f>
        <v>4.012611200000002</v>
      </c>
      <c r="D52" t="s">
        <v>25</v>
      </c>
      <c r="E52" s="1">
        <v>0.29860360358999999</v>
      </c>
      <c r="F52" s="2">
        <f>Table3[[#This Row],[Polar ang (rad)]]/PI()*180</f>
        <v>17.108726233104477</v>
      </c>
      <c r="G52" s="4">
        <f>ROUND(Table3[[#This Row],[Polar ang (deg)]], 0)</f>
        <v>17</v>
      </c>
      <c r="H52" s="5">
        <v>2.9268326286599998E-3</v>
      </c>
      <c r="I52" s="1">
        <v>0.997434911929857</v>
      </c>
      <c r="J52" s="1">
        <v>1.15386794703521</v>
      </c>
      <c r="K52" s="2">
        <f>IF(Table3[[#This Row],[Phase shift diff (rad)]]="","",Table3[[#This Row],[Phase shift diff (rad)]]/PI()*180)</f>
        <v>66.111763480542336</v>
      </c>
      <c r="L52">
        <v>0</v>
      </c>
      <c r="M52" s="1">
        <f>IF(Table3[[#This Row],[Unwrapped (deg)]]="","",Table3[[#This Row],[Unwrapped (deg)]]/180*PI())</f>
        <v>1.15386794703521</v>
      </c>
      <c r="N52" s="2">
        <f>IF(Table3[[#This Row],[Phase shift diff (deg)]]="","",Table3[[#This Row],[Phase shift diff (deg)]]+360*Table3[[#This Row],[Phase mod]])</f>
        <v>66.111763480542336</v>
      </c>
    </row>
    <row r="53" spans="1:14" x14ac:dyDescent="0.2">
      <c r="A53" t="s">
        <v>22</v>
      </c>
      <c r="B53" s="3">
        <v>14.3</v>
      </c>
      <c r="C53" s="2">
        <f>2*Table3[[#This Row],[Photon energy (eV)]]-Threshold</f>
        <v>4.012611200000002</v>
      </c>
      <c r="D53" t="s">
        <v>25</v>
      </c>
      <c r="E53" s="1">
        <v>0.43301280663999903</v>
      </c>
      <c r="F53" s="2">
        <f>Table3[[#This Row],[Polar ang (rad)]]/PI()*180</f>
        <v>24.809806295586331</v>
      </c>
      <c r="G53" s="4">
        <f>ROUND(Table3[[#This Row],[Polar ang (deg)]], 0)</f>
        <v>25</v>
      </c>
      <c r="H53" s="5">
        <v>2.6369701325048502E-3</v>
      </c>
      <c r="I53" s="1">
        <v>0.99518604469759797</v>
      </c>
      <c r="J53" s="1">
        <v>1.2935133823832701</v>
      </c>
      <c r="K53" s="2">
        <f>IF(Table3[[#This Row],[Phase shift diff (rad)]]="","",Table3[[#This Row],[Phase shift diff (rad)]]/PI()*180)</f>
        <v>74.112857554253196</v>
      </c>
      <c r="L53">
        <v>0</v>
      </c>
      <c r="M53" s="1">
        <f>IF(Table3[[#This Row],[Unwrapped (deg)]]="","",Table3[[#This Row],[Unwrapped (deg)]]/180*PI())</f>
        <v>1.2935133823832703</v>
      </c>
      <c r="N53" s="2">
        <f>IF(Table3[[#This Row],[Phase shift diff (deg)]]="","",Table3[[#This Row],[Phase shift diff (deg)]]+360*Table3[[#This Row],[Phase mod]])</f>
        <v>74.112857554253196</v>
      </c>
    </row>
    <row r="54" spans="1:14" x14ac:dyDescent="0.2">
      <c r="A54" t="s">
        <v>22</v>
      </c>
      <c r="B54" s="3">
        <v>14.3</v>
      </c>
      <c r="C54" s="2">
        <f>2*Table3[[#This Row],[Photon energy (eV)]]-Threshold</f>
        <v>4.012611200000002</v>
      </c>
      <c r="D54" t="s">
        <v>25</v>
      </c>
      <c r="E54" s="1">
        <v>0.56709682710999998</v>
      </c>
      <c r="F54" s="2">
        <f>Table3[[#This Row],[Polar ang (rad)]]/PI()*180</f>
        <v>32.492254768663123</v>
      </c>
      <c r="G54" s="4">
        <f>ROUND(Table3[[#This Row],[Polar ang (deg)]], 0)</f>
        <v>32</v>
      </c>
      <c r="H54" s="5">
        <v>2.3475007364643901E-3</v>
      </c>
      <c r="I54" s="1">
        <v>0.75105563316355395</v>
      </c>
      <c r="J54" s="1">
        <v>1.4881185175043199</v>
      </c>
      <c r="K54" s="2">
        <f>IF(Table3[[#This Row],[Phase shift diff (rad)]]="","",Table3[[#This Row],[Phase shift diff (rad)]]/PI()*180)</f>
        <v>85.262910468262447</v>
      </c>
      <c r="L54">
        <v>0</v>
      </c>
      <c r="M54" s="1">
        <f>IF(Table3[[#This Row],[Unwrapped (deg)]]="","",Table3[[#This Row],[Unwrapped (deg)]]/180*PI())</f>
        <v>1.4881185175043199</v>
      </c>
      <c r="N54" s="2">
        <f>IF(Table3[[#This Row],[Phase shift diff (deg)]]="","",Table3[[#This Row],[Phase shift diff (deg)]]+360*Table3[[#This Row],[Phase mod]])</f>
        <v>85.262910468262447</v>
      </c>
    </row>
    <row r="55" spans="1:14" x14ac:dyDescent="0.2">
      <c r="A55" t="s">
        <v>22</v>
      </c>
      <c r="B55" s="3">
        <v>14.3</v>
      </c>
      <c r="C55" s="2">
        <f>2*Table3[[#This Row],[Photon energy (eV)]]-Threshold</f>
        <v>4.012611200000002</v>
      </c>
      <c r="D55" t="s">
        <v>25</v>
      </c>
      <c r="E55" s="1">
        <v>0.70104202315999997</v>
      </c>
      <c r="F55" s="2">
        <f>Table3[[#This Row],[Polar ang (rad)]]/PI()*180</f>
        <v>40.166749188380507</v>
      </c>
      <c r="G55" s="4">
        <f>ROUND(Table3[[#This Row],[Polar ang (deg)]], 0)</f>
        <v>40</v>
      </c>
      <c r="H55" s="5">
        <v>2.1128381148720599E-3</v>
      </c>
      <c r="I55" s="1">
        <v>0.68856075063676603</v>
      </c>
      <c r="J55" s="1">
        <v>1.72308746672058</v>
      </c>
      <c r="K55" s="2">
        <f>IF(Table3[[#This Row],[Phase shift diff (rad)]]="","",Table3[[#This Row],[Phase shift diff (rad)]]/PI()*180)</f>
        <v>98.725639574977919</v>
      </c>
      <c r="L55">
        <v>0</v>
      </c>
      <c r="M55" s="1">
        <f>IF(Table3[[#This Row],[Unwrapped (deg)]]="","",Table3[[#This Row],[Unwrapped (deg)]]/180*PI())</f>
        <v>1.72308746672058</v>
      </c>
      <c r="N55" s="2">
        <f>IF(Table3[[#This Row],[Phase shift diff (deg)]]="","",Table3[[#This Row],[Phase shift diff (deg)]]+360*Table3[[#This Row],[Phase mod]])</f>
        <v>98.725639574977919</v>
      </c>
    </row>
    <row r="56" spans="1:14" x14ac:dyDescent="0.2">
      <c r="A56" t="s">
        <v>22</v>
      </c>
      <c r="B56" s="3">
        <v>14.3</v>
      </c>
      <c r="C56" s="2">
        <f>2*Table3[[#This Row],[Photon energy (eV)]]-Threshold</f>
        <v>4.012611200000002</v>
      </c>
      <c r="D56" t="s">
        <v>25</v>
      </c>
      <c r="E56" s="1">
        <v>0.83491578945</v>
      </c>
      <c r="F56" s="2">
        <f>Table3[[#This Row],[Polar ang (rad)]]/PI()*180</f>
        <v>47.837150984318271</v>
      </c>
      <c r="G56" s="4">
        <f>ROUND(Table3[[#This Row],[Polar ang (deg)]], 0)</f>
        <v>48</v>
      </c>
      <c r="H56" s="5">
        <v>1.94069017314824E-3</v>
      </c>
      <c r="I56" s="1">
        <v>0.88206845701033298</v>
      </c>
      <c r="J56" s="1">
        <v>1.9643349814047799</v>
      </c>
      <c r="K56" s="2">
        <f>IF(Table3[[#This Row],[Phase shift diff (rad)]]="","",Table3[[#This Row],[Phase shift diff (rad)]]/PI()*180)</f>
        <v>112.54810398440294</v>
      </c>
      <c r="L56">
        <v>0</v>
      </c>
      <c r="M56" s="1">
        <f>IF(Table3[[#This Row],[Unwrapped (deg)]]="","",Table3[[#This Row],[Unwrapped (deg)]]/180*PI())</f>
        <v>1.9643349814047801</v>
      </c>
      <c r="N56" s="2">
        <f>IF(Table3[[#This Row],[Phase shift diff (deg)]]="","",Table3[[#This Row],[Phase shift diff (deg)]]+360*Table3[[#This Row],[Phase mod]])</f>
        <v>112.54810398440294</v>
      </c>
    </row>
    <row r="57" spans="1:14" x14ac:dyDescent="0.2">
      <c r="A57" t="s">
        <v>22</v>
      </c>
      <c r="B57" s="3">
        <v>14.3</v>
      </c>
      <c r="C57" s="2">
        <f>2*Table3[[#This Row],[Photon energy (eV)]]-Threshold</f>
        <v>4.012611200000002</v>
      </c>
      <c r="D57" t="s">
        <v>25</v>
      </c>
      <c r="E57" s="1">
        <v>0.96874859060999896</v>
      </c>
      <c r="F57" s="2">
        <f>Table3[[#This Row],[Polar ang (rad)]]/PI()*180</f>
        <v>55.505205651199752</v>
      </c>
      <c r="G57" s="4">
        <f>ROUND(Table3[[#This Row],[Polar ang (deg)]], 0)</f>
        <v>56</v>
      </c>
      <c r="H57" s="5">
        <v>1.7825018929495901E-3</v>
      </c>
      <c r="I57" s="1">
        <v>0.88153969042962499</v>
      </c>
      <c r="J57" s="1">
        <v>2.1753845220905199</v>
      </c>
      <c r="K57" s="2">
        <f>IF(Table3[[#This Row],[Phase shift diff (rad)]]="","",Table3[[#This Row],[Phase shift diff (rad)]]/PI()*180)</f>
        <v>124.64035193387038</v>
      </c>
      <c r="L57">
        <v>0</v>
      </c>
      <c r="M57" s="1">
        <f>IF(Table3[[#This Row],[Unwrapped (deg)]]="","",Table3[[#This Row],[Unwrapped (deg)]]/180*PI())</f>
        <v>2.1753845220905199</v>
      </c>
      <c r="N57" s="2">
        <f>IF(Table3[[#This Row],[Phase shift diff (deg)]]="","",Table3[[#This Row],[Phase shift diff (deg)]]+360*Table3[[#This Row],[Phase mod]])</f>
        <v>124.64035193387038</v>
      </c>
    </row>
    <row r="58" spans="1:14" x14ac:dyDescent="0.2">
      <c r="A58" t="s">
        <v>22</v>
      </c>
      <c r="B58" s="3">
        <v>14.3</v>
      </c>
      <c r="C58" s="2">
        <f>2*Table3[[#This Row],[Photon energy (eV)]]-Threshold</f>
        <v>4.012611200000002</v>
      </c>
      <c r="D58" t="s">
        <v>25</v>
      </c>
      <c r="E58" s="1">
        <v>1.1025563842999999</v>
      </c>
      <c r="F58" s="2">
        <f>Table3[[#This Row],[Polar ang (rad)]]/PI()*180</f>
        <v>63.171827495594052</v>
      </c>
      <c r="G58" s="4">
        <f>ROUND(Table3[[#This Row],[Polar ang (deg)]], 0)</f>
        <v>63</v>
      </c>
      <c r="H58" s="5">
        <v>1.5674413309849601E-3</v>
      </c>
      <c r="I58" s="1">
        <v>0.44422967971756899</v>
      </c>
      <c r="J58" s="1">
        <v>2.33796029239784</v>
      </c>
      <c r="K58" s="2">
        <f>IF(Table3[[#This Row],[Phase shift diff (rad)]]="","",Table3[[#This Row],[Phase shift diff (rad)]]/PI()*180)</f>
        <v>133.9552574235681</v>
      </c>
      <c r="L58">
        <v>0</v>
      </c>
      <c r="M58" s="1">
        <f>IF(Table3[[#This Row],[Unwrapped (deg)]]="","",Table3[[#This Row],[Unwrapped (deg)]]/180*PI())</f>
        <v>2.3379602923978395</v>
      </c>
      <c r="N58" s="2">
        <f>IF(Table3[[#This Row],[Phase shift diff (deg)]]="","",Table3[[#This Row],[Phase shift diff (deg)]]+360*Table3[[#This Row],[Phase mod]])</f>
        <v>133.9552574235681</v>
      </c>
    </row>
    <row r="59" spans="1:14" x14ac:dyDescent="0.2">
      <c r="A59" t="s">
        <v>22</v>
      </c>
      <c r="B59" s="3">
        <v>14.3</v>
      </c>
      <c r="C59" s="2">
        <f>2*Table3[[#This Row],[Photon energy (eV)]]-Threshold</f>
        <v>4.012611200000002</v>
      </c>
      <c r="D59" t="s">
        <v>25</v>
      </c>
      <c r="E59" s="1">
        <v>1.2363485299999999</v>
      </c>
      <c r="F59" s="2">
        <f>Table3[[#This Row],[Polar ang (rad)]]/PI()*180</f>
        <v>70.837552776203438</v>
      </c>
      <c r="G59" s="4">
        <f>ROUND(Table3[[#This Row],[Polar ang (deg)]], 0)</f>
        <v>71</v>
      </c>
      <c r="H59" s="5">
        <v>1.2453403809970999E-3</v>
      </c>
      <c r="I59" s="1">
        <v>0.295377537415626</v>
      </c>
      <c r="J59" s="1">
        <v>2.4515134528172098</v>
      </c>
      <c r="K59" s="2">
        <f>IF(Table3[[#This Row],[Phase shift diff (rad)]]="","",Table3[[#This Row],[Phase shift diff (rad)]]/PI()*180)</f>
        <v>140.46137426596999</v>
      </c>
      <c r="L59">
        <v>0</v>
      </c>
      <c r="M59" s="1">
        <f>IF(Table3[[#This Row],[Unwrapped (deg)]]="","",Table3[[#This Row],[Unwrapped (deg)]]/180*PI())</f>
        <v>2.4515134528172098</v>
      </c>
      <c r="N59" s="2">
        <f>IF(Table3[[#This Row],[Phase shift diff (deg)]]="","",Table3[[#This Row],[Phase shift diff (deg)]]+360*Table3[[#This Row],[Phase mod]])</f>
        <v>140.46137426596999</v>
      </c>
    </row>
    <row r="60" spans="1:14" x14ac:dyDescent="0.2">
      <c r="A60" t="s">
        <v>22</v>
      </c>
      <c r="B60" s="3">
        <v>14.3</v>
      </c>
      <c r="C60" s="2">
        <f>2*Table3[[#This Row],[Photon energy (eV)]]-Threshold</f>
        <v>4.012611200000002</v>
      </c>
      <c r="D60" t="s">
        <v>25</v>
      </c>
      <c r="E60" s="1">
        <v>1.3701310999</v>
      </c>
      <c r="F60" s="2">
        <f>Table3[[#This Row],[Polar ang (rad)]]/PI()*180</f>
        <v>78.502729403887372</v>
      </c>
      <c r="G60" s="4">
        <f>ROUND(Table3[[#This Row],[Polar ang (deg)]], 0)</f>
        <v>79</v>
      </c>
      <c r="H60" s="5">
        <v>8.0639262922121903E-4</v>
      </c>
      <c r="I60" s="1">
        <v>0.23706125198150299</v>
      </c>
      <c r="J60" s="1">
        <v>2.52225012103625</v>
      </c>
      <c r="K60" s="2">
        <f>IF(Table3[[#This Row],[Phase shift diff (rad)]]="","",Table3[[#This Row],[Phase shift diff (rad)]]/PI()*180)</f>
        <v>144.51428681173817</v>
      </c>
      <c r="L60">
        <v>0</v>
      </c>
      <c r="M60" s="1">
        <f>IF(Table3[[#This Row],[Unwrapped (deg)]]="","",Table3[[#This Row],[Unwrapped (deg)]]/180*PI())</f>
        <v>2.52225012103625</v>
      </c>
      <c r="N60" s="2">
        <f>IF(Table3[[#This Row],[Phase shift diff (deg)]]="","",Table3[[#This Row],[Phase shift diff (deg)]]+360*Table3[[#This Row],[Phase mod]])</f>
        <v>144.51428681173817</v>
      </c>
    </row>
    <row r="61" spans="1:14" x14ac:dyDescent="0.2">
      <c r="A61" t="s">
        <v>22</v>
      </c>
      <c r="B61" s="3">
        <v>14.3</v>
      </c>
      <c r="C61" s="2">
        <f>2*Table3[[#This Row],[Photon energy (eV)]]-Threshold</f>
        <v>4.012611200000002</v>
      </c>
      <c r="D61" t="s">
        <v>25</v>
      </c>
      <c r="E61" s="1">
        <v>1.5039084682999999</v>
      </c>
      <c r="F61" s="2">
        <f>Table3[[#This Row],[Polar ang (rad)]]/PI()*180</f>
        <v>86.167608007574145</v>
      </c>
      <c r="G61" s="4">
        <f>ROUND(Table3[[#This Row],[Polar ang (deg)]], 0)</f>
        <v>86</v>
      </c>
      <c r="H61" s="5">
        <v>2.7959327958115799E-4</v>
      </c>
      <c r="I61" s="1">
        <v>0.21493446099010299</v>
      </c>
      <c r="J61" s="1">
        <v>2.55603785171107</v>
      </c>
      <c r="K61" s="2">
        <f>IF(Table3[[#This Row],[Phase shift diff (rad)]]="","",Table3[[#This Row],[Phase shift diff (rad)]]/PI()*180)</f>
        <v>146.45018117873008</v>
      </c>
      <c r="L61">
        <v>0</v>
      </c>
      <c r="M61" s="1">
        <f>IF(Table3[[#This Row],[Unwrapped (deg)]]="","",Table3[[#This Row],[Unwrapped (deg)]]/180*PI())</f>
        <v>2.55603785171107</v>
      </c>
      <c r="N61" s="2">
        <f>IF(Table3[[#This Row],[Phase shift diff (deg)]]="","",Table3[[#This Row],[Phase shift diff (deg)]]+360*Table3[[#This Row],[Phase mod]])</f>
        <v>146.45018117873008</v>
      </c>
    </row>
    <row r="62" spans="1:14" x14ac:dyDescent="0.2">
      <c r="A62" t="s">
        <v>22</v>
      </c>
      <c r="B62" s="3">
        <v>14.3</v>
      </c>
      <c r="C62" s="2">
        <f>2*Table3[[#This Row],[Photon energy (eV)]]-Threshold</f>
        <v>4.012611200000002</v>
      </c>
      <c r="D62" t="s">
        <v>25</v>
      </c>
      <c r="E62" s="1">
        <v>1.6376841852897901</v>
      </c>
      <c r="F62" s="2">
        <f>Table3[[#This Row],[Polar ang (rad)]]/PI()*180</f>
        <v>93.83239199242567</v>
      </c>
      <c r="G62" s="4">
        <f>ROUND(Table3[[#This Row],[Polar ang (deg)]], 0)</f>
        <v>94</v>
      </c>
      <c r="H62" s="5">
        <v>2.7959327958115799E-4</v>
      </c>
      <c r="I62" s="1">
        <v>0.21493446099010299</v>
      </c>
      <c r="J62" s="1">
        <v>5.6976305053008698</v>
      </c>
      <c r="K62" s="2">
        <f>IF(Table3[[#This Row],[Phase shift diff (rad)]]="","",Table3[[#This Row],[Phase shift diff (rad)]]/PI()*180)</f>
        <v>326.45018117873047</v>
      </c>
      <c r="L62">
        <v>0</v>
      </c>
      <c r="M62" s="1">
        <f>IF(Table3[[#This Row],[Unwrapped (deg)]]="","",Table3[[#This Row],[Unwrapped (deg)]]/180*PI())</f>
        <v>5.6976305053008707</v>
      </c>
      <c r="N62" s="2">
        <f>IF(Table3[[#This Row],[Phase shift diff (deg)]]="","",Table3[[#This Row],[Phase shift diff (deg)]]+360*Table3[[#This Row],[Phase mod]])</f>
        <v>326.45018117873047</v>
      </c>
    </row>
    <row r="63" spans="1:14" x14ac:dyDescent="0.2">
      <c r="A63" t="s">
        <v>22</v>
      </c>
      <c r="B63" s="3">
        <v>14.3</v>
      </c>
      <c r="C63" s="2">
        <f>2*Table3[[#This Row],[Photon energy (eV)]]-Threshold</f>
        <v>4.012611200000002</v>
      </c>
      <c r="D63" t="s">
        <v>25</v>
      </c>
      <c r="E63" s="1">
        <v>1.77146155368979</v>
      </c>
      <c r="F63" s="2">
        <f>Table3[[#This Row],[Polar ang (rad)]]/PI()*180</f>
        <v>101.49727059611246</v>
      </c>
      <c r="G63" s="4">
        <f>ROUND(Table3[[#This Row],[Polar ang (deg)]], 0)</f>
        <v>101</v>
      </c>
      <c r="H63" s="5">
        <v>8.0639262922121903E-4</v>
      </c>
      <c r="I63" s="1">
        <v>0.23706125198150299</v>
      </c>
      <c r="J63" s="1">
        <v>5.6638427746260396</v>
      </c>
      <c r="K63" s="2">
        <f>IF(Table3[[#This Row],[Phase shift diff (rad)]]="","",Table3[[#This Row],[Phase shift diff (rad)]]/PI()*180)</f>
        <v>324.51428681173797</v>
      </c>
      <c r="L63">
        <v>0</v>
      </c>
      <c r="M63" s="1">
        <f>IF(Table3[[#This Row],[Unwrapped (deg)]]="","",Table3[[#This Row],[Unwrapped (deg)]]/180*PI())</f>
        <v>5.6638427746260396</v>
      </c>
      <c r="N63" s="2">
        <f>IF(Table3[[#This Row],[Phase shift diff (deg)]]="","",Table3[[#This Row],[Phase shift diff (deg)]]+360*Table3[[#This Row],[Phase mod]])</f>
        <v>324.51428681173797</v>
      </c>
    </row>
    <row r="64" spans="1:14" x14ac:dyDescent="0.2">
      <c r="A64" t="s">
        <v>22</v>
      </c>
      <c r="B64" s="3">
        <v>14.3</v>
      </c>
      <c r="C64" s="2">
        <f>2*Table3[[#This Row],[Photon energy (eV)]]-Threshold</f>
        <v>4.012611200000002</v>
      </c>
      <c r="D64" t="s">
        <v>25</v>
      </c>
      <c r="E64" s="1">
        <v>1.9052441235897899</v>
      </c>
      <c r="F64" s="2">
        <f>Table3[[#This Row],[Polar ang (rad)]]/PI()*180</f>
        <v>109.16244722379638</v>
      </c>
      <c r="G64" s="4">
        <f>ROUND(Table3[[#This Row],[Polar ang (deg)]], 0)</f>
        <v>109</v>
      </c>
      <c r="H64" s="5">
        <v>1.2453403809970999E-3</v>
      </c>
      <c r="I64" s="1">
        <v>0.295377537415626</v>
      </c>
      <c r="J64" s="1">
        <v>5.5931061064070002</v>
      </c>
      <c r="K64" s="2">
        <f>IF(Table3[[#This Row],[Phase shift diff (rad)]]="","",Table3[[#This Row],[Phase shift diff (rad)]]/PI()*180)</f>
        <v>320.46137426596988</v>
      </c>
      <c r="L64">
        <v>0</v>
      </c>
      <c r="M64" s="1">
        <f>IF(Table3[[#This Row],[Unwrapped (deg)]]="","",Table3[[#This Row],[Unwrapped (deg)]]/180*PI())</f>
        <v>5.5931061064070002</v>
      </c>
      <c r="N64" s="2">
        <f>IF(Table3[[#This Row],[Phase shift diff (deg)]]="","",Table3[[#This Row],[Phase shift diff (deg)]]+360*Table3[[#This Row],[Phase mod]])</f>
        <v>320.46137426596988</v>
      </c>
    </row>
    <row r="65" spans="1:14" x14ac:dyDescent="0.2">
      <c r="A65" t="s">
        <v>22</v>
      </c>
      <c r="B65" s="3">
        <v>14.3</v>
      </c>
      <c r="C65" s="2">
        <f>2*Table3[[#This Row],[Photon energy (eV)]]-Threshold</f>
        <v>4.012611200000002</v>
      </c>
      <c r="D65" t="s">
        <v>25</v>
      </c>
      <c r="E65" s="1">
        <v>2.0390362692897899</v>
      </c>
      <c r="F65" s="2">
        <f>Table3[[#This Row],[Polar ang (rad)]]/PI()*180</f>
        <v>116.82817250440576</v>
      </c>
      <c r="G65" s="4">
        <f>ROUND(Table3[[#This Row],[Polar ang (deg)]], 0)</f>
        <v>117</v>
      </c>
      <c r="H65" s="5">
        <v>1.5674413309849601E-3</v>
      </c>
      <c r="I65" s="1">
        <v>0.44422967971756899</v>
      </c>
      <c r="J65" s="1">
        <v>5.4795529459876304</v>
      </c>
      <c r="K65" s="2">
        <f>IF(Table3[[#This Row],[Phase shift diff (rad)]]="","",Table3[[#This Row],[Phase shift diff (rad)]]/PI()*180)</f>
        <v>313.95525742356796</v>
      </c>
      <c r="L65">
        <v>0</v>
      </c>
      <c r="M65" s="1">
        <f>IF(Table3[[#This Row],[Unwrapped (deg)]]="","",Table3[[#This Row],[Unwrapped (deg)]]/180*PI())</f>
        <v>5.4795529459876304</v>
      </c>
      <c r="N65" s="2">
        <f>IF(Table3[[#This Row],[Phase shift diff (deg)]]="","",Table3[[#This Row],[Phase shift diff (deg)]]+360*Table3[[#This Row],[Phase mod]])</f>
        <v>313.95525742356796</v>
      </c>
    </row>
    <row r="66" spans="1:14" x14ac:dyDescent="0.2">
      <c r="A66" t="s">
        <v>22</v>
      </c>
      <c r="B66" s="3">
        <v>14.3</v>
      </c>
      <c r="C66" s="2">
        <f>2*Table3[[#This Row],[Photon energy (eV)]]-Threshold</f>
        <v>4.012611200000002</v>
      </c>
      <c r="D66" t="s">
        <v>25</v>
      </c>
      <c r="E66" s="1">
        <v>2.1728440629797898</v>
      </c>
      <c r="F66" s="2">
        <f>Table3[[#This Row],[Polar ang (rad)]]/PI()*180</f>
        <v>124.4947943488</v>
      </c>
      <c r="G66" s="4">
        <f>ROUND(Table3[[#This Row],[Polar ang (deg)]], 0)</f>
        <v>124</v>
      </c>
      <c r="H66" s="5">
        <v>1.7825018929495901E-3</v>
      </c>
      <c r="I66" s="1">
        <v>0.88153969042962499</v>
      </c>
      <c r="J66" s="1">
        <v>5.3169771756803099</v>
      </c>
      <c r="K66" s="2">
        <f>IF(Table3[[#This Row],[Phase shift diff (rad)]]="","",Table3[[#This Row],[Phase shift diff (rad)]]/PI()*180)</f>
        <v>304.64035193387019</v>
      </c>
      <c r="L66">
        <v>0</v>
      </c>
      <c r="M66" s="1">
        <f>IF(Table3[[#This Row],[Unwrapped (deg)]]="","",Table3[[#This Row],[Unwrapped (deg)]]/180*PI())</f>
        <v>5.3169771756803099</v>
      </c>
      <c r="N66" s="2">
        <f>IF(Table3[[#This Row],[Phase shift diff (deg)]]="","",Table3[[#This Row],[Phase shift diff (deg)]]+360*Table3[[#This Row],[Phase mod]])</f>
        <v>304.64035193387019</v>
      </c>
    </row>
    <row r="67" spans="1:14" x14ac:dyDescent="0.2">
      <c r="A67" t="s">
        <v>22</v>
      </c>
      <c r="B67" s="3">
        <v>14.3</v>
      </c>
      <c r="C67" s="2">
        <f>2*Table3[[#This Row],[Photon energy (eV)]]-Threshold</f>
        <v>4.012611200000002</v>
      </c>
      <c r="D67" t="s">
        <v>25</v>
      </c>
      <c r="E67" s="1">
        <v>2.3066768641397899</v>
      </c>
      <c r="F67" s="2">
        <f>Table3[[#This Row],[Polar ang (rad)]]/PI()*180</f>
        <v>132.16284901568156</v>
      </c>
      <c r="G67" s="4">
        <f>ROUND(Table3[[#This Row],[Polar ang (deg)]], 0)</f>
        <v>132</v>
      </c>
      <c r="H67" s="5">
        <v>1.94069017314824E-3</v>
      </c>
      <c r="I67" s="1">
        <v>0.88206845701033298</v>
      </c>
      <c r="J67" s="1">
        <v>5.1059276349945701</v>
      </c>
      <c r="K67" s="2">
        <f>IF(Table3[[#This Row],[Phase shift diff (rad)]]="","",Table3[[#This Row],[Phase shift diff (rad)]]/PI()*180)</f>
        <v>292.54810398440276</v>
      </c>
      <c r="L67">
        <v>0</v>
      </c>
      <c r="M67" s="1">
        <f>IF(Table3[[#This Row],[Unwrapped (deg)]]="","",Table3[[#This Row],[Unwrapped (deg)]]/180*PI())</f>
        <v>5.1059276349945701</v>
      </c>
      <c r="N67" s="2">
        <f>IF(Table3[[#This Row],[Phase shift diff (deg)]]="","",Table3[[#This Row],[Phase shift diff (deg)]]+360*Table3[[#This Row],[Phase mod]])</f>
        <v>292.54810398440276</v>
      </c>
    </row>
    <row r="68" spans="1:14" x14ac:dyDescent="0.2">
      <c r="A68" t="s">
        <v>22</v>
      </c>
      <c r="B68" s="3">
        <v>14.3</v>
      </c>
      <c r="C68" s="2">
        <f>2*Table3[[#This Row],[Photon energy (eV)]]-Threshold</f>
        <v>4.012611200000002</v>
      </c>
      <c r="D68" t="s">
        <v>25</v>
      </c>
      <c r="E68" s="1">
        <v>2.4405506304297901</v>
      </c>
      <c r="F68" s="2">
        <f>Table3[[#This Row],[Polar ang (rad)]]/PI()*180</f>
        <v>139.83325081161931</v>
      </c>
      <c r="G68" s="4">
        <f>ROUND(Table3[[#This Row],[Polar ang (deg)]], 0)</f>
        <v>140</v>
      </c>
      <c r="H68" s="5">
        <v>2.1128381148720599E-3</v>
      </c>
      <c r="I68" s="1">
        <v>0.68856075063676603</v>
      </c>
      <c r="J68" s="1">
        <v>4.8646801203103696</v>
      </c>
      <c r="K68" s="2">
        <f>IF(Table3[[#This Row],[Phase shift diff (rad)]]="","",Table3[[#This Row],[Phase shift diff (rad)]]/PI()*180)</f>
        <v>278.72563957497772</v>
      </c>
      <c r="L68">
        <v>0</v>
      </c>
      <c r="M68" s="1">
        <f>IF(Table3[[#This Row],[Unwrapped (deg)]]="","",Table3[[#This Row],[Unwrapped (deg)]]/180*PI())</f>
        <v>4.8646801203103696</v>
      </c>
      <c r="N68" s="2">
        <f>IF(Table3[[#This Row],[Phase shift diff (deg)]]="","",Table3[[#This Row],[Phase shift diff (deg)]]+360*Table3[[#This Row],[Phase mod]])</f>
        <v>278.72563957497772</v>
      </c>
    </row>
    <row r="69" spans="1:14" x14ac:dyDescent="0.2">
      <c r="A69" t="s">
        <v>22</v>
      </c>
      <c r="B69" s="3">
        <v>14.3</v>
      </c>
      <c r="C69" s="2">
        <f>2*Table3[[#This Row],[Photon energy (eV)]]-Threshold</f>
        <v>4.012611200000002</v>
      </c>
      <c r="D69" t="s">
        <v>25</v>
      </c>
      <c r="E69" s="1">
        <v>2.5744958264797901</v>
      </c>
      <c r="F69" s="2">
        <f>Table3[[#This Row],[Polar ang (rad)]]/PI()*180</f>
        <v>147.50774523133671</v>
      </c>
      <c r="G69" s="4">
        <f>ROUND(Table3[[#This Row],[Polar ang (deg)]], 0)</f>
        <v>148</v>
      </c>
      <c r="H69" s="5">
        <v>2.3475007364643901E-3</v>
      </c>
      <c r="I69" s="1">
        <v>0.75105563316355395</v>
      </c>
      <c r="J69" s="1">
        <v>4.6297111710941099</v>
      </c>
      <c r="K69" s="2">
        <f>IF(Table3[[#This Row],[Phase shift diff (rad)]]="","",Table3[[#This Row],[Phase shift diff (rad)]]/PI()*180)</f>
        <v>265.26291046826231</v>
      </c>
      <c r="L69">
        <v>0</v>
      </c>
      <c r="M69" s="1">
        <f>IF(Table3[[#This Row],[Unwrapped (deg)]]="","",Table3[[#This Row],[Unwrapped (deg)]]/180*PI())</f>
        <v>4.6297111710941108</v>
      </c>
      <c r="N69" s="2">
        <f>IF(Table3[[#This Row],[Phase shift diff (deg)]]="","",Table3[[#This Row],[Phase shift diff (deg)]]+360*Table3[[#This Row],[Phase mod]])</f>
        <v>265.26291046826231</v>
      </c>
    </row>
    <row r="70" spans="1:14" x14ac:dyDescent="0.2">
      <c r="A70" t="s">
        <v>22</v>
      </c>
      <c r="B70" s="3">
        <v>14.3</v>
      </c>
      <c r="C70" s="2">
        <f>2*Table3[[#This Row],[Photon energy (eV)]]-Threshold</f>
        <v>4.012611200000002</v>
      </c>
      <c r="D70" t="s">
        <v>25</v>
      </c>
      <c r="E70" s="1">
        <v>2.7085798469497901</v>
      </c>
      <c r="F70" s="2">
        <f>Table3[[#This Row],[Polar ang (rad)]]/PI()*180</f>
        <v>155.19019370441345</v>
      </c>
      <c r="G70" s="4">
        <f>ROUND(Table3[[#This Row],[Polar ang (deg)]], 0)</f>
        <v>155</v>
      </c>
      <c r="H70" s="5">
        <v>2.6369701325048502E-3</v>
      </c>
      <c r="I70" s="1">
        <v>0.99518604469759797</v>
      </c>
      <c r="J70" s="1">
        <v>4.4351060359730603</v>
      </c>
      <c r="K70" s="2">
        <f>IF(Table3[[#This Row],[Phase shift diff (rad)]]="","",Table3[[#This Row],[Phase shift diff (rad)]]/PI()*180)</f>
        <v>254.11285755425303</v>
      </c>
      <c r="L70">
        <v>0</v>
      </c>
      <c r="M70" s="1">
        <f>IF(Table3[[#This Row],[Unwrapped (deg)]]="","",Table3[[#This Row],[Unwrapped (deg)]]/180*PI())</f>
        <v>4.4351060359730603</v>
      </c>
      <c r="N70" s="2">
        <f>IF(Table3[[#This Row],[Phase shift diff (deg)]]="","",Table3[[#This Row],[Phase shift diff (deg)]]+360*Table3[[#This Row],[Phase mod]])</f>
        <v>254.11285755425303</v>
      </c>
    </row>
    <row r="71" spans="1:14" x14ac:dyDescent="0.2">
      <c r="A71" t="s">
        <v>22</v>
      </c>
      <c r="B71" s="3">
        <v>14.3</v>
      </c>
      <c r="C71" s="2">
        <f>2*Table3[[#This Row],[Photon energy (eV)]]-Threshold</f>
        <v>4.012611200000002</v>
      </c>
      <c r="D71" t="s">
        <v>25</v>
      </c>
      <c r="E71" s="1">
        <v>2.8429890499997899</v>
      </c>
      <c r="F71" s="2">
        <f>Table3[[#This Row],[Polar ang (rad)]]/PI()*180</f>
        <v>162.89127376689535</v>
      </c>
      <c r="G71" s="4">
        <f>ROUND(Table3[[#This Row],[Polar ang (deg)]], 0)</f>
        <v>163</v>
      </c>
      <c r="H71" s="5">
        <v>2.9268326286599998E-3</v>
      </c>
      <c r="I71" s="1">
        <v>0.997434911929857</v>
      </c>
      <c r="J71" s="1">
        <v>4.2954606006249998</v>
      </c>
      <c r="K71" s="2">
        <f>IF(Table3[[#This Row],[Phase shift diff (rad)]]="","",Table3[[#This Row],[Phase shift diff (rad)]]/PI()*180)</f>
        <v>246.11176348054215</v>
      </c>
      <c r="L71">
        <v>0</v>
      </c>
      <c r="M71" s="1">
        <f>IF(Table3[[#This Row],[Unwrapped (deg)]]="","",Table3[[#This Row],[Unwrapped (deg)]]/180*PI())</f>
        <v>4.2954606006249998</v>
      </c>
      <c r="N71" s="2">
        <f>IF(Table3[[#This Row],[Phase shift diff (deg)]]="","",Table3[[#This Row],[Phase shift diff (deg)]]+360*Table3[[#This Row],[Phase mod]])</f>
        <v>246.11176348054215</v>
      </c>
    </row>
    <row r="72" spans="1:14" x14ac:dyDescent="0.2">
      <c r="A72" t="s">
        <v>22</v>
      </c>
      <c r="B72" s="3">
        <v>14.3</v>
      </c>
      <c r="C72" s="2">
        <f>2*Table3[[#This Row],[Photon energy (eV)]]-Threshold</f>
        <v>4.012611200000002</v>
      </c>
      <c r="D72" t="s">
        <v>25</v>
      </c>
      <c r="E72" s="1">
        <v>2.9785043514297902</v>
      </c>
      <c r="F72" s="2">
        <f>Table3[[#This Row],[Polar ang (rad)]]/PI()*180</f>
        <v>170.65572859827753</v>
      </c>
      <c r="G72" s="4">
        <f>ROUND(Table3[[#This Row],[Polar ang (deg)]], 0)</f>
        <v>171</v>
      </c>
      <c r="H72" s="5">
        <v>3.1505140170928702E-3</v>
      </c>
      <c r="I72" s="1">
        <v>0.997931029609892</v>
      </c>
      <c r="J72" s="1">
        <v>4.2102896728102399</v>
      </c>
      <c r="K72" s="2">
        <f>IF(Table3[[#This Row],[Phase shift diff (rad)]]="","",Table3[[#This Row],[Phase shift diff (rad)]]/PI()*180)</f>
        <v>241.23182877954301</v>
      </c>
      <c r="L72">
        <v>0</v>
      </c>
      <c r="M72" s="1">
        <f>IF(Table3[[#This Row],[Unwrapped (deg)]]="","",Table3[[#This Row],[Unwrapped (deg)]]/180*PI())</f>
        <v>4.2102896728102399</v>
      </c>
      <c r="N72" s="2">
        <f>IF(Table3[[#This Row],[Phase shift diff (deg)]]="","",Table3[[#This Row],[Phase shift diff (deg)]]+360*Table3[[#This Row],[Phase mod]])</f>
        <v>241.23182877954301</v>
      </c>
    </row>
    <row r="73" spans="1:14" x14ac:dyDescent="0.2">
      <c r="A73" t="s">
        <v>22</v>
      </c>
      <c r="B73" s="3">
        <v>14.3</v>
      </c>
      <c r="C73" s="2">
        <f>2*Table3[[#This Row],[Photon energy (eV)]]-Threshold</f>
        <v>4.012611200000002</v>
      </c>
      <c r="D73" t="s">
        <v>25</v>
      </c>
      <c r="E73" s="1">
        <v>3.14159265358979</v>
      </c>
      <c r="F73" s="2">
        <f>Table3[[#This Row],[Polar ang (rad)]]/PI()*180</f>
        <v>179.99999999999983</v>
      </c>
      <c r="G73" s="4">
        <f>ROUND(Table3[[#This Row],[Polar ang (deg)]], 0)</f>
        <v>180</v>
      </c>
      <c r="H73" s="5">
        <v>3.25546942456922E-3</v>
      </c>
      <c r="I73" s="1">
        <v>1</v>
      </c>
      <c r="J73" s="1">
        <v>4.1752081348987096</v>
      </c>
      <c r="K73" s="2">
        <f>IF(Table3[[#This Row],[Phase shift diff (rad)]]="","",Table3[[#This Row],[Phase shift diff (rad)]]/PI()*180)</f>
        <v>239.22180471838413</v>
      </c>
      <c r="L73">
        <v>0</v>
      </c>
      <c r="M73" s="1">
        <f>IF(Table3[[#This Row],[Unwrapped (deg)]]="","",Table3[[#This Row],[Unwrapped (deg)]]/180*PI())</f>
        <v>4.1752081348987096</v>
      </c>
      <c r="N73" s="2">
        <f>IF(Table3[[#This Row],[Phase shift diff (deg)]]="","",Table3[[#This Row],[Phase shift diff (deg)]]+360*Table3[[#This Row],[Phase mod]])</f>
        <v>239.22180471838413</v>
      </c>
    </row>
    <row r="74" spans="1:14" x14ac:dyDescent="0.2">
      <c r="A74" t="s">
        <v>26</v>
      </c>
      <c r="B74" s="3">
        <v>14.84</v>
      </c>
      <c r="C74" s="2">
        <f>2*Table3[[#This Row],[Photon energy (eV)]]-Threshold</f>
        <v>5.0926112000000003</v>
      </c>
      <c r="D74" t="s">
        <v>23</v>
      </c>
      <c r="E74" s="1">
        <v>0</v>
      </c>
      <c r="F74" s="2">
        <f>Table3[[#This Row],[Polar ang (rad)]]/PI()*180</f>
        <v>0</v>
      </c>
      <c r="G74" s="4">
        <f>ROUND(Table3[[#This Row],[Polar ang (deg)]], 0)</f>
        <v>0</v>
      </c>
      <c r="H74" s="5">
        <v>4.8923164935816797E-3</v>
      </c>
      <c r="I74" s="1">
        <v>1</v>
      </c>
      <c r="J74" s="1">
        <v>0.99165793582322104</v>
      </c>
      <c r="K74" s="2">
        <f>IF(Table3[[#This Row],[Phase shift diff (rad)]]="","",Table3[[#This Row],[Phase shift diff (rad)]]/PI()*180)</f>
        <v>56.817814443325609</v>
      </c>
      <c r="L74">
        <v>0</v>
      </c>
      <c r="M74" s="1">
        <f>IF(Table3[[#This Row],[Unwrapped (deg)]]="","",Table3[[#This Row],[Unwrapped (deg)]]/180*PI())</f>
        <v>0.99165793582322093</v>
      </c>
      <c r="N74" s="2">
        <f>IF(Table3[[#This Row],[Phase shift diff (deg)]]="","",Table3[[#This Row],[Phase shift diff (deg)]]+360*Table3[[#This Row],[Phase mod]])</f>
        <v>56.817814443325609</v>
      </c>
    </row>
    <row r="75" spans="1:14" x14ac:dyDescent="0.2">
      <c r="A75" t="s">
        <v>26</v>
      </c>
      <c r="B75" s="3">
        <v>14.84</v>
      </c>
      <c r="C75" s="2">
        <f>2*Table3[[#This Row],[Photon energy (eV)]]-Threshold</f>
        <v>5.0926112000000003</v>
      </c>
      <c r="D75" t="s">
        <v>23</v>
      </c>
      <c r="E75" s="1">
        <v>0.16308830216</v>
      </c>
      <c r="F75" s="2">
        <f>Table3[[#This Row],[Polar ang (rad)]]/PI()*180</f>
        <v>9.3442714017223079</v>
      </c>
      <c r="G75" s="4">
        <f>ROUND(Table3[[#This Row],[Polar ang (deg)]], 0)</f>
        <v>9</v>
      </c>
      <c r="H75" s="5">
        <v>4.14848937736977E-3</v>
      </c>
      <c r="I75" s="1">
        <v>0.88236585141337698</v>
      </c>
      <c r="J75" s="1">
        <v>0.99876002339917502</v>
      </c>
      <c r="K75" s="2">
        <f>IF(Table3[[#This Row],[Phase shift diff (rad)]]="","",Table3[[#This Row],[Phase shift diff (rad)]]/PI()*180)</f>
        <v>57.224734087160073</v>
      </c>
      <c r="L75">
        <v>0</v>
      </c>
      <c r="M75" s="1">
        <f>IF(Table3[[#This Row],[Unwrapped (deg)]]="","",Table3[[#This Row],[Unwrapped (deg)]]/180*PI())</f>
        <v>0.99876002339917502</v>
      </c>
      <c r="N75" s="2">
        <f>IF(Table3[[#This Row],[Phase shift diff (deg)]]="","",Table3[[#This Row],[Phase shift diff (deg)]]+360*Table3[[#This Row],[Phase mod]])</f>
        <v>57.224734087160073</v>
      </c>
    </row>
    <row r="76" spans="1:14" x14ac:dyDescent="0.2">
      <c r="A76" t="s">
        <v>26</v>
      </c>
      <c r="B76" s="3">
        <v>14.84</v>
      </c>
      <c r="C76" s="2">
        <f>2*Table3[[#This Row],[Photon energy (eV)]]-Threshold</f>
        <v>5.0926112000000003</v>
      </c>
      <c r="D76" t="s">
        <v>23</v>
      </c>
      <c r="E76" s="1">
        <v>0.29860360358999999</v>
      </c>
      <c r="F76" s="2">
        <f>Table3[[#This Row],[Polar ang (rad)]]/PI()*180</f>
        <v>17.108726233104477</v>
      </c>
      <c r="G76" s="4">
        <f>ROUND(Table3[[#This Row],[Polar ang (deg)]], 0)</f>
        <v>17</v>
      </c>
      <c r="H76" s="5">
        <v>2.6833003754831398E-3</v>
      </c>
      <c r="I76" s="1">
        <v>0.62725525961903295</v>
      </c>
      <c r="J76" s="1">
        <v>1.03228394238314</v>
      </c>
      <c r="K76" s="2">
        <f>IF(Table3[[#This Row],[Phase shift diff (rad)]]="","",Table3[[#This Row],[Phase shift diff (rad)]]/PI()*180)</f>
        <v>59.145513157679773</v>
      </c>
      <c r="L76">
        <v>0</v>
      </c>
      <c r="M76" s="1">
        <f>IF(Table3[[#This Row],[Unwrapped (deg)]]="","",Table3[[#This Row],[Unwrapped (deg)]]/180*PI())</f>
        <v>1.03228394238314</v>
      </c>
      <c r="N76" s="2">
        <f>IF(Table3[[#This Row],[Phase shift diff (deg)]]="","",Table3[[#This Row],[Phase shift diff (deg)]]+360*Table3[[#This Row],[Phase mod]])</f>
        <v>59.145513157679773</v>
      </c>
    </row>
    <row r="77" spans="1:14" x14ac:dyDescent="0.2">
      <c r="A77" t="s">
        <v>26</v>
      </c>
      <c r="B77" s="3">
        <v>14.84</v>
      </c>
      <c r="C77" s="2">
        <f>2*Table3[[#This Row],[Photon energy (eV)]]-Threshold</f>
        <v>5.0926112000000003</v>
      </c>
      <c r="D77" t="s">
        <v>23</v>
      </c>
      <c r="E77" s="1">
        <v>0.43301280663999903</v>
      </c>
      <c r="F77" s="2">
        <f>Table3[[#This Row],[Polar ang (rad)]]/PI()*180</f>
        <v>24.809806295586331</v>
      </c>
      <c r="G77" s="4">
        <f>ROUND(Table3[[#This Row],[Polar ang (deg)]], 0)</f>
        <v>25</v>
      </c>
      <c r="H77" s="5">
        <v>1.08926889605687E-3</v>
      </c>
      <c r="I77" s="1">
        <v>0.29447029558601301</v>
      </c>
      <c r="J77" s="1">
        <v>1.2275316020865401</v>
      </c>
      <c r="K77" s="2">
        <f>IF(Table3[[#This Row],[Phase shift diff (rad)]]="","",Table3[[#This Row],[Phase shift diff (rad)]]/PI()*180)</f>
        <v>70.332380018491108</v>
      </c>
      <c r="L77">
        <v>0</v>
      </c>
      <c r="M77" s="1">
        <f>IF(Table3[[#This Row],[Unwrapped (deg)]]="","",Table3[[#This Row],[Unwrapped (deg)]]/180*PI())</f>
        <v>1.2275316020865401</v>
      </c>
      <c r="N77" s="2">
        <f>IF(Table3[[#This Row],[Phase shift diff (deg)]]="","",Table3[[#This Row],[Phase shift diff (deg)]]+360*Table3[[#This Row],[Phase mod]])</f>
        <v>70.332380018491108</v>
      </c>
    </row>
    <row r="78" spans="1:14" x14ac:dyDescent="0.2">
      <c r="A78" t="s">
        <v>26</v>
      </c>
      <c r="B78" s="3">
        <v>14.84</v>
      </c>
      <c r="C78" s="2">
        <f>2*Table3[[#This Row],[Photon energy (eV)]]-Threshold</f>
        <v>5.0926112000000003</v>
      </c>
      <c r="D78" t="s">
        <v>23</v>
      </c>
      <c r="E78" s="1">
        <v>0.56709682710999998</v>
      </c>
      <c r="F78" s="2">
        <f>Table3[[#This Row],[Polar ang (rad)]]/PI()*180</f>
        <v>32.492254768663123</v>
      </c>
      <c r="G78" s="4">
        <f>ROUND(Table3[[#This Row],[Polar ang (deg)]], 0)</f>
        <v>32</v>
      </c>
      <c r="H78" s="5">
        <v>4.8673485173345E-4</v>
      </c>
      <c r="I78" s="1">
        <v>0.13665214323657601</v>
      </c>
      <c r="J78" s="1">
        <v>2.81009169193785</v>
      </c>
      <c r="K78" s="2">
        <f>IF(Table3[[#This Row],[Phase shift diff (rad)]]="","",Table3[[#This Row],[Phase shift diff (rad)]]/PI()*180)</f>
        <v>161.00639399281553</v>
      </c>
      <c r="L78">
        <v>0</v>
      </c>
      <c r="M78" s="1">
        <f>IF(Table3[[#This Row],[Unwrapped (deg)]]="","",Table3[[#This Row],[Unwrapped (deg)]]/180*PI())</f>
        <v>2.8100916919378505</v>
      </c>
      <c r="N78" s="2">
        <f>IF(Table3[[#This Row],[Phase shift diff (deg)]]="","",Table3[[#This Row],[Phase shift diff (deg)]]+360*Table3[[#This Row],[Phase mod]])</f>
        <v>161.00639399281553</v>
      </c>
    </row>
    <row r="79" spans="1:14" x14ac:dyDescent="0.2">
      <c r="A79" t="s">
        <v>26</v>
      </c>
      <c r="B79" s="3">
        <v>14.84</v>
      </c>
      <c r="C79" s="2">
        <f>2*Table3[[#This Row],[Photon energy (eV)]]-Threshold</f>
        <v>5.0926112000000003</v>
      </c>
      <c r="D79" t="s">
        <v>23</v>
      </c>
      <c r="E79" s="1">
        <v>0.70104202315999997</v>
      </c>
      <c r="F79" s="2">
        <f>Table3[[#This Row],[Polar ang (rad)]]/PI()*180</f>
        <v>40.166749188380507</v>
      </c>
      <c r="G79" s="4">
        <f>ROUND(Table3[[#This Row],[Polar ang (deg)]], 0)</f>
        <v>40</v>
      </c>
      <c r="H79" s="5">
        <v>8.7689235759014195E-4</v>
      </c>
      <c r="I79" s="1">
        <v>0.24555976959230599</v>
      </c>
      <c r="J79" s="1">
        <v>3.1264023140584598</v>
      </c>
      <c r="K79" s="2">
        <f>IF(Table3[[#This Row],[Phase shift diff (rad)]]="","",Table3[[#This Row],[Phase shift diff (rad)]]/PI()*180)</f>
        <v>179.12965765548387</v>
      </c>
      <c r="L79">
        <v>0</v>
      </c>
      <c r="M79" s="1">
        <f>IF(Table3[[#This Row],[Unwrapped (deg)]]="","",Table3[[#This Row],[Unwrapped (deg)]]/180*PI())</f>
        <v>3.1264023140584598</v>
      </c>
      <c r="N79" s="2">
        <f>IF(Table3[[#This Row],[Phase shift diff (deg)]]="","",Table3[[#This Row],[Phase shift diff (deg)]]+360*Table3[[#This Row],[Phase mod]])</f>
        <v>179.12965765548387</v>
      </c>
    </row>
    <row r="80" spans="1:14" x14ac:dyDescent="0.2">
      <c r="A80" t="s">
        <v>26</v>
      </c>
      <c r="B80" s="3">
        <v>14.84</v>
      </c>
      <c r="C80" s="2">
        <f>2*Table3[[#This Row],[Photon energy (eV)]]-Threshold</f>
        <v>5.0926112000000003</v>
      </c>
      <c r="D80" t="s">
        <v>23</v>
      </c>
      <c r="E80" s="1">
        <v>0.83491578945</v>
      </c>
      <c r="F80" s="2">
        <f>Table3[[#This Row],[Polar ang (rad)]]/PI()*180</f>
        <v>47.837150984318271</v>
      </c>
      <c r="G80" s="4">
        <f>ROUND(Table3[[#This Row],[Polar ang (deg)]], 0)</f>
        <v>48</v>
      </c>
      <c r="H80" s="5">
        <v>1.01160005873457E-3</v>
      </c>
      <c r="I80" s="1">
        <v>0.39261767941806103</v>
      </c>
      <c r="J80" s="1">
        <v>2.5342713137053599</v>
      </c>
      <c r="K80" s="2">
        <f>IF(Table3[[#This Row],[Phase shift diff (rad)]]="","",Table3[[#This Row],[Phase shift diff (rad)]]/PI()*180)</f>
        <v>145.20305041639179</v>
      </c>
      <c r="L80">
        <v>0</v>
      </c>
      <c r="M80" s="1">
        <f>IF(Table3[[#This Row],[Unwrapped (deg)]]="","",Table3[[#This Row],[Unwrapped (deg)]]/180*PI())</f>
        <v>2.5342713137053603</v>
      </c>
      <c r="N80" s="2">
        <f>IF(Table3[[#This Row],[Phase shift diff (deg)]]="","",Table3[[#This Row],[Phase shift diff (deg)]]+360*Table3[[#This Row],[Phase mod]])</f>
        <v>145.20305041639179</v>
      </c>
    </row>
    <row r="81" spans="1:14" x14ac:dyDescent="0.2">
      <c r="A81" t="s">
        <v>26</v>
      </c>
      <c r="B81" s="3">
        <v>14.84</v>
      </c>
      <c r="C81" s="2">
        <f>2*Table3[[#This Row],[Photon energy (eV)]]-Threshold</f>
        <v>5.0926112000000003</v>
      </c>
      <c r="D81" t="s">
        <v>23</v>
      </c>
      <c r="E81" s="1">
        <v>0.96874859060999896</v>
      </c>
      <c r="F81" s="2">
        <f>Table3[[#This Row],[Polar ang (rad)]]/PI()*180</f>
        <v>55.505205651199752</v>
      </c>
      <c r="G81" s="4">
        <f>ROUND(Table3[[#This Row],[Polar ang (deg)]], 0)</f>
        <v>56</v>
      </c>
      <c r="H81" s="5">
        <v>1.5848500573940601E-3</v>
      </c>
      <c r="I81" s="1">
        <v>0.70185064643201001</v>
      </c>
      <c r="J81" s="1">
        <v>1.8590380664519</v>
      </c>
      <c r="K81" s="2">
        <f>IF(Table3[[#This Row],[Phase shift diff (rad)]]="","",Table3[[#This Row],[Phase shift diff (rad)]]/PI()*180)</f>
        <v>106.51503516185495</v>
      </c>
      <c r="L81">
        <v>0</v>
      </c>
      <c r="M81" s="1">
        <f>IF(Table3[[#This Row],[Unwrapped (deg)]]="","",Table3[[#This Row],[Unwrapped (deg)]]/180*PI())</f>
        <v>1.8590380664519</v>
      </c>
      <c r="N81" s="2">
        <f>IF(Table3[[#This Row],[Phase shift diff (deg)]]="","",Table3[[#This Row],[Phase shift diff (deg)]]+360*Table3[[#This Row],[Phase mod]])</f>
        <v>106.51503516185495</v>
      </c>
    </row>
    <row r="82" spans="1:14" x14ac:dyDescent="0.2">
      <c r="A82" t="s">
        <v>26</v>
      </c>
      <c r="B82" s="3">
        <v>14.84</v>
      </c>
      <c r="C82" s="2">
        <f>2*Table3[[#This Row],[Photon energy (eV)]]-Threshold</f>
        <v>5.0926112000000003</v>
      </c>
      <c r="D82" t="s">
        <v>23</v>
      </c>
      <c r="E82" s="1">
        <v>1.1025563842999999</v>
      </c>
      <c r="F82" s="2">
        <f>Table3[[#This Row],[Polar ang (rad)]]/PI()*180</f>
        <v>63.171827495594052</v>
      </c>
      <c r="G82" s="4">
        <f>ROUND(Table3[[#This Row],[Polar ang (deg)]], 0)</f>
        <v>63</v>
      </c>
      <c r="H82" s="5">
        <v>2.3354715915932999E-3</v>
      </c>
      <c r="I82" s="1">
        <v>0.58503896164355595</v>
      </c>
      <c r="J82" s="1">
        <v>1.5609342706839999</v>
      </c>
      <c r="K82" s="2">
        <f>IF(Table3[[#This Row],[Phase shift diff (rad)]]="","",Table3[[#This Row],[Phase shift diff (rad)]]/PI()*180)</f>
        <v>89.434945807524414</v>
      </c>
      <c r="L82">
        <v>0</v>
      </c>
      <c r="M82" s="1">
        <f>IF(Table3[[#This Row],[Unwrapped (deg)]]="","",Table3[[#This Row],[Unwrapped (deg)]]/180*PI())</f>
        <v>1.5609342706839999</v>
      </c>
      <c r="N82" s="2">
        <f>IF(Table3[[#This Row],[Phase shift diff (deg)]]="","",Table3[[#This Row],[Phase shift diff (deg)]]+360*Table3[[#This Row],[Phase mod]])</f>
        <v>89.434945807524414</v>
      </c>
    </row>
    <row r="83" spans="1:14" x14ac:dyDescent="0.2">
      <c r="A83" t="s">
        <v>26</v>
      </c>
      <c r="B83" s="3">
        <v>14.84</v>
      </c>
      <c r="C83" s="2">
        <f>2*Table3[[#This Row],[Photon energy (eV)]]-Threshold</f>
        <v>5.0926112000000003</v>
      </c>
      <c r="D83" t="s">
        <v>23</v>
      </c>
      <c r="E83" s="1">
        <v>1.2363485299999999</v>
      </c>
      <c r="F83" s="2">
        <f>Table3[[#This Row],[Polar ang (rad)]]/PI()*180</f>
        <v>70.837552776203438</v>
      </c>
      <c r="G83" s="4">
        <f>ROUND(Table3[[#This Row],[Polar ang (deg)]], 0)</f>
        <v>71</v>
      </c>
      <c r="H83" s="5">
        <v>2.5893810515857899E-3</v>
      </c>
      <c r="I83" s="1">
        <v>0.53607385841743005</v>
      </c>
      <c r="J83" s="1">
        <v>1.4357899193370001</v>
      </c>
      <c r="K83" s="2">
        <f>IF(Table3[[#This Row],[Phase shift diff (rad)]]="","",Table3[[#This Row],[Phase shift diff (rad)]]/PI()*180)</f>
        <v>82.264702645439016</v>
      </c>
      <c r="L83">
        <v>0</v>
      </c>
      <c r="M83" s="1">
        <f>IF(Table3[[#This Row],[Unwrapped (deg)]]="","",Table3[[#This Row],[Unwrapped (deg)]]/180*PI())</f>
        <v>1.4357899193370001</v>
      </c>
      <c r="N83" s="2">
        <f>IF(Table3[[#This Row],[Phase shift diff (deg)]]="","",Table3[[#This Row],[Phase shift diff (deg)]]+360*Table3[[#This Row],[Phase mod]])</f>
        <v>82.264702645439016</v>
      </c>
    </row>
    <row r="84" spans="1:14" x14ac:dyDescent="0.2">
      <c r="A84" t="s">
        <v>26</v>
      </c>
      <c r="B84" s="3">
        <v>14.84</v>
      </c>
      <c r="C84" s="2">
        <f>2*Table3[[#This Row],[Photon energy (eV)]]-Threshold</f>
        <v>5.0926112000000003</v>
      </c>
      <c r="D84" t="s">
        <v>23</v>
      </c>
      <c r="E84" s="1">
        <v>1.3701310999</v>
      </c>
      <c r="F84" s="2">
        <f>Table3[[#This Row],[Polar ang (rad)]]/PI()*180</f>
        <v>78.502729403887372</v>
      </c>
      <c r="G84" s="4">
        <f>ROUND(Table3[[#This Row],[Polar ang (deg)]], 0)</f>
        <v>79</v>
      </c>
      <c r="H84" s="5">
        <v>2.0341988127579001E-3</v>
      </c>
      <c r="I84" s="1">
        <v>0.51875653450714598</v>
      </c>
      <c r="J84" s="1">
        <v>1.3784176470905201</v>
      </c>
      <c r="K84" s="2">
        <f>IF(Table3[[#This Row],[Phase shift diff (rad)]]="","",Table3[[#This Row],[Phase shift diff (rad)]]/PI()*180)</f>
        <v>78.97751358464015</v>
      </c>
      <c r="L84">
        <v>0</v>
      </c>
      <c r="M84" s="1">
        <f>IF(Table3[[#This Row],[Unwrapped (deg)]]="","",Table3[[#This Row],[Unwrapped (deg)]]/180*PI())</f>
        <v>1.3784176470905201</v>
      </c>
      <c r="N84" s="2">
        <f>IF(Table3[[#This Row],[Phase shift diff (deg)]]="","",Table3[[#This Row],[Phase shift diff (deg)]]+360*Table3[[#This Row],[Phase mod]])</f>
        <v>78.97751358464015</v>
      </c>
    </row>
    <row r="85" spans="1:14" x14ac:dyDescent="0.2">
      <c r="A85" t="s">
        <v>26</v>
      </c>
      <c r="B85" s="3">
        <v>14.84</v>
      </c>
      <c r="C85" s="2">
        <f>2*Table3[[#This Row],[Photon energy (eV)]]-Threshold</f>
        <v>5.0926112000000003</v>
      </c>
      <c r="D85" t="s">
        <v>23</v>
      </c>
      <c r="E85" s="1">
        <v>1.5039084682999999</v>
      </c>
      <c r="F85" s="2">
        <f>Table3[[#This Row],[Polar ang (rad)]]/PI()*180</f>
        <v>86.167608007574145</v>
      </c>
      <c r="G85" s="4">
        <f>ROUND(Table3[[#This Row],[Polar ang (deg)]], 0)</f>
        <v>86</v>
      </c>
      <c r="H85" s="5">
        <v>7.7081064274442303E-4</v>
      </c>
      <c r="I85" s="1">
        <v>0.51268391484377795</v>
      </c>
      <c r="J85" s="1">
        <v>1.3550484742739599</v>
      </c>
      <c r="K85" s="2">
        <f>IF(Table3[[#This Row],[Phase shift diff (rad)]]="","",Table3[[#This Row],[Phase shift diff (rad)]]/PI()*180)</f>
        <v>77.638558611539409</v>
      </c>
      <c r="L85">
        <v>0</v>
      </c>
      <c r="M85" s="1">
        <f>IF(Table3[[#This Row],[Unwrapped (deg)]]="","",Table3[[#This Row],[Unwrapped (deg)]]/180*PI())</f>
        <v>1.3550484742739597</v>
      </c>
      <c r="N85" s="2">
        <f>IF(Table3[[#This Row],[Phase shift diff (deg)]]="","",Table3[[#This Row],[Phase shift diff (deg)]]+360*Table3[[#This Row],[Phase mod]])</f>
        <v>77.638558611539409</v>
      </c>
    </row>
    <row r="86" spans="1:14" x14ac:dyDescent="0.2">
      <c r="A86" t="s">
        <v>26</v>
      </c>
      <c r="B86" s="3">
        <v>14.84</v>
      </c>
      <c r="C86" s="2">
        <f>2*Table3[[#This Row],[Photon energy (eV)]]-Threshold</f>
        <v>5.0926112000000003</v>
      </c>
      <c r="D86" t="s">
        <v>23</v>
      </c>
      <c r="E86" s="1">
        <v>1.6376841852897901</v>
      </c>
      <c r="F86" s="2">
        <f>Table3[[#This Row],[Polar ang (rad)]]/PI()*180</f>
        <v>93.83239199242567</v>
      </c>
      <c r="G86" s="4">
        <f>ROUND(Table3[[#This Row],[Polar ang (deg)]], 0)</f>
        <v>94</v>
      </c>
      <c r="H86" s="5">
        <v>7.7081064274442303E-4</v>
      </c>
      <c r="I86" s="1">
        <v>0.51268391484377795</v>
      </c>
      <c r="J86" s="1">
        <v>4.4966411278637501</v>
      </c>
      <c r="K86" s="2">
        <f>IF(Table3[[#This Row],[Phase shift diff (rad)]]="","",Table3[[#This Row],[Phase shift diff (rad)]]/PI()*180)</f>
        <v>257.63855861153928</v>
      </c>
      <c r="L86">
        <v>0</v>
      </c>
      <c r="M86" s="1">
        <f>IF(Table3[[#This Row],[Unwrapped (deg)]]="","",Table3[[#This Row],[Unwrapped (deg)]]/180*PI())</f>
        <v>4.496641127863751</v>
      </c>
      <c r="N86" s="2">
        <f>IF(Table3[[#This Row],[Phase shift diff (deg)]]="","",Table3[[#This Row],[Phase shift diff (deg)]]+360*Table3[[#This Row],[Phase mod]])</f>
        <v>257.63855861153928</v>
      </c>
    </row>
    <row r="87" spans="1:14" x14ac:dyDescent="0.2">
      <c r="A87" t="s">
        <v>26</v>
      </c>
      <c r="B87" s="3">
        <v>14.84</v>
      </c>
      <c r="C87" s="2">
        <f>2*Table3[[#This Row],[Photon energy (eV)]]-Threshold</f>
        <v>5.0926112000000003</v>
      </c>
      <c r="D87" t="s">
        <v>23</v>
      </c>
      <c r="E87" s="1">
        <v>1.77146155368979</v>
      </c>
      <c r="F87" s="2">
        <f>Table3[[#This Row],[Polar ang (rad)]]/PI()*180</f>
        <v>101.49727059611246</v>
      </c>
      <c r="G87" s="4">
        <f>ROUND(Table3[[#This Row],[Polar ang (deg)]], 0)</f>
        <v>101</v>
      </c>
      <c r="H87" s="5">
        <v>2.0341988127579001E-3</v>
      </c>
      <c r="I87" s="1">
        <v>0.51875653450714598</v>
      </c>
      <c r="J87" s="1">
        <v>4.5200103006803101</v>
      </c>
      <c r="K87" s="2">
        <f>IF(Table3[[#This Row],[Phase shift diff (rad)]]="","",Table3[[#This Row],[Phase shift diff (rad)]]/PI()*180)</f>
        <v>258.97751358464001</v>
      </c>
      <c r="L87">
        <v>0</v>
      </c>
      <c r="M87" s="1">
        <f>IF(Table3[[#This Row],[Unwrapped (deg)]]="","",Table3[[#This Row],[Unwrapped (deg)]]/180*PI())</f>
        <v>4.520010300680311</v>
      </c>
      <c r="N87" s="2">
        <f>IF(Table3[[#This Row],[Phase shift diff (deg)]]="","",Table3[[#This Row],[Phase shift diff (deg)]]+360*Table3[[#This Row],[Phase mod]])</f>
        <v>258.97751358464001</v>
      </c>
    </row>
    <row r="88" spans="1:14" x14ac:dyDescent="0.2">
      <c r="A88" t="s">
        <v>26</v>
      </c>
      <c r="B88" s="3">
        <v>14.84</v>
      </c>
      <c r="C88" s="2">
        <f>2*Table3[[#This Row],[Photon energy (eV)]]-Threshold</f>
        <v>5.0926112000000003</v>
      </c>
      <c r="D88" t="s">
        <v>23</v>
      </c>
      <c r="E88" s="1">
        <v>1.9052441235897899</v>
      </c>
      <c r="F88" s="2">
        <f>Table3[[#This Row],[Polar ang (rad)]]/PI()*180</f>
        <v>109.16244722379638</v>
      </c>
      <c r="G88" s="4">
        <f>ROUND(Table3[[#This Row],[Polar ang (deg)]], 0)</f>
        <v>109</v>
      </c>
      <c r="H88" s="5">
        <v>2.5893810515857899E-3</v>
      </c>
      <c r="I88" s="1">
        <v>0.53607385841743005</v>
      </c>
      <c r="J88" s="1">
        <v>4.5773825729268003</v>
      </c>
      <c r="K88" s="2">
        <f>IF(Table3[[#This Row],[Phase shift diff (rad)]]="","",Table3[[#This Row],[Phase shift diff (rad)]]/PI()*180)</f>
        <v>262.26470264543946</v>
      </c>
      <c r="L88">
        <v>0</v>
      </c>
      <c r="M88" s="1">
        <f>IF(Table3[[#This Row],[Unwrapped (deg)]]="","",Table3[[#This Row],[Unwrapped (deg)]]/180*PI())</f>
        <v>4.5773825729268012</v>
      </c>
      <c r="N88" s="2">
        <f>IF(Table3[[#This Row],[Phase shift diff (deg)]]="","",Table3[[#This Row],[Phase shift diff (deg)]]+360*Table3[[#This Row],[Phase mod]])</f>
        <v>262.26470264543946</v>
      </c>
    </row>
    <row r="89" spans="1:14" x14ac:dyDescent="0.2">
      <c r="A89" t="s">
        <v>26</v>
      </c>
      <c r="B89" s="3">
        <v>14.84</v>
      </c>
      <c r="C89" s="2">
        <f>2*Table3[[#This Row],[Photon energy (eV)]]-Threshold</f>
        <v>5.0926112000000003</v>
      </c>
      <c r="D89" t="s">
        <v>23</v>
      </c>
      <c r="E89" s="1">
        <v>2.0390362692897899</v>
      </c>
      <c r="F89" s="2">
        <f>Table3[[#This Row],[Polar ang (rad)]]/PI()*180</f>
        <v>116.82817250440576</v>
      </c>
      <c r="G89" s="4">
        <f>ROUND(Table3[[#This Row],[Polar ang (deg)]], 0)</f>
        <v>117</v>
      </c>
      <c r="H89" s="5">
        <v>2.3354715915932999E-3</v>
      </c>
      <c r="I89" s="1">
        <v>0.58503896164355595</v>
      </c>
      <c r="J89" s="1">
        <v>4.7025269242737897</v>
      </c>
      <c r="K89" s="2">
        <f>IF(Table3[[#This Row],[Phase shift diff (rad)]]="","",Table3[[#This Row],[Phase shift diff (rad)]]/PI()*180)</f>
        <v>269.43494580752423</v>
      </c>
      <c r="L89">
        <v>0</v>
      </c>
      <c r="M89" s="1">
        <f>IF(Table3[[#This Row],[Unwrapped (deg)]]="","",Table3[[#This Row],[Unwrapped (deg)]]/180*PI())</f>
        <v>4.7025269242737897</v>
      </c>
      <c r="N89" s="2">
        <f>IF(Table3[[#This Row],[Phase shift diff (deg)]]="","",Table3[[#This Row],[Phase shift diff (deg)]]+360*Table3[[#This Row],[Phase mod]])</f>
        <v>269.43494580752423</v>
      </c>
    </row>
    <row r="90" spans="1:14" x14ac:dyDescent="0.2">
      <c r="A90" t="s">
        <v>26</v>
      </c>
      <c r="B90" s="3">
        <v>14.84</v>
      </c>
      <c r="C90" s="2">
        <f>2*Table3[[#This Row],[Photon energy (eV)]]-Threshold</f>
        <v>5.0926112000000003</v>
      </c>
      <c r="D90" t="s">
        <v>23</v>
      </c>
      <c r="E90" s="1">
        <v>2.1728440629797898</v>
      </c>
      <c r="F90" s="2">
        <f>Table3[[#This Row],[Polar ang (rad)]]/PI()*180</f>
        <v>124.4947943488</v>
      </c>
      <c r="G90" s="4">
        <f>ROUND(Table3[[#This Row],[Polar ang (deg)]], 0)</f>
        <v>124</v>
      </c>
      <c r="H90" s="5">
        <v>1.5848500573940601E-3</v>
      </c>
      <c r="I90" s="1">
        <v>0.70185064643201001</v>
      </c>
      <c r="J90" s="1">
        <v>5.0006307200416904</v>
      </c>
      <c r="K90" s="2">
        <f>IF(Table3[[#This Row],[Phase shift diff (rad)]]="","",Table3[[#This Row],[Phase shift diff (rad)]]/PI()*180)</f>
        <v>286.51503516185477</v>
      </c>
      <c r="L90">
        <v>0</v>
      </c>
      <c r="M90" s="1">
        <f>IF(Table3[[#This Row],[Unwrapped (deg)]]="","",Table3[[#This Row],[Unwrapped (deg)]]/180*PI())</f>
        <v>5.0006307200416904</v>
      </c>
      <c r="N90" s="2">
        <f>IF(Table3[[#This Row],[Phase shift diff (deg)]]="","",Table3[[#This Row],[Phase shift diff (deg)]]+360*Table3[[#This Row],[Phase mod]])</f>
        <v>286.51503516185477</v>
      </c>
    </row>
    <row r="91" spans="1:14" x14ac:dyDescent="0.2">
      <c r="A91" t="s">
        <v>26</v>
      </c>
      <c r="B91" s="3">
        <v>14.84</v>
      </c>
      <c r="C91" s="2">
        <f>2*Table3[[#This Row],[Photon energy (eV)]]-Threshold</f>
        <v>5.0926112000000003</v>
      </c>
      <c r="D91" t="s">
        <v>23</v>
      </c>
      <c r="E91" s="1">
        <v>2.3066768641397899</v>
      </c>
      <c r="F91" s="2">
        <f>Table3[[#This Row],[Polar ang (rad)]]/PI()*180</f>
        <v>132.16284901568156</v>
      </c>
      <c r="G91" s="4">
        <f>ROUND(Table3[[#This Row],[Polar ang (deg)]], 0)</f>
        <v>132</v>
      </c>
      <c r="H91" s="5">
        <v>1.01160005873457E-3</v>
      </c>
      <c r="I91" s="1">
        <v>0.39261767941806103</v>
      </c>
      <c r="J91" s="1">
        <v>5.6758639672951503</v>
      </c>
      <c r="K91" s="2">
        <f>IF(Table3[[#This Row],[Phase shift diff (rad)]]="","",Table3[[#This Row],[Phase shift diff (rad)]]/PI()*180)</f>
        <v>325.20305041639165</v>
      </c>
      <c r="L91">
        <v>0</v>
      </c>
      <c r="M91" s="1">
        <f>IF(Table3[[#This Row],[Unwrapped (deg)]]="","",Table3[[#This Row],[Unwrapped (deg)]]/180*PI())</f>
        <v>5.6758639672951503</v>
      </c>
      <c r="N91" s="2">
        <f>IF(Table3[[#This Row],[Phase shift diff (deg)]]="","",Table3[[#This Row],[Phase shift diff (deg)]]+360*Table3[[#This Row],[Phase mod]])</f>
        <v>325.20305041639165</v>
      </c>
    </row>
    <row r="92" spans="1:14" x14ac:dyDescent="0.2">
      <c r="A92" t="s">
        <v>26</v>
      </c>
      <c r="B92" s="3">
        <v>14.84</v>
      </c>
      <c r="C92" s="2">
        <f>2*Table3[[#This Row],[Photon energy (eV)]]-Threshold</f>
        <v>5.0926112000000003</v>
      </c>
      <c r="D92" t="s">
        <v>23</v>
      </c>
      <c r="E92" s="1">
        <v>2.4405506304297901</v>
      </c>
      <c r="F92" s="2">
        <f>Table3[[#This Row],[Polar ang (rad)]]/PI()*180</f>
        <v>139.83325081161931</v>
      </c>
      <c r="G92" s="4">
        <f>ROUND(Table3[[#This Row],[Polar ang (deg)]], 0)</f>
        <v>140</v>
      </c>
      <c r="H92" s="5">
        <v>8.7689235759014195E-4</v>
      </c>
      <c r="I92" s="1">
        <v>0.24555976959230599</v>
      </c>
      <c r="J92" s="1">
        <v>6.2679949676482503</v>
      </c>
      <c r="K92" s="2">
        <f>IF(Table3[[#This Row],[Phase shift diff (rad)]]="","",Table3[[#This Row],[Phase shift diff (rad)]]/PI()*180)</f>
        <v>359.1296576554837</v>
      </c>
      <c r="L92">
        <v>0</v>
      </c>
      <c r="M92" s="1">
        <f>IF(Table3[[#This Row],[Unwrapped (deg)]]="","",Table3[[#This Row],[Unwrapped (deg)]]/180*PI())</f>
        <v>6.2679949676482494</v>
      </c>
      <c r="N92" s="2">
        <f>IF(Table3[[#This Row],[Phase shift diff (deg)]]="","",Table3[[#This Row],[Phase shift diff (deg)]]+360*Table3[[#This Row],[Phase mod]])</f>
        <v>359.1296576554837</v>
      </c>
    </row>
    <row r="93" spans="1:14" x14ac:dyDescent="0.2">
      <c r="A93" t="s">
        <v>26</v>
      </c>
      <c r="B93" s="3">
        <v>14.84</v>
      </c>
      <c r="C93" s="2">
        <f>2*Table3[[#This Row],[Photon energy (eV)]]-Threshold</f>
        <v>5.0926112000000003</v>
      </c>
      <c r="D93" t="s">
        <v>23</v>
      </c>
      <c r="E93" s="1">
        <v>2.5744958264797901</v>
      </c>
      <c r="F93" s="2">
        <f>Table3[[#This Row],[Polar ang (rad)]]/PI()*180</f>
        <v>147.50774523133671</v>
      </c>
      <c r="G93" s="4">
        <f>ROUND(Table3[[#This Row],[Polar ang (deg)]], 0)</f>
        <v>148</v>
      </c>
      <c r="H93" s="5">
        <v>4.8673485173345E-4</v>
      </c>
      <c r="I93" s="1">
        <v>0.13665214323657601</v>
      </c>
      <c r="J93" s="1">
        <v>5.9516843455276502</v>
      </c>
      <c r="K93" s="2">
        <f>IF(Table3[[#This Row],[Phase shift diff (rad)]]="","",Table3[[#This Row],[Phase shift diff (rad)]]/PI()*180)</f>
        <v>341.0063939928159</v>
      </c>
      <c r="L93">
        <v>0</v>
      </c>
      <c r="M93" s="1">
        <f>IF(Table3[[#This Row],[Unwrapped (deg)]]="","",Table3[[#This Row],[Unwrapped (deg)]]/180*PI())</f>
        <v>5.9516843455276502</v>
      </c>
      <c r="N93" s="2">
        <f>IF(Table3[[#This Row],[Phase shift diff (deg)]]="","",Table3[[#This Row],[Phase shift diff (deg)]]+360*Table3[[#This Row],[Phase mod]])</f>
        <v>341.0063939928159</v>
      </c>
    </row>
    <row r="94" spans="1:14" x14ac:dyDescent="0.2">
      <c r="A94" t="s">
        <v>26</v>
      </c>
      <c r="B94" s="3">
        <v>14.84</v>
      </c>
      <c r="C94" s="2">
        <f>2*Table3[[#This Row],[Photon energy (eV)]]-Threshold</f>
        <v>5.0926112000000003</v>
      </c>
      <c r="D94" t="s">
        <v>23</v>
      </c>
      <c r="E94" s="1">
        <v>2.7085798469497901</v>
      </c>
      <c r="F94" s="2">
        <f>Table3[[#This Row],[Polar ang (rad)]]/PI()*180</f>
        <v>155.19019370441345</v>
      </c>
      <c r="G94" s="4">
        <f>ROUND(Table3[[#This Row],[Polar ang (deg)]], 0)</f>
        <v>155</v>
      </c>
      <c r="H94" s="5">
        <v>1.08926889605687E-3</v>
      </c>
      <c r="I94" s="1">
        <v>0.29447029558601301</v>
      </c>
      <c r="J94" s="1">
        <v>4.3691242556763301</v>
      </c>
      <c r="K94" s="2">
        <f>IF(Table3[[#This Row],[Phase shift diff (rad)]]="","",Table3[[#This Row],[Phase shift diff (rad)]]/PI()*180)</f>
        <v>250.33238001849094</v>
      </c>
      <c r="L94">
        <v>0</v>
      </c>
      <c r="M94" s="1">
        <f>IF(Table3[[#This Row],[Unwrapped (deg)]]="","",Table3[[#This Row],[Unwrapped (deg)]]/180*PI())</f>
        <v>4.3691242556763301</v>
      </c>
      <c r="N94" s="2">
        <f>IF(Table3[[#This Row],[Phase shift diff (deg)]]="","",Table3[[#This Row],[Phase shift diff (deg)]]+360*Table3[[#This Row],[Phase mod]])</f>
        <v>250.33238001849094</v>
      </c>
    </row>
    <row r="95" spans="1:14" x14ac:dyDescent="0.2">
      <c r="A95" t="s">
        <v>26</v>
      </c>
      <c r="B95" s="3">
        <v>14.84</v>
      </c>
      <c r="C95" s="2">
        <f>2*Table3[[#This Row],[Photon energy (eV)]]-Threshold</f>
        <v>5.0926112000000003</v>
      </c>
      <c r="D95" t="s">
        <v>23</v>
      </c>
      <c r="E95" s="1">
        <v>2.8429890499997899</v>
      </c>
      <c r="F95" s="2">
        <f>Table3[[#This Row],[Polar ang (rad)]]/PI()*180</f>
        <v>162.89127376689535</v>
      </c>
      <c r="G95" s="4">
        <f>ROUND(Table3[[#This Row],[Polar ang (deg)]], 0)</f>
        <v>163</v>
      </c>
      <c r="H95" s="5">
        <v>2.6833003754831398E-3</v>
      </c>
      <c r="I95" s="1">
        <v>0.62725525961903295</v>
      </c>
      <c r="J95" s="1">
        <v>4.1738765959729296</v>
      </c>
      <c r="K95" s="2">
        <f>IF(Table3[[#This Row],[Phase shift diff (rad)]]="","",Table3[[#This Row],[Phase shift diff (rad)]]/PI()*180)</f>
        <v>239.14551315767957</v>
      </c>
      <c r="L95">
        <v>0</v>
      </c>
      <c r="M95" s="1">
        <f>IF(Table3[[#This Row],[Unwrapped (deg)]]="","",Table3[[#This Row],[Unwrapped (deg)]]/180*PI())</f>
        <v>4.1738765959729296</v>
      </c>
      <c r="N95" s="2">
        <f>IF(Table3[[#This Row],[Phase shift diff (deg)]]="","",Table3[[#This Row],[Phase shift diff (deg)]]+360*Table3[[#This Row],[Phase mod]])</f>
        <v>239.14551315767957</v>
      </c>
    </row>
    <row r="96" spans="1:14" x14ac:dyDescent="0.2">
      <c r="A96" t="s">
        <v>26</v>
      </c>
      <c r="B96" s="3">
        <v>14.84</v>
      </c>
      <c r="C96" s="2">
        <f>2*Table3[[#This Row],[Photon energy (eV)]]-Threshold</f>
        <v>5.0926112000000003</v>
      </c>
      <c r="D96" t="s">
        <v>23</v>
      </c>
      <c r="E96" s="1">
        <v>2.9785043514297902</v>
      </c>
      <c r="F96" s="2">
        <f>Table3[[#This Row],[Polar ang (rad)]]/PI()*180</f>
        <v>170.65572859827753</v>
      </c>
      <c r="G96" s="4">
        <f>ROUND(Table3[[#This Row],[Polar ang (deg)]], 0)</f>
        <v>171</v>
      </c>
      <c r="H96" s="5">
        <v>4.14848937736977E-3</v>
      </c>
      <c r="I96" s="1">
        <v>0.88236585141337698</v>
      </c>
      <c r="J96" s="1">
        <v>4.14035267698896</v>
      </c>
      <c r="K96" s="2">
        <f>IF(Table3[[#This Row],[Phase shift diff (rad)]]="","",Table3[[#This Row],[Phase shift diff (rad)]]/PI()*180)</f>
        <v>237.22473408715962</v>
      </c>
      <c r="L96">
        <v>0</v>
      </c>
      <c r="M96" s="1">
        <f>IF(Table3[[#This Row],[Unwrapped (deg)]]="","",Table3[[#This Row],[Unwrapped (deg)]]/180*PI())</f>
        <v>4.14035267698896</v>
      </c>
      <c r="N96" s="2">
        <f>IF(Table3[[#This Row],[Phase shift diff (deg)]]="","",Table3[[#This Row],[Phase shift diff (deg)]]+360*Table3[[#This Row],[Phase mod]])</f>
        <v>237.22473408715962</v>
      </c>
    </row>
    <row r="97" spans="1:14" x14ac:dyDescent="0.2">
      <c r="A97" t="s">
        <v>26</v>
      </c>
      <c r="B97" s="3">
        <v>14.84</v>
      </c>
      <c r="C97" s="2">
        <f>2*Table3[[#This Row],[Photon energy (eV)]]-Threshold</f>
        <v>5.0926112000000003</v>
      </c>
      <c r="D97" t="s">
        <v>23</v>
      </c>
      <c r="E97" s="1">
        <v>3.14159265358979</v>
      </c>
      <c r="F97" s="2">
        <f>Table3[[#This Row],[Polar ang (rad)]]/PI()*180</f>
        <v>179.99999999999983</v>
      </c>
      <c r="G97" s="4">
        <f>ROUND(Table3[[#This Row],[Polar ang (deg)]], 0)</f>
        <v>180</v>
      </c>
      <c r="H97" s="5">
        <v>4.8923164935816797E-3</v>
      </c>
      <c r="I97" s="1">
        <v>1</v>
      </c>
      <c r="J97" s="1">
        <v>4.1332505894130103</v>
      </c>
      <c r="K97" s="2">
        <f>IF(Table3[[#This Row],[Phase shift diff (rad)]]="","",Table3[[#This Row],[Phase shift diff (rad)]]/PI()*180)</f>
        <v>236.81781444332537</v>
      </c>
      <c r="L97">
        <v>0</v>
      </c>
      <c r="M97" s="1">
        <f>IF(Table3[[#This Row],[Unwrapped (deg)]]="","",Table3[[#This Row],[Unwrapped (deg)]]/180*PI())</f>
        <v>4.1332505894130103</v>
      </c>
      <c r="N97" s="2">
        <f>IF(Table3[[#This Row],[Phase shift diff (deg)]]="","",Table3[[#This Row],[Phase shift diff (deg)]]+360*Table3[[#This Row],[Phase mod]])</f>
        <v>236.81781444332537</v>
      </c>
    </row>
    <row r="98" spans="1:14" x14ac:dyDescent="0.2">
      <c r="A98" t="s">
        <v>26</v>
      </c>
      <c r="B98" s="3">
        <v>14.84</v>
      </c>
      <c r="C98" s="2">
        <f>2*Table3[[#This Row],[Photon energy (eV)]]-Threshold</f>
        <v>5.0926112000000003</v>
      </c>
      <c r="D98" t="s">
        <v>24</v>
      </c>
      <c r="E98" s="1">
        <v>0</v>
      </c>
      <c r="F98" s="2">
        <f>Table3[[#This Row],[Polar ang (rad)]]/PI()*180</f>
        <v>0</v>
      </c>
      <c r="G98" s="4">
        <f>ROUND(Table3[[#This Row],[Polar ang (deg)]], 0)</f>
        <v>0</v>
      </c>
      <c r="H98" s="5">
        <v>0</v>
      </c>
      <c r="I98" s="1">
        <v>0</v>
      </c>
      <c r="J98" s="1"/>
      <c r="K98" s="2" t="str">
        <f>IF(Table3[[#This Row],[Phase shift diff (rad)]]="","",Table3[[#This Row],[Phase shift diff (rad)]]/PI()*180)</f>
        <v/>
      </c>
      <c r="L98">
        <v>0</v>
      </c>
      <c r="M98" s="1" t="str">
        <f>IF(Table3[[#This Row],[Unwrapped (deg)]]="","",Table3[[#This Row],[Unwrapped (deg)]]/180*PI())</f>
        <v/>
      </c>
      <c r="N98" s="2" t="str">
        <f>IF(Table3[[#This Row],[Phase shift diff (deg)]]="","",Table3[[#This Row],[Phase shift diff (deg)]]+360*Table3[[#This Row],[Phase mod]])</f>
        <v/>
      </c>
    </row>
    <row r="99" spans="1:14" x14ac:dyDescent="0.2">
      <c r="A99" t="s">
        <v>26</v>
      </c>
      <c r="B99" s="3">
        <v>14.84</v>
      </c>
      <c r="C99" s="2">
        <f>2*Table3[[#This Row],[Photon energy (eV)]]-Threshold</f>
        <v>5.0926112000000003</v>
      </c>
      <c r="D99" t="s">
        <v>24</v>
      </c>
      <c r="E99" s="1">
        <v>0.16308830216</v>
      </c>
      <c r="F99" s="2">
        <f>Table3[[#This Row],[Polar ang (rad)]]/PI()*180</f>
        <v>9.3442714017223079</v>
      </c>
      <c r="G99" s="4">
        <f>ROUND(Table3[[#This Row],[Polar ang (deg)]], 0)</f>
        <v>9</v>
      </c>
      <c r="H99" s="5">
        <v>2.7653156286921998E-4</v>
      </c>
      <c r="I99" s="1">
        <v>5.8817074293311303E-2</v>
      </c>
      <c r="J99" s="1">
        <v>1.1640610745559901</v>
      </c>
      <c r="K99" s="2">
        <f>IF(Table3[[#This Row],[Phase shift diff (rad)]]="","",Table3[[#This Row],[Phase shift diff (rad)]]/PI()*180)</f>
        <v>66.695786667521688</v>
      </c>
      <c r="L99">
        <v>0</v>
      </c>
      <c r="M99" s="1">
        <f>IF(Table3[[#This Row],[Unwrapped (deg)]]="","",Table3[[#This Row],[Unwrapped (deg)]]/180*PI())</f>
        <v>1.1640610745559901</v>
      </c>
      <c r="N99" s="2">
        <f>IF(Table3[[#This Row],[Phase shift diff (deg)]]="","",Table3[[#This Row],[Phase shift diff (deg)]]+360*Table3[[#This Row],[Phase mod]])</f>
        <v>66.695786667521688</v>
      </c>
    </row>
    <row r="100" spans="1:14" x14ac:dyDescent="0.2">
      <c r="A100" t="s">
        <v>26</v>
      </c>
      <c r="B100" s="3">
        <v>14.84</v>
      </c>
      <c r="C100" s="2">
        <f>2*Table3[[#This Row],[Photon energy (eV)]]-Threshold</f>
        <v>5.0926112000000003</v>
      </c>
      <c r="D100" t="s">
        <v>24</v>
      </c>
      <c r="E100" s="1">
        <v>0.29860360358999999</v>
      </c>
      <c r="F100" s="2">
        <f>Table3[[#This Row],[Polar ang (rad)]]/PI()*180</f>
        <v>17.108726233104477</v>
      </c>
      <c r="G100" s="4">
        <f>ROUND(Table3[[#This Row],[Polar ang (deg)]], 0)</f>
        <v>17</v>
      </c>
      <c r="H100" s="5">
        <v>7.9727199292922702E-4</v>
      </c>
      <c r="I100" s="1">
        <v>0.186372370190483</v>
      </c>
      <c r="J100" s="1">
        <v>1.1723364851789899</v>
      </c>
      <c r="K100" s="2">
        <f>IF(Table3[[#This Row],[Phase shift diff (rad)]]="","",Table3[[#This Row],[Phase shift diff (rad)]]/PI()*180)</f>
        <v>67.169932769957313</v>
      </c>
      <c r="L100">
        <v>0</v>
      </c>
      <c r="M100" s="1">
        <f>IF(Table3[[#This Row],[Unwrapped (deg)]]="","",Table3[[#This Row],[Unwrapped (deg)]]/180*PI())</f>
        <v>1.1723364851789899</v>
      </c>
      <c r="N100" s="2">
        <f>IF(Table3[[#This Row],[Phase shift diff (deg)]]="","",Table3[[#This Row],[Phase shift diff (deg)]]+360*Table3[[#This Row],[Phase mod]])</f>
        <v>67.169932769957313</v>
      </c>
    </row>
    <row r="101" spans="1:14" x14ac:dyDescent="0.2">
      <c r="A101" t="s">
        <v>26</v>
      </c>
      <c r="B101" s="3">
        <v>14.84</v>
      </c>
      <c r="C101" s="2">
        <f>2*Table3[[#This Row],[Photon energy (eV)]]-Threshold</f>
        <v>5.0926112000000003</v>
      </c>
      <c r="D101" t="s">
        <v>24</v>
      </c>
      <c r="E101" s="1">
        <v>0.43301280663999903</v>
      </c>
      <c r="F101" s="2">
        <f>Table3[[#This Row],[Polar ang (rad)]]/PI()*180</f>
        <v>24.809806295586331</v>
      </c>
      <c r="G101" s="4">
        <f>ROUND(Table3[[#This Row],[Polar ang (deg)]], 0)</f>
        <v>25</v>
      </c>
      <c r="H101" s="5">
        <v>1.3049050681546101E-3</v>
      </c>
      <c r="I101" s="1">
        <v>0.352764852206993</v>
      </c>
      <c r="J101" s="1">
        <v>1.18836082384846</v>
      </c>
      <c r="K101" s="2">
        <f>IF(Table3[[#This Row],[Phase shift diff (rad)]]="","",Table3[[#This Row],[Phase shift diff (rad)]]/PI()*180)</f>
        <v>68.088059745206223</v>
      </c>
      <c r="L101">
        <v>0</v>
      </c>
      <c r="M101" s="1">
        <f>IF(Table3[[#This Row],[Unwrapped (deg)]]="","",Table3[[#This Row],[Unwrapped (deg)]]/180*PI())</f>
        <v>1.18836082384846</v>
      </c>
      <c r="N101" s="2">
        <f>IF(Table3[[#This Row],[Phase shift diff (deg)]]="","",Table3[[#This Row],[Phase shift diff (deg)]]+360*Table3[[#This Row],[Phase mod]])</f>
        <v>68.088059745206223</v>
      </c>
    </row>
    <row r="102" spans="1:14" x14ac:dyDescent="0.2">
      <c r="A102" t="s">
        <v>26</v>
      </c>
      <c r="B102" s="3">
        <v>14.84</v>
      </c>
      <c r="C102" s="2">
        <f>2*Table3[[#This Row],[Photon energy (eV)]]-Threshold</f>
        <v>5.0926112000000003</v>
      </c>
      <c r="D102" t="s">
        <v>24</v>
      </c>
      <c r="E102" s="1">
        <v>0.56709682710999998</v>
      </c>
      <c r="F102" s="2">
        <f>Table3[[#This Row],[Polar ang (rad)]]/PI()*180</f>
        <v>32.492254768663123</v>
      </c>
      <c r="G102" s="4">
        <f>ROUND(Table3[[#This Row],[Polar ang (deg)]], 0)</f>
        <v>32</v>
      </c>
      <c r="H102" s="5">
        <v>1.5375590938542199E-3</v>
      </c>
      <c r="I102" s="1">
        <v>0.43167392838171098</v>
      </c>
      <c r="J102" s="1">
        <v>1.2190807503033501</v>
      </c>
      <c r="K102" s="2">
        <f>IF(Table3[[#This Row],[Phase shift diff (rad)]]="","",Table3[[#This Row],[Phase shift diff (rad)]]/PI()*180)</f>
        <v>69.848181878023723</v>
      </c>
      <c r="L102">
        <v>0</v>
      </c>
      <c r="M102" s="1">
        <f>IF(Table3[[#This Row],[Unwrapped (deg)]]="","",Table3[[#This Row],[Unwrapped (deg)]]/180*PI())</f>
        <v>1.2190807503033503</v>
      </c>
      <c r="N102" s="2">
        <f>IF(Table3[[#This Row],[Phase shift diff (deg)]]="","",Table3[[#This Row],[Phase shift diff (deg)]]+360*Table3[[#This Row],[Phase mod]])</f>
        <v>69.848181878023723</v>
      </c>
    </row>
    <row r="103" spans="1:14" x14ac:dyDescent="0.2">
      <c r="A103" t="s">
        <v>26</v>
      </c>
      <c r="B103" s="3">
        <v>14.84</v>
      </c>
      <c r="C103" s="2">
        <f>2*Table3[[#This Row],[Photon energy (eV)]]-Threshold</f>
        <v>5.0926112000000003</v>
      </c>
      <c r="D103" t="s">
        <v>24</v>
      </c>
      <c r="E103" s="1">
        <v>0.70104202315999997</v>
      </c>
      <c r="F103" s="2">
        <f>Table3[[#This Row],[Polar ang (rad)]]/PI()*180</f>
        <v>40.166749188380507</v>
      </c>
      <c r="G103" s="4">
        <f>ROUND(Table3[[#This Row],[Polar ang (deg)]], 0)</f>
        <v>40</v>
      </c>
      <c r="H103" s="5">
        <v>1.3470506048311999E-3</v>
      </c>
      <c r="I103" s="1">
        <v>0.37722011520384602</v>
      </c>
      <c r="J103" s="1">
        <v>1.2861865243922399</v>
      </c>
      <c r="K103" s="2">
        <f>IF(Table3[[#This Row],[Phase shift diff (rad)]]="","",Table3[[#This Row],[Phase shift diff (rad)]]/PI()*180)</f>
        <v>73.693059514275447</v>
      </c>
      <c r="L103">
        <v>0</v>
      </c>
      <c r="M103" s="1">
        <f>IF(Table3[[#This Row],[Unwrapped (deg)]]="","",Table3[[#This Row],[Unwrapped (deg)]]/180*PI())</f>
        <v>1.2861865243922399</v>
      </c>
      <c r="N103" s="2">
        <f>IF(Table3[[#This Row],[Phase shift diff (deg)]]="","",Table3[[#This Row],[Phase shift diff (deg)]]+360*Table3[[#This Row],[Phase mod]])</f>
        <v>73.693059514275447</v>
      </c>
    </row>
    <row r="104" spans="1:14" x14ac:dyDescent="0.2">
      <c r="A104" t="s">
        <v>26</v>
      </c>
      <c r="B104" s="3">
        <v>14.84</v>
      </c>
      <c r="C104" s="2">
        <f>2*Table3[[#This Row],[Photon energy (eV)]]-Threshold</f>
        <v>5.0926112000000003</v>
      </c>
      <c r="D104" t="s">
        <v>24</v>
      </c>
      <c r="E104" s="1">
        <v>0.83491578945</v>
      </c>
      <c r="F104" s="2">
        <f>Table3[[#This Row],[Polar ang (rad)]]/PI()*180</f>
        <v>47.837150984318271</v>
      </c>
      <c r="G104" s="4">
        <f>ROUND(Table3[[#This Row],[Polar ang (deg)]], 0)</f>
        <v>48</v>
      </c>
      <c r="H104" s="5">
        <v>7.8247621462912398E-4</v>
      </c>
      <c r="I104" s="1">
        <v>0.30369116029096899</v>
      </c>
      <c r="J104" s="1">
        <v>1.4966355423905999</v>
      </c>
      <c r="K104" s="2">
        <f>IF(Table3[[#This Row],[Phase shift diff (rad)]]="","",Table3[[#This Row],[Phase shift diff (rad)]]/PI()*180)</f>
        <v>85.750900048254181</v>
      </c>
      <c r="L104">
        <v>0</v>
      </c>
      <c r="M104" s="1">
        <f>IF(Table3[[#This Row],[Unwrapped (deg)]]="","",Table3[[#This Row],[Unwrapped (deg)]]/180*PI())</f>
        <v>1.4966355423905999</v>
      </c>
      <c r="N104" s="2">
        <f>IF(Table3[[#This Row],[Phase shift diff (deg)]]="","",Table3[[#This Row],[Phase shift diff (deg)]]+360*Table3[[#This Row],[Phase mod]])</f>
        <v>85.750900048254181</v>
      </c>
    </row>
    <row r="105" spans="1:14" x14ac:dyDescent="0.2">
      <c r="A105" t="s">
        <v>26</v>
      </c>
      <c r="B105" s="3">
        <v>14.84</v>
      </c>
      <c r="C105" s="2">
        <f>2*Table3[[#This Row],[Photon energy (eV)]]-Threshold</f>
        <v>5.0926112000000003</v>
      </c>
      <c r="D105" t="s">
        <v>24</v>
      </c>
      <c r="E105" s="1">
        <v>0.96874859060999896</v>
      </c>
      <c r="F105" s="2">
        <f>Table3[[#This Row],[Polar ang (rad)]]/PI()*180</f>
        <v>55.505205651199752</v>
      </c>
      <c r="G105" s="4">
        <f>ROUND(Table3[[#This Row],[Polar ang (deg)]], 0)</f>
        <v>56</v>
      </c>
      <c r="H105" s="5">
        <v>3.3662576398296701E-4</v>
      </c>
      <c r="I105" s="1">
        <v>0.149074676783994</v>
      </c>
      <c r="J105" s="1">
        <v>2.8910982862499401</v>
      </c>
      <c r="K105" s="2">
        <f>IF(Table3[[#This Row],[Phase shift diff (rad)]]="","",Table3[[#This Row],[Phase shift diff (rad)]]/PI()*180)</f>
        <v>165.64772995962673</v>
      </c>
      <c r="L105">
        <v>0</v>
      </c>
      <c r="M105" s="1">
        <f>IF(Table3[[#This Row],[Unwrapped (deg)]]="","",Table3[[#This Row],[Unwrapped (deg)]]/180*PI())</f>
        <v>2.8910982862499401</v>
      </c>
      <c r="N105" s="2">
        <f>IF(Table3[[#This Row],[Phase shift diff (deg)]]="","",Table3[[#This Row],[Phase shift diff (deg)]]+360*Table3[[#This Row],[Phase mod]])</f>
        <v>165.64772995962673</v>
      </c>
    </row>
    <row r="106" spans="1:14" x14ac:dyDescent="0.2">
      <c r="A106" t="s">
        <v>26</v>
      </c>
      <c r="B106" s="3">
        <v>14.84</v>
      </c>
      <c r="C106" s="2">
        <f>2*Table3[[#This Row],[Photon energy (eV)]]-Threshold</f>
        <v>5.0926112000000003</v>
      </c>
      <c r="D106" t="s">
        <v>24</v>
      </c>
      <c r="E106" s="1">
        <v>1.1025563842999999</v>
      </c>
      <c r="F106" s="2">
        <f>Table3[[#This Row],[Polar ang (rad)]]/PI()*180</f>
        <v>63.171827495594052</v>
      </c>
      <c r="G106" s="4">
        <f>ROUND(Table3[[#This Row],[Polar ang (deg)]], 0)</f>
        <v>63</v>
      </c>
      <c r="H106" s="5">
        <v>8.2826083409637198E-4</v>
      </c>
      <c r="I106" s="1">
        <v>0.207480519178221</v>
      </c>
      <c r="J106" s="1">
        <v>3.8475920753457098</v>
      </c>
      <c r="K106" s="2">
        <f>IF(Table3[[#This Row],[Phase shift diff (rad)]]="","",Table3[[#This Row],[Phase shift diff (rad)]]/PI()*180)</f>
        <v>220.4507872052906</v>
      </c>
      <c r="L106">
        <v>0</v>
      </c>
      <c r="M106" s="1">
        <f>IF(Table3[[#This Row],[Unwrapped (deg)]]="","",Table3[[#This Row],[Unwrapped (deg)]]/180*PI())</f>
        <v>3.8475920753457094</v>
      </c>
      <c r="N106" s="2">
        <f>IF(Table3[[#This Row],[Phase shift diff (deg)]]="","",Table3[[#This Row],[Phase shift diff (deg)]]+360*Table3[[#This Row],[Phase mod]])</f>
        <v>220.4507872052906</v>
      </c>
    </row>
    <row r="107" spans="1:14" x14ac:dyDescent="0.2">
      <c r="A107" t="s">
        <v>26</v>
      </c>
      <c r="B107" s="3">
        <v>14.84</v>
      </c>
      <c r="C107" s="2">
        <f>2*Table3[[#This Row],[Photon energy (eV)]]-Threshold</f>
        <v>5.0926112000000003</v>
      </c>
      <c r="D107" t="s">
        <v>24</v>
      </c>
      <c r="E107" s="1">
        <v>1.2363485299999999</v>
      </c>
      <c r="F107" s="2">
        <f>Table3[[#This Row],[Polar ang (rad)]]/PI()*180</f>
        <v>70.837552776203438</v>
      </c>
      <c r="G107" s="4">
        <f>ROUND(Table3[[#This Row],[Polar ang (deg)]], 0)</f>
        <v>71</v>
      </c>
      <c r="H107" s="5">
        <v>1.1204440782615001E-3</v>
      </c>
      <c r="I107" s="1">
        <v>0.231963070791284</v>
      </c>
      <c r="J107" s="1">
        <v>4.0014441909315801</v>
      </c>
      <c r="K107" s="2">
        <f>IF(Table3[[#This Row],[Phase shift diff (rad)]]="","",Table3[[#This Row],[Phase shift diff (rad)]]/PI()*180)</f>
        <v>229.26586409751991</v>
      </c>
      <c r="L107">
        <v>0</v>
      </c>
      <c r="M107" s="1">
        <f>IF(Table3[[#This Row],[Unwrapped (deg)]]="","",Table3[[#This Row],[Unwrapped (deg)]]/180*PI())</f>
        <v>4.0014441909315801</v>
      </c>
      <c r="N107" s="2">
        <f>IF(Table3[[#This Row],[Phase shift diff (deg)]]="","",Table3[[#This Row],[Phase shift diff (deg)]]+360*Table3[[#This Row],[Phase mod]])</f>
        <v>229.26586409751991</v>
      </c>
    </row>
    <row r="108" spans="1:14" x14ac:dyDescent="0.2">
      <c r="A108" t="s">
        <v>26</v>
      </c>
      <c r="B108" s="3">
        <v>14.84</v>
      </c>
      <c r="C108" s="2">
        <f>2*Table3[[#This Row],[Photon energy (eV)]]-Threshold</f>
        <v>5.0926112000000003</v>
      </c>
      <c r="D108" t="s">
        <v>24</v>
      </c>
      <c r="E108" s="1">
        <v>1.3701310999</v>
      </c>
      <c r="F108" s="2">
        <f>Table3[[#This Row],[Polar ang (rad)]]/PI()*180</f>
        <v>78.502729403887372</v>
      </c>
      <c r="G108" s="4">
        <f>ROUND(Table3[[#This Row],[Polar ang (deg)]], 0)</f>
        <v>79</v>
      </c>
      <c r="H108" s="5">
        <v>9.4354945049812601E-4</v>
      </c>
      <c r="I108" s="1">
        <v>0.24062173274642601</v>
      </c>
      <c r="J108" s="1">
        <v>4.0522691631193997</v>
      </c>
      <c r="K108" s="2">
        <f>IF(Table3[[#This Row],[Phase shift diff (rad)]]="","",Table3[[#This Row],[Phase shift diff (rad)]]/PI()*180)</f>
        <v>232.17792049775176</v>
      </c>
      <c r="L108">
        <v>0</v>
      </c>
      <c r="M108" s="1">
        <f>IF(Table3[[#This Row],[Unwrapped (deg)]]="","",Table3[[#This Row],[Unwrapped (deg)]]/180*PI())</f>
        <v>4.0522691631193997</v>
      </c>
      <c r="N108" s="2">
        <f>IF(Table3[[#This Row],[Phase shift diff (deg)]]="","",Table3[[#This Row],[Phase shift diff (deg)]]+360*Table3[[#This Row],[Phase mod]])</f>
        <v>232.17792049775176</v>
      </c>
    </row>
    <row r="109" spans="1:14" x14ac:dyDescent="0.2">
      <c r="A109" t="s">
        <v>26</v>
      </c>
      <c r="B109" s="3">
        <v>14.84</v>
      </c>
      <c r="C109" s="2">
        <f>2*Table3[[#This Row],[Photon energy (eV)]]-Threshold</f>
        <v>5.0926112000000003</v>
      </c>
      <c r="D109" t="s">
        <v>24</v>
      </c>
      <c r="E109" s="1">
        <v>1.5039084682999999</v>
      </c>
      <c r="F109" s="2">
        <f>Table3[[#This Row],[Polar ang (rad)]]/PI()*180</f>
        <v>86.167608007574145</v>
      </c>
      <c r="G109" s="4">
        <f>ROUND(Table3[[#This Row],[Polar ang (deg)]], 0)</f>
        <v>86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diff (rad)]]="","",Table3[[#This Row],[Phase shift diff (rad)]]/PI()*180)</f>
        <v>233.2267156459757</v>
      </c>
      <c r="L109">
        <v>0</v>
      </c>
      <c r="M109" s="1">
        <f>IF(Table3[[#This Row],[Unwrapped (deg)]]="","",Table3[[#This Row],[Unwrapped (deg)]]/180*PI())</f>
        <v>4.0705740916348496</v>
      </c>
      <c r="N109" s="2">
        <f>IF(Table3[[#This Row],[Phase shift diff (deg)]]="","",Table3[[#This Row],[Phase shift diff (deg)]]+360*Table3[[#This Row],[Phase mod]])</f>
        <v>233.2267156459757</v>
      </c>
    </row>
    <row r="110" spans="1:14" x14ac:dyDescent="0.2">
      <c r="A110" t="s">
        <v>26</v>
      </c>
      <c r="B110" s="3">
        <v>14.84</v>
      </c>
      <c r="C110" s="2">
        <f>2*Table3[[#This Row],[Photon energy (eV)]]-Threshold</f>
        <v>5.0926112000000003</v>
      </c>
      <c r="D110" t="s">
        <v>24</v>
      </c>
      <c r="E110" s="1">
        <v>1.6376841852897901</v>
      </c>
      <c r="F110" s="2">
        <f>Table3[[#This Row],[Polar ang (rad)]]/PI()*180</f>
        <v>93.83239199242567</v>
      </c>
      <c r="G110" s="4">
        <f>ROUND(Table3[[#This Row],[Polar ang (deg)]], 0)</f>
        <v>94</v>
      </c>
      <c r="H110" s="5">
        <v>3.6633529348528698E-4</v>
      </c>
      <c r="I110" s="1">
        <v>0.24365804257811</v>
      </c>
      <c r="J110" s="1">
        <v>7.2121667452246401</v>
      </c>
      <c r="K110" s="2">
        <f>IF(Table3[[#This Row],[Phase shift diff (rad)]]="","",Table3[[#This Row],[Phase shift diff (rad)]]/PI()*180)</f>
        <v>413.22671564597556</v>
      </c>
      <c r="L110">
        <v>0</v>
      </c>
      <c r="M110" s="1">
        <f>IF(Table3[[#This Row],[Unwrapped (deg)]]="","",Table3[[#This Row],[Unwrapped (deg)]]/180*PI())</f>
        <v>7.2121667452246401</v>
      </c>
      <c r="N110" s="2">
        <f>IF(Table3[[#This Row],[Phase shift diff (deg)]]="","",Table3[[#This Row],[Phase shift diff (deg)]]+360*Table3[[#This Row],[Phase mod]])</f>
        <v>413.22671564597556</v>
      </c>
    </row>
    <row r="111" spans="1:14" x14ac:dyDescent="0.2">
      <c r="A111" t="s">
        <v>26</v>
      </c>
      <c r="B111" s="3">
        <v>14.84</v>
      </c>
      <c r="C111" s="2">
        <f>2*Table3[[#This Row],[Photon energy (eV)]]-Threshold</f>
        <v>5.0926112000000003</v>
      </c>
      <c r="D111" t="s">
        <v>24</v>
      </c>
      <c r="E111" s="1">
        <v>1.77146155368979</v>
      </c>
      <c r="F111" s="2">
        <f>Table3[[#This Row],[Polar ang (rad)]]/PI()*180</f>
        <v>101.49727059611246</v>
      </c>
      <c r="G111" s="4">
        <f>ROUND(Table3[[#This Row],[Polar ang (deg)]], 0)</f>
        <v>101</v>
      </c>
      <c r="H111" s="5">
        <v>9.4354945049812601E-4</v>
      </c>
      <c r="I111" s="1">
        <v>0.24062173274642601</v>
      </c>
      <c r="J111" s="1">
        <v>7.1938618167091999</v>
      </c>
      <c r="K111" s="2">
        <f>IF(Table3[[#This Row],[Phase shift diff (rad)]]="","",Table3[[#This Row],[Phase shift diff (rad)]]/PI()*180)</f>
        <v>412.1779204977521</v>
      </c>
      <c r="L111">
        <v>0</v>
      </c>
      <c r="M111" s="1">
        <f>IF(Table3[[#This Row],[Unwrapped (deg)]]="","",Table3[[#This Row],[Unwrapped (deg)]]/180*PI())</f>
        <v>7.193861816709199</v>
      </c>
      <c r="N111" s="2">
        <f>IF(Table3[[#This Row],[Phase shift diff (deg)]]="","",Table3[[#This Row],[Phase shift diff (deg)]]+360*Table3[[#This Row],[Phase mod]])</f>
        <v>412.1779204977521</v>
      </c>
    </row>
    <row r="112" spans="1:14" x14ac:dyDescent="0.2">
      <c r="A112" t="s">
        <v>26</v>
      </c>
      <c r="B112" s="3">
        <v>14.84</v>
      </c>
      <c r="C112" s="2">
        <f>2*Table3[[#This Row],[Photon energy (eV)]]-Threshold</f>
        <v>5.0926112000000003</v>
      </c>
      <c r="D112" t="s">
        <v>24</v>
      </c>
      <c r="E112" s="1">
        <v>1.9052441235897899</v>
      </c>
      <c r="F112" s="2">
        <f>Table3[[#This Row],[Polar ang (rad)]]/PI()*180</f>
        <v>109.16244722379638</v>
      </c>
      <c r="G112" s="4">
        <f>ROUND(Table3[[#This Row],[Polar ang (deg)]], 0)</f>
        <v>109</v>
      </c>
      <c r="H112" s="5">
        <v>1.1204440782615001E-3</v>
      </c>
      <c r="I112" s="1">
        <v>0.231963070791284</v>
      </c>
      <c r="J112" s="1">
        <v>7.1430368445213697</v>
      </c>
      <c r="K112" s="2">
        <f>IF(Table3[[#This Row],[Phase shift diff (rad)]]="","",Table3[[#This Row],[Phase shift diff (rad)]]/PI()*180)</f>
        <v>409.26586409751968</v>
      </c>
      <c r="L112">
        <v>0</v>
      </c>
      <c r="M112" s="1">
        <f>IF(Table3[[#This Row],[Unwrapped (deg)]]="","",Table3[[#This Row],[Unwrapped (deg)]]/180*PI())</f>
        <v>7.1430368445213688</v>
      </c>
      <c r="N112" s="2">
        <f>IF(Table3[[#This Row],[Phase shift diff (deg)]]="","",Table3[[#This Row],[Phase shift diff (deg)]]+360*Table3[[#This Row],[Phase mod]])</f>
        <v>409.26586409751968</v>
      </c>
    </row>
    <row r="113" spans="1:14" x14ac:dyDescent="0.2">
      <c r="A113" t="s">
        <v>26</v>
      </c>
      <c r="B113" s="3">
        <v>14.84</v>
      </c>
      <c r="C113" s="2">
        <f>2*Table3[[#This Row],[Photon energy (eV)]]-Threshold</f>
        <v>5.0926112000000003</v>
      </c>
      <c r="D113" t="s">
        <v>24</v>
      </c>
      <c r="E113" s="1">
        <v>2.0390362692897899</v>
      </c>
      <c r="F113" s="2">
        <f>Table3[[#This Row],[Polar ang (rad)]]/PI()*180</f>
        <v>116.82817250440576</v>
      </c>
      <c r="G113" s="4">
        <f>ROUND(Table3[[#This Row],[Polar ang (deg)]], 0)</f>
        <v>117</v>
      </c>
      <c r="H113" s="5">
        <v>8.2826083409637198E-4</v>
      </c>
      <c r="I113" s="1">
        <v>0.207480519178221</v>
      </c>
      <c r="J113" s="1">
        <v>6.98918472893551</v>
      </c>
      <c r="K113" s="2">
        <f>IF(Table3[[#This Row],[Phase shift diff (rad)]]="","",Table3[[#This Row],[Phase shift diff (rad)]]/PI()*180)</f>
        <v>400.45078720529102</v>
      </c>
      <c r="L113">
        <v>0</v>
      </c>
      <c r="M113" s="1">
        <f>IF(Table3[[#This Row],[Unwrapped (deg)]]="","",Table3[[#This Row],[Unwrapped (deg)]]/180*PI())</f>
        <v>6.98918472893551</v>
      </c>
      <c r="N113" s="2">
        <f>IF(Table3[[#This Row],[Phase shift diff (deg)]]="","",Table3[[#This Row],[Phase shift diff (deg)]]+360*Table3[[#This Row],[Phase mod]])</f>
        <v>400.45078720529102</v>
      </c>
    </row>
    <row r="114" spans="1:14" x14ac:dyDescent="0.2">
      <c r="A114" t="s">
        <v>26</v>
      </c>
      <c r="B114" s="3">
        <v>14.84</v>
      </c>
      <c r="C114" s="2">
        <f>2*Table3[[#This Row],[Photon energy (eV)]]-Threshold</f>
        <v>5.0926112000000003</v>
      </c>
      <c r="D114" t="s">
        <v>24</v>
      </c>
      <c r="E114" s="1">
        <v>2.1728440629797898</v>
      </c>
      <c r="F114" s="2">
        <f>Table3[[#This Row],[Polar ang (rad)]]/PI()*180</f>
        <v>124.4947943488</v>
      </c>
      <c r="G114" s="4">
        <f>ROUND(Table3[[#This Row],[Polar ang (deg)]], 0)</f>
        <v>124</v>
      </c>
      <c r="H114" s="5">
        <v>3.3662576398296701E-4</v>
      </c>
      <c r="I114" s="1">
        <v>0.149074676783994</v>
      </c>
      <c r="J114" s="1">
        <v>6.0326909398397301</v>
      </c>
      <c r="K114" s="2">
        <f>IF(Table3[[#This Row],[Phase shift diff (rad)]]="","",Table3[[#This Row],[Phase shift diff (rad)]]/PI()*180)</f>
        <v>345.64772995962653</v>
      </c>
      <c r="L114">
        <v>0</v>
      </c>
      <c r="M114" s="1">
        <f>IF(Table3[[#This Row],[Unwrapped (deg)]]="","",Table3[[#This Row],[Unwrapped (deg)]]/180*PI())</f>
        <v>6.0326909398397293</v>
      </c>
      <c r="N114" s="2">
        <f>IF(Table3[[#This Row],[Phase shift diff (deg)]]="","",Table3[[#This Row],[Phase shift diff (deg)]]+360*Table3[[#This Row],[Phase mod]])</f>
        <v>345.64772995962653</v>
      </c>
    </row>
    <row r="115" spans="1:14" x14ac:dyDescent="0.2">
      <c r="A115" t="s">
        <v>26</v>
      </c>
      <c r="B115" s="3">
        <v>14.84</v>
      </c>
      <c r="C115" s="2">
        <f>2*Table3[[#This Row],[Photon energy (eV)]]-Threshold</f>
        <v>5.0926112000000003</v>
      </c>
      <c r="D115" t="s">
        <v>24</v>
      </c>
      <c r="E115" s="1">
        <v>2.3066768641397899</v>
      </c>
      <c r="F115" s="2">
        <f>Table3[[#This Row],[Polar ang (rad)]]/PI()*180</f>
        <v>132.16284901568156</v>
      </c>
      <c r="G115" s="4">
        <f>ROUND(Table3[[#This Row],[Polar ang (deg)]], 0)</f>
        <v>132</v>
      </c>
      <c r="H115" s="5">
        <v>7.8247621462912398E-4</v>
      </c>
      <c r="I115" s="1">
        <v>0.30369116029096899</v>
      </c>
      <c r="J115" s="1">
        <v>4.6382281959803997</v>
      </c>
      <c r="K115" s="2">
        <f>IF(Table3[[#This Row],[Phase shift diff (rad)]]="","",Table3[[#This Row],[Phase shift diff (rad)]]/PI()*180)</f>
        <v>265.75090004825461</v>
      </c>
      <c r="L115">
        <v>0</v>
      </c>
      <c r="M115" s="1">
        <f>IF(Table3[[#This Row],[Unwrapped (deg)]]="","",Table3[[#This Row],[Unwrapped (deg)]]/180*PI())</f>
        <v>4.6382281959804006</v>
      </c>
      <c r="N115" s="2">
        <f>IF(Table3[[#This Row],[Phase shift diff (deg)]]="","",Table3[[#This Row],[Phase shift diff (deg)]]+360*Table3[[#This Row],[Phase mod]])</f>
        <v>265.75090004825461</v>
      </c>
    </row>
    <row r="116" spans="1:14" x14ac:dyDescent="0.2">
      <c r="A116" t="s">
        <v>26</v>
      </c>
      <c r="B116" s="3">
        <v>14.84</v>
      </c>
      <c r="C116" s="2">
        <f>2*Table3[[#This Row],[Photon energy (eV)]]-Threshold</f>
        <v>5.0926112000000003</v>
      </c>
      <c r="D116" t="s">
        <v>24</v>
      </c>
      <c r="E116" s="1">
        <v>2.4405506304297901</v>
      </c>
      <c r="F116" s="2">
        <f>Table3[[#This Row],[Polar ang (rad)]]/PI()*180</f>
        <v>139.83325081161931</v>
      </c>
      <c r="G116" s="4">
        <f>ROUND(Table3[[#This Row],[Polar ang (deg)]], 0)</f>
        <v>140</v>
      </c>
      <c r="H116" s="5">
        <v>1.3470506048311999E-3</v>
      </c>
      <c r="I116" s="1">
        <v>0.37722011520384602</v>
      </c>
      <c r="J116" s="1">
        <v>4.4277791779820399</v>
      </c>
      <c r="K116" s="2">
        <f>IF(Table3[[#This Row],[Phase shift diff (rad)]]="","",Table3[[#This Row],[Phase shift diff (rad)]]/PI()*180)</f>
        <v>253.69305951427583</v>
      </c>
      <c r="L116">
        <v>0</v>
      </c>
      <c r="M116" s="1">
        <f>IF(Table3[[#This Row],[Unwrapped (deg)]]="","",Table3[[#This Row],[Unwrapped (deg)]]/180*PI())</f>
        <v>4.4277791779820399</v>
      </c>
      <c r="N116" s="2">
        <f>IF(Table3[[#This Row],[Phase shift diff (deg)]]="","",Table3[[#This Row],[Phase shift diff (deg)]]+360*Table3[[#This Row],[Phase mod]])</f>
        <v>253.69305951427583</v>
      </c>
    </row>
    <row r="117" spans="1:14" x14ac:dyDescent="0.2">
      <c r="A117" t="s">
        <v>26</v>
      </c>
      <c r="B117" s="3">
        <v>14.84</v>
      </c>
      <c r="C117" s="2">
        <f>2*Table3[[#This Row],[Photon energy (eV)]]-Threshold</f>
        <v>5.0926112000000003</v>
      </c>
      <c r="D117" t="s">
        <v>24</v>
      </c>
      <c r="E117" s="1">
        <v>2.5744958264797901</v>
      </c>
      <c r="F117" s="2">
        <f>Table3[[#This Row],[Polar ang (rad)]]/PI()*180</f>
        <v>147.50774523133671</v>
      </c>
      <c r="G117" s="4">
        <f>ROUND(Table3[[#This Row],[Polar ang (deg)]], 0)</f>
        <v>148</v>
      </c>
      <c r="H117" s="5">
        <v>1.5375590938542199E-3</v>
      </c>
      <c r="I117" s="1">
        <v>0.43167392838171098</v>
      </c>
      <c r="J117" s="1">
        <v>4.3606734038931503</v>
      </c>
      <c r="K117" s="2">
        <f>IF(Table3[[#This Row],[Phase shift diff (rad)]]="","",Table3[[#This Row],[Phase shift diff (rad)]]/PI()*180)</f>
        <v>249.84818187802412</v>
      </c>
      <c r="L117">
        <v>0</v>
      </c>
      <c r="M117" s="1">
        <f>IF(Table3[[#This Row],[Unwrapped (deg)]]="","",Table3[[#This Row],[Unwrapped (deg)]]/180*PI())</f>
        <v>4.3606734038931503</v>
      </c>
      <c r="N117" s="2">
        <f>IF(Table3[[#This Row],[Phase shift diff (deg)]]="","",Table3[[#This Row],[Phase shift diff (deg)]]+360*Table3[[#This Row],[Phase mod]])</f>
        <v>249.84818187802412</v>
      </c>
    </row>
    <row r="118" spans="1:14" x14ac:dyDescent="0.2">
      <c r="A118" t="s">
        <v>26</v>
      </c>
      <c r="B118" s="3">
        <v>14.84</v>
      </c>
      <c r="C118" s="2">
        <f>2*Table3[[#This Row],[Photon energy (eV)]]-Threshold</f>
        <v>5.0926112000000003</v>
      </c>
      <c r="D118" t="s">
        <v>24</v>
      </c>
      <c r="E118" s="1">
        <v>2.7085798469497901</v>
      </c>
      <c r="F118" s="2">
        <f>Table3[[#This Row],[Polar ang (rad)]]/PI()*180</f>
        <v>155.19019370441345</v>
      </c>
      <c r="G118" s="4">
        <f>ROUND(Table3[[#This Row],[Polar ang (deg)]], 0)</f>
        <v>155</v>
      </c>
      <c r="H118" s="5">
        <v>1.3049050681546101E-3</v>
      </c>
      <c r="I118" s="1">
        <v>0.352764852206993</v>
      </c>
      <c r="J118" s="1">
        <v>4.3299534774382504</v>
      </c>
      <c r="K118" s="2">
        <f>IF(Table3[[#This Row],[Phase shift diff (rad)]]="","",Table3[[#This Row],[Phase shift diff (rad)]]/PI()*180)</f>
        <v>248.08805974520607</v>
      </c>
      <c r="L118">
        <v>0</v>
      </c>
      <c r="M118" s="1">
        <f>IF(Table3[[#This Row],[Unwrapped (deg)]]="","",Table3[[#This Row],[Unwrapped (deg)]]/180*PI())</f>
        <v>4.3299534774382504</v>
      </c>
      <c r="N118" s="2">
        <f>IF(Table3[[#This Row],[Phase shift diff (deg)]]="","",Table3[[#This Row],[Phase shift diff (deg)]]+360*Table3[[#This Row],[Phase mod]])</f>
        <v>248.08805974520607</v>
      </c>
    </row>
    <row r="119" spans="1:14" x14ac:dyDescent="0.2">
      <c r="A119" t="s">
        <v>26</v>
      </c>
      <c r="B119" s="3">
        <v>14.84</v>
      </c>
      <c r="C119" s="2">
        <f>2*Table3[[#This Row],[Photon energy (eV)]]-Threshold</f>
        <v>5.0926112000000003</v>
      </c>
      <c r="D119" t="s">
        <v>24</v>
      </c>
      <c r="E119" s="1">
        <v>2.8429890499997899</v>
      </c>
      <c r="F119" s="2">
        <f>Table3[[#This Row],[Polar ang (rad)]]/PI()*180</f>
        <v>162.89127376689535</v>
      </c>
      <c r="G119" s="4">
        <f>ROUND(Table3[[#This Row],[Polar ang (deg)]], 0)</f>
        <v>163</v>
      </c>
      <c r="H119" s="5">
        <v>7.9727199292922702E-4</v>
      </c>
      <c r="I119" s="1">
        <v>0.186372370190483</v>
      </c>
      <c r="J119" s="1">
        <v>4.3139291387687804</v>
      </c>
      <c r="K119" s="2">
        <f>IF(Table3[[#This Row],[Phase shift diff (rad)]]="","",Table3[[#This Row],[Phase shift diff (rad)]]/PI()*180)</f>
        <v>247.16993276995714</v>
      </c>
      <c r="L119">
        <v>0</v>
      </c>
      <c r="M119" s="1">
        <f>IF(Table3[[#This Row],[Unwrapped (deg)]]="","",Table3[[#This Row],[Unwrapped (deg)]]/180*PI())</f>
        <v>4.3139291387687804</v>
      </c>
      <c r="N119" s="2">
        <f>IF(Table3[[#This Row],[Phase shift diff (deg)]]="","",Table3[[#This Row],[Phase shift diff (deg)]]+360*Table3[[#This Row],[Phase mod]])</f>
        <v>247.16993276995714</v>
      </c>
    </row>
    <row r="120" spans="1:14" x14ac:dyDescent="0.2">
      <c r="A120" t="s">
        <v>26</v>
      </c>
      <c r="B120" s="3">
        <v>14.84</v>
      </c>
      <c r="C120" s="2">
        <f>2*Table3[[#This Row],[Photon energy (eV)]]-Threshold</f>
        <v>5.0926112000000003</v>
      </c>
      <c r="D120" t="s">
        <v>24</v>
      </c>
      <c r="E120" s="1">
        <v>2.9785043514297902</v>
      </c>
      <c r="F120" s="2">
        <f>Table3[[#This Row],[Polar ang (rad)]]/PI()*180</f>
        <v>170.65572859827753</v>
      </c>
      <c r="G120" s="4">
        <f>ROUND(Table3[[#This Row],[Polar ang (deg)]], 0)</f>
        <v>171</v>
      </c>
      <c r="H120" s="5">
        <v>2.7653156286921998E-4</v>
      </c>
      <c r="I120" s="1">
        <v>5.8817074293311303E-2</v>
      </c>
      <c r="J120" s="1">
        <v>4.3056537281457796</v>
      </c>
      <c r="K120" s="2">
        <f>IF(Table3[[#This Row],[Phase shift diff (rad)]]="","",Table3[[#This Row],[Phase shift diff (rad)]]/PI()*180)</f>
        <v>246.69578666752147</v>
      </c>
      <c r="L120">
        <v>0</v>
      </c>
      <c r="M120" s="1">
        <f>IF(Table3[[#This Row],[Unwrapped (deg)]]="","",Table3[[#This Row],[Unwrapped (deg)]]/180*PI())</f>
        <v>4.3056537281457796</v>
      </c>
      <c r="N120" s="2">
        <f>IF(Table3[[#This Row],[Phase shift diff (deg)]]="","",Table3[[#This Row],[Phase shift diff (deg)]]+360*Table3[[#This Row],[Phase mod]])</f>
        <v>246.69578666752147</v>
      </c>
    </row>
    <row r="121" spans="1:14" x14ac:dyDescent="0.2">
      <c r="A121" t="s">
        <v>26</v>
      </c>
      <c r="B121" s="3">
        <v>14.84</v>
      </c>
      <c r="C121" s="2">
        <f>2*Table3[[#This Row],[Photon energy (eV)]]-Threshold</f>
        <v>5.0926112000000003</v>
      </c>
      <c r="D121" t="s">
        <v>24</v>
      </c>
      <c r="E121" s="1">
        <v>3.14159265358979</v>
      </c>
      <c r="F121" s="2">
        <f>Table3[[#This Row],[Polar ang (rad)]]/PI()*180</f>
        <v>179.99999999999983</v>
      </c>
      <c r="G121" s="4">
        <f>ROUND(Table3[[#This Row],[Polar ang (deg)]], 0)</f>
        <v>180</v>
      </c>
      <c r="H121" s="5">
        <v>0</v>
      </c>
      <c r="I121" s="1">
        <v>0</v>
      </c>
      <c r="J121" s="1"/>
      <c r="K121" s="2" t="str">
        <f>IF(Table3[[#This Row],[Phase shift diff (rad)]]="","",Table3[[#This Row],[Phase shift diff (rad)]]/PI()*180)</f>
        <v/>
      </c>
      <c r="L121">
        <v>0</v>
      </c>
      <c r="M121" s="1" t="str">
        <f>IF(Table3[[#This Row],[Unwrapped (deg)]]="","",Table3[[#This Row],[Unwrapped (deg)]]/180*PI())</f>
        <v/>
      </c>
      <c r="N121" s="2" t="str">
        <f>IF(Table3[[#This Row],[Phase shift diff (deg)]]="","",Table3[[#This Row],[Phase shift diff (deg)]]+360*Table3[[#This Row],[Phase mod]])</f>
        <v/>
      </c>
    </row>
    <row r="122" spans="1:14" x14ac:dyDescent="0.2">
      <c r="A122" t="s">
        <v>26</v>
      </c>
      <c r="B122" s="3">
        <v>14.84</v>
      </c>
      <c r="C122" s="2">
        <f>2*Table3[[#This Row],[Photon energy (eV)]]-Threshold</f>
        <v>5.0926112000000003</v>
      </c>
      <c r="D122" t="s">
        <v>25</v>
      </c>
      <c r="E122" s="1">
        <v>0</v>
      </c>
      <c r="F122" s="2">
        <f>Table3[[#This Row],[Polar ang (rad)]]/PI()*180</f>
        <v>0</v>
      </c>
      <c r="G122" s="4">
        <f>ROUND(Table3[[#This Row],[Polar ang (deg)]], 0)</f>
        <v>0</v>
      </c>
      <c r="H122" s="5">
        <v>4.8923164935816797E-3</v>
      </c>
      <c r="I122" s="1">
        <v>1</v>
      </c>
      <c r="J122" s="1">
        <v>0.99165793582322104</v>
      </c>
      <c r="K122" s="2">
        <f>IF(Table3[[#This Row],[Phase shift diff (rad)]]="","",Table3[[#This Row],[Phase shift diff (rad)]]/PI()*180)</f>
        <v>56.817814443325609</v>
      </c>
      <c r="L122">
        <v>0</v>
      </c>
      <c r="M122" s="1">
        <f>IF(Table3[[#This Row],[Unwrapped (deg)]]="","",Table3[[#This Row],[Unwrapped (deg)]]/180*PI())</f>
        <v>0.99165793582322093</v>
      </c>
      <c r="N122" s="2">
        <f>IF(Table3[[#This Row],[Phase shift diff (deg)]]="","",Table3[[#This Row],[Phase shift diff (deg)]]+360*Table3[[#This Row],[Phase mod]])</f>
        <v>56.817814443325609</v>
      </c>
    </row>
    <row r="123" spans="1:14" x14ac:dyDescent="0.2">
      <c r="A123" t="s">
        <v>26</v>
      </c>
      <c r="B123" s="3">
        <v>14.84</v>
      </c>
      <c r="C123" s="2">
        <f>2*Table3[[#This Row],[Photon energy (eV)]]-Threshold</f>
        <v>5.0926112000000003</v>
      </c>
      <c r="D123" t="s">
        <v>25</v>
      </c>
      <c r="E123" s="1">
        <v>0.16308830216</v>
      </c>
      <c r="F123" s="2">
        <f>Table3[[#This Row],[Polar ang (rad)]]/PI()*180</f>
        <v>9.3442714017223079</v>
      </c>
      <c r="G123" s="4">
        <f>ROUND(Table3[[#This Row],[Polar ang (deg)]], 0)</f>
        <v>9</v>
      </c>
      <c r="H123" s="5">
        <v>4.6948957406338599E-3</v>
      </c>
      <c r="I123" s="1">
        <v>0.99858413524682399</v>
      </c>
      <c r="J123" s="1">
        <v>1.0181452978687</v>
      </c>
      <c r="K123" s="2">
        <f>IF(Table3[[#This Row],[Phase shift diff (rad)]]="","",Table3[[#This Row],[Phase shift diff (rad)]]/PI()*180)</f>
        <v>58.335428498966557</v>
      </c>
      <c r="L123">
        <v>0</v>
      </c>
      <c r="M123" s="1">
        <f>IF(Table3[[#This Row],[Unwrapped (deg)]]="","",Table3[[#This Row],[Unwrapped (deg)]]/180*PI())</f>
        <v>1.0181452978687</v>
      </c>
      <c r="N123" s="2">
        <f>IF(Table3[[#This Row],[Phase shift diff (deg)]]="","",Table3[[#This Row],[Phase shift diff (deg)]]+360*Table3[[#This Row],[Phase mod]])</f>
        <v>58.335428498966557</v>
      </c>
    </row>
    <row r="124" spans="1:14" x14ac:dyDescent="0.2">
      <c r="A124" t="s">
        <v>26</v>
      </c>
      <c r="B124" s="3">
        <v>14.84</v>
      </c>
      <c r="C124" s="2">
        <f>2*Table3[[#This Row],[Photon energy (eV)]]-Threshold</f>
        <v>5.0926112000000003</v>
      </c>
      <c r="D124" t="s">
        <v>25</v>
      </c>
      <c r="E124" s="1">
        <v>0.29860360358999999</v>
      </c>
      <c r="F124" s="2">
        <f>Table3[[#This Row],[Polar ang (rad)]]/PI()*180</f>
        <v>17.108726233104477</v>
      </c>
      <c r="G124" s="4">
        <f>ROUND(Table3[[#This Row],[Polar ang (deg)]], 0)</f>
        <v>17</v>
      </c>
      <c r="H124" s="5">
        <v>4.2680399666612497E-3</v>
      </c>
      <c r="I124" s="1">
        <v>0.997708099254627</v>
      </c>
      <c r="J124" s="1">
        <v>1.0844604979735299</v>
      </c>
      <c r="K124" s="2">
        <f>IF(Table3[[#This Row],[Phase shift diff (rad)]]="","",Table3[[#This Row],[Phase shift diff (rad)]]/PI()*180)</f>
        <v>62.135009582538828</v>
      </c>
      <c r="L124">
        <v>0</v>
      </c>
      <c r="M124" s="1">
        <f>IF(Table3[[#This Row],[Unwrapped (deg)]]="","",Table3[[#This Row],[Unwrapped (deg)]]/180*PI())</f>
        <v>1.0844604979735299</v>
      </c>
      <c r="N124" s="2">
        <f>IF(Table3[[#This Row],[Phase shift diff (deg)]]="","",Table3[[#This Row],[Phase shift diff (deg)]]+360*Table3[[#This Row],[Phase mod]])</f>
        <v>62.135009582538828</v>
      </c>
    </row>
    <row r="125" spans="1:14" x14ac:dyDescent="0.2">
      <c r="A125" t="s">
        <v>26</v>
      </c>
      <c r="B125" s="3">
        <v>14.84</v>
      </c>
      <c r="C125" s="2">
        <f>2*Table3[[#This Row],[Photon energy (eV)]]-Threshold</f>
        <v>5.0926112000000003</v>
      </c>
      <c r="D125" t="s">
        <v>25</v>
      </c>
      <c r="E125" s="1">
        <v>0.43301280663999903</v>
      </c>
      <c r="F125" s="2">
        <f>Table3[[#This Row],[Polar ang (rad)]]/PI()*180</f>
        <v>24.809806295586331</v>
      </c>
      <c r="G125" s="4">
        <f>ROUND(Table3[[#This Row],[Polar ang (deg)]], 0)</f>
        <v>25</v>
      </c>
      <c r="H125" s="5">
        <v>3.6984894779561401E-3</v>
      </c>
      <c r="I125" s="1">
        <v>0.99984062129930196</v>
      </c>
      <c r="J125" s="1">
        <v>1.1998945989421199</v>
      </c>
      <c r="K125" s="2">
        <f>IF(Table3[[#This Row],[Phase shift diff (rad)]]="","",Table3[[#This Row],[Phase shift diff (rad)]]/PI()*180)</f>
        <v>68.748896379926052</v>
      </c>
      <c r="L125">
        <v>0</v>
      </c>
      <c r="M125" s="1">
        <f>IF(Table3[[#This Row],[Unwrapped (deg)]]="","",Table3[[#This Row],[Unwrapped (deg)]]/180*PI())</f>
        <v>1.1998945989421199</v>
      </c>
      <c r="N125" s="2">
        <f>IF(Table3[[#This Row],[Phase shift diff (deg)]]="","",Table3[[#This Row],[Phase shift diff (deg)]]+360*Table3[[#This Row],[Phase mod]])</f>
        <v>68.748896379926052</v>
      </c>
    </row>
    <row r="126" spans="1:14" x14ac:dyDescent="0.2">
      <c r="A126" t="s">
        <v>26</v>
      </c>
      <c r="B126" s="3">
        <v>14.84</v>
      </c>
      <c r="C126" s="2">
        <f>2*Table3[[#This Row],[Photon energy (eV)]]-Threshold</f>
        <v>5.0926112000000003</v>
      </c>
      <c r="D126" t="s">
        <v>25</v>
      </c>
      <c r="E126" s="1">
        <v>0.56709682710999998</v>
      </c>
      <c r="F126" s="2">
        <f>Table3[[#This Row],[Polar ang (rad)]]/PI()*180</f>
        <v>32.492254768663123</v>
      </c>
      <c r="G126" s="4">
        <f>ROUND(Table3[[#This Row],[Polar ang (deg)]], 0)</f>
        <v>32</v>
      </c>
      <c r="H126" s="5">
        <v>3.1036677754869798E-3</v>
      </c>
      <c r="I126" s="1">
        <v>0.87136323175570796</v>
      </c>
      <c r="J126" s="1">
        <v>1.3765240585872101</v>
      </c>
      <c r="K126" s="2">
        <f>IF(Table3[[#This Row],[Phase shift diff (rad)]]="","",Table3[[#This Row],[Phase shift diff (rad)]]/PI()*180)</f>
        <v>78.869018955266</v>
      </c>
      <c r="L126">
        <v>0</v>
      </c>
      <c r="M126" s="1">
        <f>IF(Table3[[#This Row],[Unwrapped (deg)]]="","",Table3[[#This Row],[Unwrapped (deg)]]/180*PI())</f>
        <v>1.3765240585872101</v>
      </c>
      <c r="N126" s="2">
        <f>IF(Table3[[#This Row],[Phase shift diff (deg)]]="","",Table3[[#This Row],[Phase shift diff (deg)]]+360*Table3[[#This Row],[Phase mod]])</f>
        <v>78.869018955266</v>
      </c>
    </row>
    <row r="127" spans="1:14" x14ac:dyDescent="0.2">
      <c r="A127" t="s">
        <v>26</v>
      </c>
      <c r="B127" s="3">
        <v>14.84</v>
      </c>
      <c r="C127" s="2">
        <f>2*Table3[[#This Row],[Photon energy (eV)]]-Threshold</f>
        <v>5.0926112000000003</v>
      </c>
      <c r="D127" t="s">
        <v>25</v>
      </c>
      <c r="E127" s="1">
        <v>0.70104202315999997</v>
      </c>
      <c r="F127" s="2">
        <f>Table3[[#This Row],[Polar ang (rad)]]/PI()*180</f>
        <v>40.166749188380507</v>
      </c>
      <c r="G127" s="4">
        <f>ROUND(Table3[[#This Row],[Polar ang (deg)]], 0)</f>
        <v>40</v>
      </c>
      <c r="H127" s="5">
        <v>2.6018249428665301E-3</v>
      </c>
      <c r="I127" s="1">
        <v>0.72859972830148001</v>
      </c>
      <c r="J127" s="1">
        <v>1.6170624622721701</v>
      </c>
      <c r="K127" s="2">
        <f>IF(Table3[[#This Row],[Phase shift diff (rad)]]="","",Table3[[#This Row],[Phase shift diff (rad)]]/PI()*180)</f>
        <v>92.65085429722825</v>
      </c>
      <c r="L127">
        <v>0</v>
      </c>
      <c r="M127" s="1">
        <f>IF(Table3[[#This Row],[Unwrapped (deg)]]="","",Table3[[#This Row],[Unwrapped (deg)]]/180*PI())</f>
        <v>1.6170624622721699</v>
      </c>
      <c r="N127" s="2">
        <f>IF(Table3[[#This Row],[Phase shift diff (deg)]]="","",Table3[[#This Row],[Phase shift diff (deg)]]+360*Table3[[#This Row],[Phase mod]])</f>
        <v>92.65085429722825</v>
      </c>
    </row>
    <row r="128" spans="1:14" x14ac:dyDescent="0.2">
      <c r="A128" t="s">
        <v>26</v>
      </c>
      <c r="B128" s="3">
        <v>14.84</v>
      </c>
      <c r="C128" s="2">
        <f>2*Table3[[#This Row],[Photon energy (eV)]]-Threshold</f>
        <v>5.0926112000000003</v>
      </c>
      <c r="D128" t="s">
        <v>25</v>
      </c>
      <c r="E128" s="1">
        <v>0.83491578945</v>
      </c>
      <c r="F128" s="2">
        <f>Table3[[#This Row],[Polar ang (rad)]]/PI()*180</f>
        <v>47.837150984318271</v>
      </c>
      <c r="G128" s="4">
        <f>ROUND(Table3[[#This Row],[Polar ang (deg)]], 0)</f>
        <v>48</v>
      </c>
      <c r="H128" s="5">
        <v>2.2542543283032802E-3</v>
      </c>
      <c r="I128" s="1">
        <v>0.87491108324340205</v>
      </c>
      <c r="J128" s="1">
        <v>1.8934334761863301</v>
      </c>
      <c r="K128" s="2">
        <f>IF(Table3[[#This Row],[Phase shift diff (rad)]]="","",Table3[[#This Row],[Phase shift diff (rad)]]/PI()*180)</f>
        <v>108.48574697426098</v>
      </c>
      <c r="L128">
        <v>0</v>
      </c>
      <c r="M128" s="1">
        <f>IF(Table3[[#This Row],[Unwrapped (deg)]]="","",Table3[[#This Row],[Unwrapped (deg)]]/180*PI())</f>
        <v>1.8934334761863301</v>
      </c>
      <c r="N128" s="2">
        <f>IF(Table3[[#This Row],[Phase shift diff (deg)]]="","",Table3[[#This Row],[Phase shift diff (deg)]]+360*Table3[[#This Row],[Phase mod]])</f>
        <v>108.48574697426098</v>
      </c>
    </row>
    <row r="129" spans="1:14" x14ac:dyDescent="0.2">
      <c r="A129" t="s">
        <v>26</v>
      </c>
      <c r="B129" s="3">
        <v>14.84</v>
      </c>
      <c r="C129" s="2">
        <f>2*Table3[[#This Row],[Photon energy (eV)]]-Threshold</f>
        <v>5.0926112000000003</v>
      </c>
      <c r="D129" t="s">
        <v>25</v>
      </c>
      <c r="E129" s="1">
        <v>0.96874859060999896</v>
      </c>
      <c r="F129" s="2">
        <f>Table3[[#This Row],[Polar ang (rad)]]/PI()*180</f>
        <v>55.505205651199752</v>
      </c>
      <c r="G129" s="4">
        <f>ROUND(Table3[[#This Row],[Polar ang (deg)]], 0)</f>
        <v>56</v>
      </c>
      <c r="H129" s="5">
        <v>2.0149124253745401E-3</v>
      </c>
      <c r="I129" s="1">
        <v>0.89230371141753695</v>
      </c>
      <c r="J129" s="1">
        <v>2.1499300617308998</v>
      </c>
      <c r="K129" s="2">
        <f>IF(Table3[[#This Row],[Phase shift diff (rad)]]="","",Table3[[#This Row],[Phase shift diff (rad)]]/PI()*180)</f>
        <v>123.1819187854811</v>
      </c>
      <c r="L129">
        <v>0</v>
      </c>
      <c r="M129" s="1">
        <f>IF(Table3[[#This Row],[Unwrapped (deg)]]="","",Table3[[#This Row],[Unwrapped (deg)]]/180*PI())</f>
        <v>2.1499300617308998</v>
      </c>
      <c r="N129" s="2">
        <f>IF(Table3[[#This Row],[Phase shift diff (deg)]]="","",Table3[[#This Row],[Phase shift diff (deg)]]+360*Table3[[#This Row],[Phase mod]])</f>
        <v>123.1819187854811</v>
      </c>
    </row>
    <row r="130" spans="1:14" x14ac:dyDescent="0.2">
      <c r="A130" t="s">
        <v>26</v>
      </c>
      <c r="B130" s="3">
        <v>14.84</v>
      </c>
      <c r="C130" s="2">
        <f>2*Table3[[#This Row],[Photon energy (eV)]]-Threshold</f>
        <v>5.0926112000000003</v>
      </c>
      <c r="D130" t="s">
        <v>25</v>
      </c>
      <c r="E130" s="1">
        <v>1.1025563842999999</v>
      </c>
      <c r="F130" s="2">
        <f>Table3[[#This Row],[Polar ang (rad)]]/PI()*180</f>
        <v>63.171827495594052</v>
      </c>
      <c r="G130" s="4">
        <f>ROUND(Table3[[#This Row],[Polar ang (deg)]], 0)</f>
        <v>63</v>
      </c>
      <c r="H130" s="5">
        <v>1.7665243551741E-3</v>
      </c>
      <c r="I130" s="1">
        <v>0.44251686819450597</v>
      </c>
      <c r="J130" s="1">
        <v>2.3469497765668801</v>
      </c>
      <c r="K130" s="2">
        <f>IF(Table3[[#This Row],[Phase shift diff (rad)]]="","",Table3[[#This Row],[Phase shift diff (rad)]]/PI()*180)</f>
        <v>134.47031692645379</v>
      </c>
      <c r="L130">
        <v>0</v>
      </c>
      <c r="M130" s="1">
        <f>IF(Table3[[#This Row],[Unwrapped (deg)]]="","",Table3[[#This Row],[Unwrapped (deg)]]/180*PI())</f>
        <v>2.3469497765668801</v>
      </c>
      <c r="N130" s="2">
        <f>IF(Table3[[#This Row],[Phase shift diff (deg)]]="","",Table3[[#This Row],[Phase shift diff (deg)]]+360*Table3[[#This Row],[Phase mod]])</f>
        <v>134.47031692645379</v>
      </c>
    </row>
    <row r="131" spans="1:14" x14ac:dyDescent="0.2">
      <c r="A131" t="s">
        <v>26</v>
      </c>
      <c r="B131" s="3">
        <v>14.84</v>
      </c>
      <c r="C131" s="2">
        <f>2*Table3[[#This Row],[Photon energy (eV)]]-Threshold</f>
        <v>5.0926112000000003</v>
      </c>
      <c r="D131" t="s">
        <v>25</v>
      </c>
      <c r="E131" s="1">
        <v>1.2363485299999999</v>
      </c>
      <c r="F131" s="2">
        <f>Table3[[#This Row],[Polar ang (rad)]]/PI()*180</f>
        <v>70.837552776203438</v>
      </c>
      <c r="G131" s="4">
        <f>ROUND(Table3[[#This Row],[Polar ang (deg)]], 0)</f>
        <v>71</v>
      </c>
      <c r="H131" s="5">
        <v>1.4119318451966099E-3</v>
      </c>
      <c r="I131" s="1">
        <v>0.29230914145040399</v>
      </c>
      <c r="J131" s="1">
        <v>2.4796938943903499</v>
      </c>
      <c r="K131" s="2">
        <f>IF(Table3[[#This Row],[Phase shift diff (rad)]]="","",Table3[[#This Row],[Phase shift diff (rad)]]/PI()*180)</f>
        <v>142.07599463292593</v>
      </c>
      <c r="L131">
        <v>0</v>
      </c>
      <c r="M131" s="1">
        <f>IF(Table3[[#This Row],[Unwrapped (deg)]]="","",Table3[[#This Row],[Unwrapped (deg)]]/180*PI())</f>
        <v>2.4796938943903499</v>
      </c>
      <c r="N131" s="2">
        <f>IF(Table3[[#This Row],[Phase shift diff (deg)]]="","",Table3[[#This Row],[Phase shift diff (deg)]]+360*Table3[[#This Row],[Phase mod]])</f>
        <v>142.07599463292593</v>
      </c>
    </row>
    <row r="132" spans="1:14" x14ac:dyDescent="0.2">
      <c r="A132" t="s">
        <v>26</v>
      </c>
      <c r="B132" s="3">
        <v>14.84</v>
      </c>
      <c r="C132" s="2">
        <f>2*Table3[[#This Row],[Photon energy (eV)]]-Threshold</f>
        <v>5.0926112000000003</v>
      </c>
      <c r="D132" t="s">
        <v>25</v>
      </c>
      <c r="E132" s="1">
        <v>1.3701310999</v>
      </c>
      <c r="F132" s="2">
        <f>Table3[[#This Row],[Polar ang (rad)]]/PI()*180</f>
        <v>78.502729403887372</v>
      </c>
      <c r="G132" s="4">
        <f>ROUND(Table3[[#This Row],[Polar ang (deg)]], 0)</f>
        <v>79</v>
      </c>
      <c r="H132" s="5">
        <v>9.1993631054343395E-4</v>
      </c>
      <c r="I132" s="1">
        <v>0.234599966056315</v>
      </c>
      <c r="J132" s="1">
        <v>2.5591599982073099</v>
      </c>
      <c r="K132" s="2">
        <f>IF(Table3[[#This Row],[Phase shift diff (rad)]]="","",Table3[[#This Row],[Phase shift diff (rad)]]/PI()*180)</f>
        <v>146.62906699598619</v>
      </c>
      <c r="L132">
        <v>0</v>
      </c>
      <c r="M132" s="1">
        <f>IF(Table3[[#This Row],[Unwrapped (deg)]]="","",Table3[[#This Row],[Unwrapped (deg)]]/180*PI())</f>
        <v>2.5591599982073099</v>
      </c>
      <c r="N132" s="2">
        <f>IF(Table3[[#This Row],[Phase shift diff (deg)]]="","",Table3[[#This Row],[Phase shift diff (deg)]]+360*Table3[[#This Row],[Phase mod]])</f>
        <v>146.62906699598619</v>
      </c>
    </row>
    <row r="133" spans="1:14" x14ac:dyDescent="0.2">
      <c r="A133" t="s">
        <v>26</v>
      </c>
      <c r="B133" s="3">
        <v>14.84</v>
      </c>
      <c r="C133" s="2">
        <f>2*Table3[[#This Row],[Photon energy (eV)]]-Threshold</f>
        <v>5.0926112000000003</v>
      </c>
      <c r="D133" t="s">
        <v>25</v>
      </c>
      <c r="E133" s="1">
        <v>1.5039084682999999</v>
      </c>
      <c r="F133" s="2">
        <f>Table3[[#This Row],[Polar ang (rad)]]/PI()*180</f>
        <v>86.167608007574145</v>
      </c>
      <c r="G133" s="4">
        <f>ROUND(Table3[[#This Row],[Polar ang (deg)]], 0)</f>
        <v>86</v>
      </c>
      <c r="H133" s="5">
        <v>3.2005310187988001E-4</v>
      </c>
      <c r="I133" s="1">
        <v>0.21287469078716001</v>
      </c>
      <c r="J133" s="1">
        <v>2.5960723153063201</v>
      </c>
      <c r="K133" s="2">
        <f>IF(Table3[[#This Row],[Phase shift diff (rad)]]="","",Table3[[#This Row],[Phase shift diff (rad)]]/PI()*180)</f>
        <v>148.74398697780805</v>
      </c>
      <c r="L133">
        <v>0</v>
      </c>
      <c r="M133" s="1">
        <f>IF(Table3[[#This Row],[Unwrapped (deg)]]="","",Table3[[#This Row],[Unwrapped (deg)]]/180*PI())</f>
        <v>2.5960723153063201</v>
      </c>
      <c r="N133" s="2">
        <f>IF(Table3[[#This Row],[Phase shift diff (deg)]]="","",Table3[[#This Row],[Phase shift diff (deg)]]+360*Table3[[#This Row],[Phase mod]])</f>
        <v>148.74398697780805</v>
      </c>
    </row>
    <row r="134" spans="1:14" x14ac:dyDescent="0.2">
      <c r="A134" t="s">
        <v>26</v>
      </c>
      <c r="B134" s="3">
        <v>14.84</v>
      </c>
      <c r="C134" s="2">
        <f>2*Table3[[#This Row],[Photon energy (eV)]]-Threshold</f>
        <v>5.0926112000000003</v>
      </c>
      <c r="D134" t="s">
        <v>25</v>
      </c>
      <c r="E134" s="1">
        <v>1.6376841852897901</v>
      </c>
      <c r="F134" s="2">
        <f>Table3[[#This Row],[Polar ang (rad)]]/PI()*180</f>
        <v>93.83239199242567</v>
      </c>
      <c r="G134" s="4">
        <f>ROUND(Table3[[#This Row],[Polar ang (deg)]], 0)</f>
        <v>94</v>
      </c>
      <c r="H134" s="5">
        <v>3.2005310187988001E-4</v>
      </c>
      <c r="I134" s="1">
        <v>0.21287469078716001</v>
      </c>
      <c r="J134" s="1">
        <v>5.7376649688961097</v>
      </c>
      <c r="K134" s="2">
        <f>IF(Table3[[#This Row],[Phase shift diff (rad)]]="","",Table3[[#This Row],[Phase shift diff (rad)]]/PI()*180)</f>
        <v>328.74398697780782</v>
      </c>
      <c r="L134">
        <v>0</v>
      </c>
      <c r="M134" s="1">
        <f>IF(Table3[[#This Row],[Unwrapped (deg)]]="","",Table3[[#This Row],[Unwrapped (deg)]]/180*PI())</f>
        <v>5.7376649688961097</v>
      </c>
      <c r="N134" s="2">
        <f>IF(Table3[[#This Row],[Phase shift diff (deg)]]="","",Table3[[#This Row],[Phase shift diff (deg)]]+360*Table3[[#This Row],[Phase mod]])</f>
        <v>328.74398697780782</v>
      </c>
    </row>
    <row r="135" spans="1:14" x14ac:dyDescent="0.2">
      <c r="A135" t="s">
        <v>26</v>
      </c>
      <c r="B135" s="3">
        <v>14.84</v>
      </c>
      <c r="C135" s="2">
        <f>2*Table3[[#This Row],[Photon energy (eV)]]-Threshold</f>
        <v>5.0926112000000003</v>
      </c>
      <c r="D135" t="s">
        <v>25</v>
      </c>
      <c r="E135" s="1">
        <v>1.77146155368979</v>
      </c>
      <c r="F135" s="2">
        <f>Table3[[#This Row],[Polar ang (rad)]]/PI()*180</f>
        <v>101.49727059611246</v>
      </c>
      <c r="G135" s="4">
        <f>ROUND(Table3[[#This Row],[Polar ang (deg)]], 0)</f>
        <v>101</v>
      </c>
      <c r="H135" s="5">
        <v>9.1993631054343395E-4</v>
      </c>
      <c r="I135" s="1">
        <v>0.234599966056315</v>
      </c>
      <c r="J135" s="1">
        <v>5.7007526517971003</v>
      </c>
      <c r="K135" s="2">
        <f>IF(Table3[[#This Row],[Phase shift diff (rad)]]="","",Table3[[#This Row],[Phase shift diff (rad)]]/PI()*180)</f>
        <v>326.62906699598602</v>
      </c>
      <c r="L135">
        <v>0</v>
      </c>
      <c r="M135" s="1">
        <f>IF(Table3[[#This Row],[Unwrapped (deg)]]="","",Table3[[#This Row],[Unwrapped (deg)]]/180*PI())</f>
        <v>5.7007526517971003</v>
      </c>
      <c r="N135" s="2">
        <f>IF(Table3[[#This Row],[Phase shift diff (deg)]]="","",Table3[[#This Row],[Phase shift diff (deg)]]+360*Table3[[#This Row],[Phase mod]])</f>
        <v>326.62906699598602</v>
      </c>
    </row>
    <row r="136" spans="1:14" x14ac:dyDescent="0.2">
      <c r="A136" t="s">
        <v>26</v>
      </c>
      <c r="B136" s="3">
        <v>14.84</v>
      </c>
      <c r="C136" s="2">
        <f>2*Table3[[#This Row],[Photon energy (eV)]]-Threshold</f>
        <v>5.0926112000000003</v>
      </c>
      <c r="D136" t="s">
        <v>25</v>
      </c>
      <c r="E136" s="1">
        <v>1.9052441235897899</v>
      </c>
      <c r="F136" s="2">
        <f>Table3[[#This Row],[Polar ang (rad)]]/PI()*180</f>
        <v>109.16244722379638</v>
      </c>
      <c r="G136" s="4">
        <f>ROUND(Table3[[#This Row],[Polar ang (deg)]], 0)</f>
        <v>109</v>
      </c>
      <c r="H136" s="5">
        <v>1.4119318451966099E-3</v>
      </c>
      <c r="I136" s="1">
        <v>0.29230914145040399</v>
      </c>
      <c r="J136" s="1">
        <v>5.6212865479801399</v>
      </c>
      <c r="K136" s="2">
        <f>IF(Table3[[#This Row],[Phase shift diff (rad)]]="","",Table3[[#This Row],[Phase shift diff (rad)]]/PI()*180)</f>
        <v>322.07599463292576</v>
      </c>
      <c r="L136">
        <v>0</v>
      </c>
      <c r="M136" s="1">
        <f>IF(Table3[[#This Row],[Unwrapped (deg)]]="","",Table3[[#This Row],[Unwrapped (deg)]]/180*PI())</f>
        <v>5.6212865479801399</v>
      </c>
      <c r="N136" s="2">
        <f>IF(Table3[[#This Row],[Phase shift diff (deg)]]="","",Table3[[#This Row],[Phase shift diff (deg)]]+360*Table3[[#This Row],[Phase mod]])</f>
        <v>322.07599463292576</v>
      </c>
    </row>
    <row r="137" spans="1:14" x14ac:dyDescent="0.2">
      <c r="A137" t="s">
        <v>26</v>
      </c>
      <c r="B137" s="3">
        <v>14.84</v>
      </c>
      <c r="C137" s="2">
        <f>2*Table3[[#This Row],[Photon energy (eV)]]-Threshold</f>
        <v>5.0926112000000003</v>
      </c>
      <c r="D137" t="s">
        <v>25</v>
      </c>
      <c r="E137" s="1">
        <v>2.0390362692897899</v>
      </c>
      <c r="F137" s="2">
        <f>Table3[[#This Row],[Polar ang (rad)]]/PI()*180</f>
        <v>116.82817250440576</v>
      </c>
      <c r="G137" s="4">
        <f>ROUND(Table3[[#This Row],[Polar ang (deg)]], 0)</f>
        <v>117</v>
      </c>
      <c r="H137" s="5">
        <v>1.7665243551741E-3</v>
      </c>
      <c r="I137" s="1">
        <v>0.44251686819450597</v>
      </c>
      <c r="J137" s="1">
        <v>5.4885424301566701</v>
      </c>
      <c r="K137" s="2">
        <f>IF(Table3[[#This Row],[Phase shift diff (rad)]]="","",Table3[[#This Row],[Phase shift diff (rad)]]/PI()*180)</f>
        <v>314.47031692645362</v>
      </c>
      <c r="L137">
        <v>0</v>
      </c>
      <c r="M137" s="1">
        <f>IF(Table3[[#This Row],[Unwrapped (deg)]]="","",Table3[[#This Row],[Unwrapped (deg)]]/180*PI())</f>
        <v>5.4885424301566701</v>
      </c>
      <c r="N137" s="2">
        <f>IF(Table3[[#This Row],[Phase shift diff (deg)]]="","",Table3[[#This Row],[Phase shift diff (deg)]]+360*Table3[[#This Row],[Phase mod]])</f>
        <v>314.47031692645362</v>
      </c>
    </row>
    <row r="138" spans="1:14" x14ac:dyDescent="0.2">
      <c r="A138" t="s">
        <v>26</v>
      </c>
      <c r="B138" s="3">
        <v>14.84</v>
      </c>
      <c r="C138" s="2">
        <f>2*Table3[[#This Row],[Photon energy (eV)]]-Threshold</f>
        <v>5.0926112000000003</v>
      </c>
      <c r="D138" t="s">
        <v>25</v>
      </c>
      <c r="E138" s="1">
        <v>2.1728440629797898</v>
      </c>
      <c r="F138" s="2">
        <f>Table3[[#This Row],[Polar ang (rad)]]/PI()*180</f>
        <v>124.4947943488</v>
      </c>
      <c r="G138" s="4">
        <f>ROUND(Table3[[#This Row],[Polar ang (deg)]], 0)</f>
        <v>124</v>
      </c>
      <c r="H138" s="5">
        <v>2.0149124253745401E-3</v>
      </c>
      <c r="I138" s="1">
        <v>0.89230371141753695</v>
      </c>
      <c r="J138" s="1">
        <v>5.2915227153206903</v>
      </c>
      <c r="K138" s="2">
        <f>IF(Table3[[#This Row],[Phase shift diff (rad)]]="","",Table3[[#This Row],[Phase shift diff (rad)]]/PI()*180)</f>
        <v>303.18191878548095</v>
      </c>
      <c r="L138">
        <v>0</v>
      </c>
      <c r="M138" s="1">
        <f>IF(Table3[[#This Row],[Unwrapped (deg)]]="","",Table3[[#This Row],[Unwrapped (deg)]]/180*PI())</f>
        <v>5.2915227153206894</v>
      </c>
      <c r="N138" s="2">
        <f>IF(Table3[[#This Row],[Phase shift diff (deg)]]="","",Table3[[#This Row],[Phase shift diff (deg)]]+360*Table3[[#This Row],[Phase mod]])</f>
        <v>303.18191878548095</v>
      </c>
    </row>
    <row r="139" spans="1:14" x14ac:dyDescent="0.2">
      <c r="A139" t="s">
        <v>26</v>
      </c>
      <c r="B139" s="3">
        <v>14.84</v>
      </c>
      <c r="C139" s="2">
        <f>2*Table3[[#This Row],[Photon energy (eV)]]-Threshold</f>
        <v>5.0926112000000003</v>
      </c>
      <c r="D139" t="s">
        <v>25</v>
      </c>
      <c r="E139" s="1">
        <v>2.3066768641397899</v>
      </c>
      <c r="F139" s="2">
        <f>Table3[[#This Row],[Polar ang (rad)]]/PI()*180</f>
        <v>132.16284901568156</v>
      </c>
      <c r="G139" s="4">
        <f>ROUND(Table3[[#This Row],[Polar ang (deg)]], 0)</f>
        <v>132</v>
      </c>
      <c r="H139" s="5">
        <v>2.2542543283032802E-3</v>
      </c>
      <c r="I139" s="1">
        <v>0.87491108324340205</v>
      </c>
      <c r="J139" s="1">
        <v>5.0350261297761199</v>
      </c>
      <c r="K139" s="2">
        <f>IF(Table3[[#This Row],[Phase shift diff (rad)]]="","",Table3[[#This Row],[Phase shift diff (rad)]]/PI()*180)</f>
        <v>288.48574697426079</v>
      </c>
      <c r="L139">
        <v>0</v>
      </c>
      <c r="M139" s="1">
        <f>IF(Table3[[#This Row],[Unwrapped (deg)]]="","",Table3[[#This Row],[Unwrapped (deg)]]/180*PI())</f>
        <v>5.0350261297761199</v>
      </c>
      <c r="N139" s="2">
        <f>IF(Table3[[#This Row],[Phase shift diff (deg)]]="","",Table3[[#This Row],[Phase shift diff (deg)]]+360*Table3[[#This Row],[Phase mod]])</f>
        <v>288.48574697426079</v>
      </c>
    </row>
    <row r="140" spans="1:14" x14ac:dyDescent="0.2">
      <c r="A140" t="s">
        <v>26</v>
      </c>
      <c r="B140" s="3">
        <v>14.84</v>
      </c>
      <c r="C140" s="2">
        <f>2*Table3[[#This Row],[Photon energy (eV)]]-Threshold</f>
        <v>5.0926112000000003</v>
      </c>
      <c r="D140" t="s">
        <v>25</v>
      </c>
      <c r="E140" s="1">
        <v>2.4405506304297901</v>
      </c>
      <c r="F140" s="2">
        <f>Table3[[#This Row],[Polar ang (rad)]]/PI()*180</f>
        <v>139.83325081161931</v>
      </c>
      <c r="G140" s="4">
        <f>ROUND(Table3[[#This Row],[Polar ang (deg)]], 0)</f>
        <v>140</v>
      </c>
      <c r="H140" s="5">
        <v>2.6018249428665301E-3</v>
      </c>
      <c r="I140" s="1">
        <v>0.72859972830148001</v>
      </c>
      <c r="J140" s="1">
        <v>4.7586551158619699</v>
      </c>
      <c r="K140" s="2">
        <f>IF(Table3[[#This Row],[Phase shift diff (rad)]]="","",Table3[[#This Row],[Phase shift diff (rad)]]/PI()*180)</f>
        <v>272.65085429722865</v>
      </c>
      <c r="L140">
        <v>0</v>
      </c>
      <c r="M140" s="1">
        <f>IF(Table3[[#This Row],[Unwrapped (deg)]]="","",Table3[[#This Row],[Unwrapped (deg)]]/180*PI())</f>
        <v>4.7586551158619699</v>
      </c>
      <c r="N140" s="2">
        <f>IF(Table3[[#This Row],[Phase shift diff (deg)]]="","",Table3[[#This Row],[Phase shift diff (deg)]]+360*Table3[[#This Row],[Phase mod]])</f>
        <v>272.65085429722865</v>
      </c>
    </row>
    <row r="141" spans="1:14" x14ac:dyDescent="0.2">
      <c r="A141" t="s">
        <v>26</v>
      </c>
      <c r="B141" s="3">
        <v>14.84</v>
      </c>
      <c r="C141" s="2">
        <f>2*Table3[[#This Row],[Photon energy (eV)]]-Threshold</f>
        <v>5.0926112000000003</v>
      </c>
      <c r="D141" t="s">
        <v>25</v>
      </c>
      <c r="E141" s="1">
        <v>2.5744958264797901</v>
      </c>
      <c r="F141" s="2">
        <f>Table3[[#This Row],[Polar ang (rad)]]/PI()*180</f>
        <v>147.50774523133671</v>
      </c>
      <c r="G141" s="4">
        <f>ROUND(Table3[[#This Row],[Polar ang (deg)]], 0)</f>
        <v>148</v>
      </c>
      <c r="H141" s="5">
        <v>3.1036677754869798E-3</v>
      </c>
      <c r="I141" s="1">
        <v>0.87136323175570796</v>
      </c>
      <c r="J141" s="1">
        <v>4.5181167121770098</v>
      </c>
      <c r="K141" s="2">
        <f>IF(Table3[[#This Row],[Phase shift diff (rad)]]="","",Table3[[#This Row],[Phase shift diff (rad)]]/PI()*180)</f>
        <v>258.86901895526637</v>
      </c>
      <c r="L141">
        <v>0</v>
      </c>
      <c r="M141" s="1">
        <f>IF(Table3[[#This Row],[Unwrapped (deg)]]="","",Table3[[#This Row],[Unwrapped (deg)]]/180*PI())</f>
        <v>4.5181167121770098</v>
      </c>
      <c r="N141" s="2">
        <f>IF(Table3[[#This Row],[Phase shift diff (deg)]]="","",Table3[[#This Row],[Phase shift diff (deg)]]+360*Table3[[#This Row],[Phase mod]])</f>
        <v>258.86901895526637</v>
      </c>
    </row>
    <row r="142" spans="1:14" x14ac:dyDescent="0.2">
      <c r="A142" t="s">
        <v>26</v>
      </c>
      <c r="B142" s="3">
        <v>14.84</v>
      </c>
      <c r="C142" s="2">
        <f>2*Table3[[#This Row],[Photon energy (eV)]]-Threshold</f>
        <v>5.0926112000000003</v>
      </c>
      <c r="D142" t="s">
        <v>25</v>
      </c>
      <c r="E142" s="1">
        <v>2.7085798469497901</v>
      </c>
      <c r="F142" s="2">
        <f>Table3[[#This Row],[Polar ang (rad)]]/PI()*180</f>
        <v>155.19019370441345</v>
      </c>
      <c r="G142" s="4">
        <f>ROUND(Table3[[#This Row],[Polar ang (deg)]], 0)</f>
        <v>155</v>
      </c>
      <c r="H142" s="5">
        <v>3.6984894779561401E-3</v>
      </c>
      <c r="I142" s="1">
        <v>0.99984062129930196</v>
      </c>
      <c r="J142" s="1">
        <v>4.3414872525319099</v>
      </c>
      <c r="K142" s="2">
        <f>IF(Table3[[#This Row],[Phase shift diff (rad)]]="","",Table3[[#This Row],[Phase shift diff (rad)]]/PI()*180)</f>
        <v>248.74889637992587</v>
      </c>
      <c r="L142">
        <v>0</v>
      </c>
      <c r="M142" s="1">
        <f>IF(Table3[[#This Row],[Unwrapped (deg)]]="","",Table3[[#This Row],[Unwrapped (deg)]]/180*PI())</f>
        <v>4.3414872525319099</v>
      </c>
      <c r="N142" s="2">
        <f>IF(Table3[[#This Row],[Phase shift diff (deg)]]="","",Table3[[#This Row],[Phase shift diff (deg)]]+360*Table3[[#This Row],[Phase mod]])</f>
        <v>248.74889637992587</v>
      </c>
    </row>
    <row r="143" spans="1:14" x14ac:dyDescent="0.2">
      <c r="A143" t="s">
        <v>26</v>
      </c>
      <c r="B143" s="3">
        <v>14.84</v>
      </c>
      <c r="C143" s="2">
        <f>2*Table3[[#This Row],[Photon energy (eV)]]-Threshold</f>
        <v>5.0926112000000003</v>
      </c>
      <c r="D143" t="s">
        <v>25</v>
      </c>
      <c r="E143" s="1">
        <v>2.8429890499997899</v>
      </c>
      <c r="F143" s="2">
        <f>Table3[[#This Row],[Polar ang (rad)]]/PI()*180</f>
        <v>162.89127376689535</v>
      </c>
      <c r="G143" s="4">
        <f>ROUND(Table3[[#This Row],[Polar ang (deg)]], 0)</f>
        <v>163</v>
      </c>
      <c r="H143" s="5">
        <v>4.2680399666612497E-3</v>
      </c>
      <c r="I143" s="1">
        <v>0.997708099254627</v>
      </c>
      <c r="J143" s="1">
        <v>4.2260531515633204</v>
      </c>
      <c r="K143" s="2">
        <f>IF(Table3[[#This Row],[Phase shift diff (rad)]]="","",Table3[[#This Row],[Phase shift diff (rad)]]/PI()*180)</f>
        <v>242.13500958253866</v>
      </c>
      <c r="L143">
        <v>0</v>
      </c>
      <c r="M143" s="1">
        <f>IF(Table3[[#This Row],[Unwrapped (deg)]]="","",Table3[[#This Row],[Unwrapped (deg)]]/180*PI())</f>
        <v>4.2260531515633204</v>
      </c>
      <c r="N143" s="2">
        <f>IF(Table3[[#This Row],[Phase shift diff (deg)]]="","",Table3[[#This Row],[Phase shift diff (deg)]]+360*Table3[[#This Row],[Phase mod]])</f>
        <v>242.13500958253866</v>
      </c>
    </row>
    <row r="144" spans="1:14" x14ac:dyDescent="0.2">
      <c r="A144" t="s">
        <v>26</v>
      </c>
      <c r="B144" s="3">
        <v>14.84</v>
      </c>
      <c r="C144" s="2">
        <f>2*Table3[[#This Row],[Photon energy (eV)]]-Threshold</f>
        <v>5.0926112000000003</v>
      </c>
      <c r="D144" t="s">
        <v>25</v>
      </c>
      <c r="E144" s="1">
        <v>2.9785043514297902</v>
      </c>
      <c r="F144" s="2">
        <f>Table3[[#This Row],[Polar ang (rad)]]/PI()*180</f>
        <v>170.65572859827753</v>
      </c>
      <c r="G144" s="4">
        <f>ROUND(Table3[[#This Row],[Polar ang (deg)]], 0)</f>
        <v>171</v>
      </c>
      <c r="H144" s="5">
        <v>4.6948957406338599E-3</v>
      </c>
      <c r="I144" s="1">
        <v>0.99858413524682399</v>
      </c>
      <c r="J144" s="1">
        <v>4.1597379514585002</v>
      </c>
      <c r="K144" s="2">
        <f>IF(Table3[[#This Row],[Phase shift diff (rad)]]="","",Table3[[#This Row],[Phase shift diff (rad)]]/PI()*180)</f>
        <v>238.33542849896699</v>
      </c>
      <c r="L144">
        <v>0</v>
      </c>
      <c r="M144" s="1">
        <f>IF(Table3[[#This Row],[Unwrapped (deg)]]="","",Table3[[#This Row],[Unwrapped (deg)]]/180*PI())</f>
        <v>4.1597379514585002</v>
      </c>
      <c r="N144" s="2">
        <f>IF(Table3[[#This Row],[Phase shift diff (deg)]]="","",Table3[[#This Row],[Phase shift diff (deg)]]+360*Table3[[#This Row],[Phase mod]])</f>
        <v>238.33542849896699</v>
      </c>
    </row>
    <row r="145" spans="1:14" x14ac:dyDescent="0.2">
      <c r="A145" t="s">
        <v>26</v>
      </c>
      <c r="B145" s="3">
        <v>14.84</v>
      </c>
      <c r="C145" s="2">
        <f>2*Table3[[#This Row],[Photon energy (eV)]]-Threshold</f>
        <v>5.0926112000000003</v>
      </c>
      <c r="D145" t="s">
        <v>25</v>
      </c>
      <c r="E145" s="1">
        <v>3.14159265358979</v>
      </c>
      <c r="F145" s="2">
        <f>Table3[[#This Row],[Polar ang (rad)]]/PI()*180</f>
        <v>179.99999999999983</v>
      </c>
      <c r="G145" s="4">
        <f>ROUND(Table3[[#This Row],[Polar ang (deg)]], 0)</f>
        <v>180</v>
      </c>
      <c r="H145" s="5">
        <v>4.8923164935816797E-3</v>
      </c>
      <c r="I145" s="1">
        <v>1</v>
      </c>
      <c r="J145" s="1">
        <v>4.1332505894130103</v>
      </c>
      <c r="K145" s="2">
        <f>IF(Table3[[#This Row],[Phase shift diff (rad)]]="","",Table3[[#This Row],[Phase shift diff (rad)]]/PI()*180)</f>
        <v>236.81781444332537</v>
      </c>
      <c r="L145">
        <v>0</v>
      </c>
      <c r="M145" s="1">
        <f>IF(Table3[[#This Row],[Unwrapped (deg)]]="","",Table3[[#This Row],[Unwrapped (deg)]]/180*PI())</f>
        <v>4.1332505894130103</v>
      </c>
      <c r="N145" s="2">
        <f>IF(Table3[[#This Row],[Phase shift diff (deg)]]="","",Table3[[#This Row],[Phase shift diff (deg)]]+360*Table3[[#This Row],[Phase mod]])</f>
        <v>236.81781444332537</v>
      </c>
    </row>
    <row r="146" spans="1:14" x14ac:dyDescent="0.2">
      <c r="A146" t="s">
        <v>27</v>
      </c>
      <c r="B146" s="3">
        <v>15.23</v>
      </c>
      <c r="C146" s="2">
        <f>2*Table3[[#This Row],[Photon energy (eV)]]-Threshold</f>
        <v>5.8726112000000015</v>
      </c>
      <c r="D146" t="s">
        <v>23</v>
      </c>
      <c r="E146" s="1">
        <v>0</v>
      </c>
      <c r="F146" s="2">
        <f>Table3[[#This Row],[Polar ang (rad)]]/PI()*180</f>
        <v>0</v>
      </c>
      <c r="G146" s="4">
        <f>ROUND(Table3[[#This Row],[Polar ang (deg)]], 0)</f>
        <v>0</v>
      </c>
      <c r="H146" s="5">
        <v>5.1961784587082303E-3</v>
      </c>
      <c r="I146" s="1">
        <v>1</v>
      </c>
      <c r="J146" s="1">
        <v>1.0935017929408899</v>
      </c>
      <c r="K146" s="2">
        <f>IF(Table3[[#This Row],[Phase shift diff (rad)]]="","",Table3[[#This Row],[Phase shift diff (rad)]]/PI()*180)</f>
        <v>62.653037625501426</v>
      </c>
      <c r="L146">
        <v>0</v>
      </c>
      <c r="M146" s="1">
        <f>IF(Table3[[#This Row],[Unwrapped (deg)]]="","",Table3[[#This Row],[Unwrapped (deg)]]/180*PI())</f>
        <v>1.0935017929408899</v>
      </c>
      <c r="N146" s="2">
        <f>IF(Table3[[#This Row],[Phase shift diff (deg)]]="","",Table3[[#This Row],[Phase shift diff (deg)]]+360*Table3[[#This Row],[Phase mod]])</f>
        <v>62.653037625501426</v>
      </c>
    </row>
    <row r="147" spans="1:14" x14ac:dyDescent="0.2">
      <c r="A147" t="s">
        <v>27</v>
      </c>
      <c r="B147" s="3">
        <v>15.23</v>
      </c>
      <c r="C147" s="2">
        <f>2*Table3[[#This Row],[Photon energy (eV)]]-Threshold</f>
        <v>5.8726112000000015</v>
      </c>
      <c r="D147" t="s">
        <v>23</v>
      </c>
      <c r="E147" s="1">
        <v>0.16308830216</v>
      </c>
      <c r="F147" s="2">
        <f>Table3[[#This Row],[Polar ang (rad)]]/PI()*180</f>
        <v>9.3442714017223079</v>
      </c>
      <c r="G147" s="4">
        <f>ROUND(Table3[[#This Row],[Polar ang (deg)]], 0)</f>
        <v>9</v>
      </c>
      <c r="H147" s="5">
        <v>4.4824835243229E-3</v>
      </c>
      <c r="I147" s="1">
        <v>0.90307768154716395</v>
      </c>
      <c r="J147" s="1">
        <v>1.0989137995407801</v>
      </c>
      <c r="K147" s="2">
        <f>IF(Table3[[#This Row],[Phase shift diff (rad)]]="","",Table3[[#This Row],[Phase shift diff (rad)]]/PI()*180)</f>
        <v>62.96312276237208</v>
      </c>
      <c r="L147">
        <v>0</v>
      </c>
      <c r="M147" s="1">
        <f>IF(Table3[[#This Row],[Unwrapped (deg)]]="","",Table3[[#This Row],[Unwrapped (deg)]]/180*PI())</f>
        <v>1.0989137995407801</v>
      </c>
      <c r="N147" s="2">
        <f>IF(Table3[[#This Row],[Phase shift diff (deg)]]="","",Table3[[#This Row],[Phase shift diff (deg)]]+360*Table3[[#This Row],[Phase mod]])</f>
        <v>62.96312276237208</v>
      </c>
    </row>
    <row r="148" spans="1:14" x14ac:dyDescent="0.2">
      <c r="A148" t="s">
        <v>27</v>
      </c>
      <c r="B148" s="3">
        <v>15.23</v>
      </c>
      <c r="C148" s="2">
        <f>2*Table3[[#This Row],[Photon energy (eV)]]-Threshold</f>
        <v>5.8726112000000015</v>
      </c>
      <c r="D148" t="s">
        <v>23</v>
      </c>
      <c r="E148" s="1">
        <v>0.29860360358999999</v>
      </c>
      <c r="F148" s="2">
        <f>Table3[[#This Row],[Polar ang (rad)]]/PI()*180</f>
        <v>17.108726233104477</v>
      </c>
      <c r="G148" s="4">
        <f>ROUND(Table3[[#This Row],[Polar ang (deg)]], 0)</f>
        <v>17</v>
      </c>
      <c r="H148" s="5">
        <v>3.0636832812274101E-3</v>
      </c>
      <c r="I148" s="1">
        <v>0.68848818690281499</v>
      </c>
      <c r="J148" s="1">
        <v>1.12239971240032</v>
      </c>
      <c r="K148" s="2">
        <f>IF(Table3[[#This Row],[Phase shift diff (rad)]]="","",Table3[[#This Row],[Phase shift diff (rad)]]/PI()*180)</f>
        <v>64.308766447235755</v>
      </c>
      <c r="L148">
        <v>0</v>
      </c>
      <c r="M148" s="1">
        <f>IF(Table3[[#This Row],[Unwrapped (deg)]]="","",Table3[[#This Row],[Unwrapped (deg)]]/180*PI())</f>
        <v>1.12239971240032</v>
      </c>
      <c r="N148" s="2">
        <f>IF(Table3[[#This Row],[Phase shift diff (deg)]]="","",Table3[[#This Row],[Phase shift diff (deg)]]+360*Table3[[#This Row],[Phase mod]])</f>
        <v>64.308766447235755</v>
      </c>
    </row>
    <row r="149" spans="1:14" x14ac:dyDescent="0.2">
      <c r="A149" t="s">
        <v>27</v>
      </c>
      <c r="B149" s="3">
        <v>15.23</v>
      </c>
      <c r="C149" s="2">
        <f>2*Table3[[#This Row],[Photon energy (eV)]]-Threshold</f>
        <v>5.8726112000000015</v>
      </c>
      <c r="D149" t="s">
        <v>23</v>
      </c>
      <c r="E149" s="1">
        <v>0.43301280663999903</v>
      </c>
      <c r="F149" s="2">
        <f>Table3[[#This Row],[Polar ang (rad)]]/PI()*180</f>
        <v>24.809806295586331</v>
      </c>
      <c r="G149" s="4">
        <f>ROUND(Table3[[#This Row],[Polar ang (deg)]], 0)</f>
        <v>25</v>
      </c>
      <c r="H149" s="5">
        <v>1.4733987711632499E-3</v>
      </c>
      <c r="I149" s="1">
        <v>0.39399398224948001</v>
      </c>
      <c r="J149" s="1">
        <v>1.2322469243176</v>
      </c>
      <c r="K149" s="2">
        <f>IF(Table3[[#This Row],[Phase shift diff (rad)]]="","",Table3[[#This Row],[Phase shift diff (rad)]]/PI()*180)</f>
        <v>70.602548081375048</v>
      </c>
      <c r="L149">
        <v>0</v>
      </c>
      <c r="M149" s="1">
        <f>IF(Table3[[#This Row],[Unwrapped (deg)]]="","",Table3[[#This Row],[Unwrapped (deg)]]/180*PI())</f>
        <v>1.2322469243176</v>
      </c>
      <c r="N149" s="2">
        <f>IF(Table3[[#This Row],[Phase shift diff (deg)]]="","",Table3[[#This Row],[Phase shift diff (deg)]]+360*Table3[[#This Row],[Phase mod]])</f>
        <v>70.602548081375048</v>
      </c>
    </row>
    <row r="150" spans="1:14" x14ac:dyDescent="0.2">
      <c r="A150" t="s">
        <v>27</v>
      </c>
      <c r="B150" s="3">
        <v>15.23</v>
      </c>
      <c r="C150" s="2">
        <f>2*Table3[[#This Row],[Photon energy (eV)]]-Threshold</f>
        <v>5.8726112000000015</v>
      </c>
      <c r="D150" t="s">
        <v>23</v>
      </c>
      <c r="E150" s="1">
        <v>0.56709682710999998</v>
      </c>
      <c r="F150" s="2">
        <f>Table3[[#This Row],[Polar ang (rad)]]/PI()*180</f>
        <v>32.492254768663123</v>
      </c>
      <c r="G150" s="4">
        <f>ROUND(Table3[[#This Row],[Polar ang (deg)]], 0)</f>
        <v>32</v>
      </c>
      <c r="H150" s="5">
        <v>4.3722795881384602E-4</v>
      </c>
      <c r="I150" s="1">
        <v>0.14094659768477999</v>
      </c>
      <c r="J150" s="1">
        <v>2.1154708914409901</v>
      </c>
      <c r="K150" s="2">
        <f>IF(Table3[[#This Row],[Phase shift diff (rad)]]="","",Table3[[#This Row],[Phase shift diff (rad)]]/PI()*180)</f>
        <v>121.20755376234669</v>
      </c>
      <c r="L150">
        <v>0</v>
      </c>
      <c r="M150" s="1">
        <f>IF(Table3[[#This Row],[Unwrapped (deg)]]="","",Table3[[#This Row],[Unwrapped (deg)]]/180*PI())</f>
        <v>2.1154708914409901</v>
      </c>
      <c r="N150" s="2">
        <f>IF(Table3[[#This Row],[Phase shift diff (deg)]]="","",Table3[[#This Row],[Phase shift diff (deg)]]+360*Table3[[#This Row],[Phase mod]])</f>
        <v>121.20755376234669</v>
      </c>
    </row>
    <row r="151" spans="1:14" x14ac:dyDescent="0.2">
      <c r="A151" t="s">
        <v>27</v>
      </c>
      <c r="B151" s="3">
        <v>15.23</v>
      </c>
      <c r="C151" s="2">
        <f>2*Table3[[#This Row],[Photon energy (eV)]]-Threshold</f>
        <v>5.8726112000000015</v>
      </c>
      <c r="D151" t="s">
        <v>23</v>
      </c>
      <c r="E151" s="1">
        <v>0.70104202315999997</v>
      </c>
      <c r="F151" s="2">
        <f>Table3[[#This Row],[Polar ang (rad)]]/PI()*180</f>
        <v>40.166749188380507</v>
      </c>
      <c r="G151" s="4">
        <f>ROUND(Table3[[#This Row],[Polar ang (deg)]], 0)</f>
        <v>40</v>
      </c>
      <c r="H151" s="5">
        <v>6.3687624865726902E-4</v>
      </c>
      <c r="I151" s="1">
        <v>0.214986915403622</v>
      </c>
      <c r="J151" s="1">
        <v>3.0898098612290599</v>
      </c>
      <c r="K151" s="2">
        <f>IF(Table3[[#This Row],[Phase shift diff (rad)]]="","",Table3[[#This Row],[Phase shift diff (rad)]]/PI()*180)</f>
        <v>177.03306454632772</v>
      </c>
      <c r="L151">
        <v>0</v>
      </c>
      <c r="M151" s="1">
        <f>IF(Table3[[#This Row],[Unwrapped (deg)]]="","",Table3[[#This Row],[Unwrapped (deg)]]/180*PI())</f>
        <v>3.0898098612290603</v>
      </c>
      <c r="N151" s="2">
        <f>IF(Table3[[#This Row],[Phase shift diff (deg)]]="","",Table3[[#This Row],[Phase shift diff (deg)]]+360*Table3[[#This Row],[Phase mod]])</f>
        <v>177.03306454632772</v>
      </c>
    </row>
    <row r="152" spans="1:14" x14ac:dyDescent="0.2">
      <c r="A152" t="s">
        <v>27</v>
      </c>
      <c r="B152" s="3">
        <v>15.23</v>
      </c>
      <c r="C152" s="2">
        <f>2*Table3[[#This Row],[Photon energy (eV)]]-Threshold</f>
        <v>5.8726112000000015</v>
      </c>
      <c r="D152" t="s">
        <v>23</v>
      </c>
      <c r="E152" s="1">
        <v>0.83491578945</v>
      </c>
      <c r="F152" s="2">
        <f>Table3[[#This Row],[Polar ang (rad)]]/PI()*180</f>
        <v>47.837150984318271</v>
      </c>
      <c r="G152" s="4">
        <f>ROUND(Table3[[#This Row],[Polar ang (deg)]], 0)</f>
        <v>48</v>
      </c>
      <c r="H152" s="5">
        <v>7.8612024506363699E-4</v>
      </c>
      <c r="I152" s="1">
        <v>0.369434243326418</v>
      </c>
      <c r="J152" s="1">
        <v>2.6319737545294202</v>
      </c>
      <c r="K152" s="2">
        <f>IF(Table3[[#This Row],[Phase shift diff (rad)]]="","",Table3[[#This Row],[Phase shift diff (rad)]]/PI()*180)</f>
        <v>150.8009879237371</v>
      </c>
      <c r="L152">
        <v>0</v>
      </c>
      <c r="M152" s="1">
        <f>IF(Table3[[#This Row],[Unwrapped (deg)]]="","",Table3[[#This Row],[Unwrapped (deg)]]/180*PI())</f>
        <v>2.6319737545294197</v>
      </c>
      <c r="N152" s="2">
        <f>IF(Table3[[#This Row],[Phase shift diff (deg)]]="","",Table3[[#This Row],[Phase shift diff (deg)]]+360*Table3[[#This Row],[Phase mod]])</f>
        <v>150.8009879237371</v>
      </c>
    </row>
    <row r="153" spans="1:14" x14ac:dyDescent="0.2">
      <c r="A153" t="s">
        <v>27</v>
      </c>
      <c r="B153" s="3">
        <v>15.23</v>
      </c>
      <c r="C153" s="2">
        <f>2*Table3[[#This Row],[Photon energy (eV)]]-Threshold</f>
        <v>5.8726112000000015</v>
      </c>
      <c r="D153" t="s">
        <v>23</v>
      </c>
      <c r="E153" s="1">
        <v>0.96874859060999896</v>
      </c>
      <c r="F153" s="2">
        <f>Table3[[#This Row],[Polar ang (rad)]]/PI()*180</f>
        <v>55.505205651199752</v>
      </c>
      <c r="G153" s="4">
        <f>ROUND(Table3[[#This Row],[Polar ang (deg)]], 0)</f>
        <v>56</v>
      </c>
      <c r="H153" s="5">
        <v>1.23125244959187E-3</v>
      </c>
      <c r="I153" s="1">
        <v>0.66006018341401995</v>
      </c>
      <c r="J153" s="1">
        <v>1.95483757061848</v>
      </c>
      <c r="K153" s="2">
        <f>IF(Table3[[#This Row],[Phase shift diff (rad)]]="","",Table3[[#This Row],[Phase shift diff (rad)]]/PI()*180)</f>
        <v>112.00394243004592</v>
      </c>
      <c r="L153">
        <v>0</v>
      </c>
      <c r="M153" s="1">
        <f>IF(Table3[[#This Row],[Unwrapped (deg)]]="","",Table3[[#This Row],[Unwrapped (deg)]]/180*PI())</f>
        <v>1.95483757061848</v>
      </c>
      <c r="N153" s="2">
        <f>IF(Table3[[#This Row],[Phase shift diff (deg)]]="","",Table3[[#This Row],[Phase shift diff (deg)]]+360*Table3[[#This Row],[Phase mod]])</f>
        <v>112.00394243004592</v>
      </c>
    </row>
    <row r="154" spans="1:14" x14ac:dyDescent="0.2">
      <c r="A154" t="s">
        <v>27</v>
      </c>
      <c r="B154" s="3">
        <v>15.23</v>
      </c>
      <c r="C154" s="2">
        <f>2*Table3[[#This Row],[Photon energy (eV)]]-Threshold</f>
        <v>5.8726112000000015</v>
      </c>
      <c r="D154" t="s">
        <v>23</v>
      </c>
      <c r="E154" s="1">
        <v>1.1025563842999999</v>
      </c>
      <c r="F154" s="2">
        <f>Table3[[#This Row],[Polar ang (rad)]]/PI()*180</f>
        <v>63.171827495594052</v>
      </c>
      <c r="G154" s="4">
        <f>ROUND(Table3[[#This Row],[Polar ang (deg)]], 0)</f>
        <v>63</v>
      </c>
      <c r="H154" s="5">
        <v>1.8572621424910399E-3</v>
      </c>
      <c r="I154" s="1">
        <v>0.55273186931846197</v>
      </c>
      <c r="J154" s="1">
        <v>1.6425934558462101</v>
      </c>
      <c r="K154" s="2">
        <f>IF(Table3[[#This Row],[Phase shift diff (rad)]]="","",Table3[[#This Row],[Phase shift diff (rad)]]/PI()*180)</f>
        <v>94.113672475796378</v>
      </c>
      <c r="L154">
        <v>0</v>
      </c>
      <c r="M154" s="1">
        <f>IF(Table3[[#This Row],[Unwrapped (deg)]]="","",Table3[[#This Row],[Unwrapped (deg)]]/180*PI())</f>
        <v>1.6425934558462101</v>
      </c>
      <c r="N154" s="2">
        <f>IF(Table3[[#This Row],[Phase shift diff (deg)]]="","",Table3[[#This Row],[Phase shift diff (deg)]]+360*Table3[[#This Row],[Phase mod]])</f>
        <v>94.113672475796378</v>
      </c>
    </row>
    <row r="155" spans="1:14" x14ac:dyDescent="0.2">
      <c r="A155" t="s">
        <v>27</v>
      </c>
      <c r="B155" s="3">
        <v>15.23</v>
      </c>
      <c r="C155" s="2">
        <f>2*Table3[[#This Row],[Photon energy (eV)]]-Threshold</f>
        <v>5.8726112000000015</v>
      </c>
      <c r="D155" t="s">
        <v>23</v>
      </c>
      <c r="E155" s="1">
        <v>1.2363485299999999</v>
      </c>
      <c r="F155" s="2">
        <f>Table3[[#This Row],[Polar ang (rad)]]/PI()*180</f>
        <v>70.837552776203438</v>
      </c>
      <c r="G155" s="4">
        <f>ROUND(Table3[[#This Row],[Polar ang (deg)]], 0)</f>
        <v>71</v>
      </c>
      <c r="H155" s="5">
        <v>2.0954650532081201E-3</v>
      </c>
      <c r="I155" s="1">
        <v>0.51133308141468803</v>
      </c>
      <c r="J155" s="1">
        <v>1.5135376719143101</v>
      </c>
      <c r="K155" s="2">
        <f>IF(Table3[[#This Row],[Phase shift diff (rad)]]="","",Table3[[#This Row],[Phase shift diff (rad)]]/PI()*180)</f>
        <v>86.719320734746233</v>
      </c>
      <c r="L155">
        <v>0</v>
      </c>
      <c r="M155" s="1">
        <f>IF(Table3[[#This Row],[Unwrapped (deg)]]="","",Table3[[#This Row],[Unwrapped (deg)]]/180*PI())</f>
        <v>1.5135376719143099</v>
      </c>
      <c r="N155" s="2">
        <f>IF(Table3[[#This Row],[Phase shift diff (deg)]]="","",Table3[[#This Row],[Phase shift diff (deg)]]+360*Table3[[#This Row],[Phase mod]])</f>
        <v>86.719320734746233</v>
      </c>
    </row>
    <row r="156" spans="1:14" x14ac:dyDescent="0.2">
      <c r="A156" t="s">
        <v>27</v>
      </c>
      <c r="B156" s="3">
        <v>15.23</v>
      </c>
      <c r="C156" s="2">
        <f>2*Table3[[#This Row],[Photon energy (eV)]]-Threshold</f>
        <v>5.8726112000000015</v>
      </c>
      <c r="D156" t="s">
        <v>23</v>
      </c>
      <c r="E156" s="1">
        <v>1.3701310999</v>
      </c>
      <c r="F156" s="2">
        <f>Table3[[#This Row],[Polar ang (rad)]]/PI()*180</f>
        <v>78.502729403887372</v>
      </c>
      <c r="G156" s="4">
        <f>ROUND(Table3[[#This Row],[Polar ang (deg)]], 0)</f>
        <v>79</v>
      </c>
      <c r="H156" s="5">
        <v>1.66257141521963E-3</v>
      </c>
      <c r="I156" s="1">
        <v>0.497677253887782</v>
      </c>
      <c r="J156" s="1">
        <v>1.4552340249273199</v>
      </c>
      <c r="K156" s="2">
        <f>IF(Table3[[#This Row],[Phase shift diff (rad)]]="","",Table3[[#This Row],[Phase shift diff (rad)]]/PI()*180)</f>
        <v>83.378767832171064</v>
      </c>
      <c r="L156">
        <v>0</v>
      </c>
      <c r="M156" s="1">
        <f>IF(Table3[[#This Row],[Unwrapped (deg)]]="","",Table3[[#This Row],[Unwrapped (deg)]]/180*PI())</f>
        <v>1.4552340249273199</v>
      </c>
      <c r="N156" s="2">
        <f>IF(Table3[[#This Row],[Phase shift diff (deg)]]="","",Table3[[#This Row],[Phase shift diff (deg)]]+360*Table3[[#This Row],[Phase mod]])</f>
        <v>83.378767832171064</v>
      </c>
    </row>
    <row r="157" spans="1:14" x14ac:dyDescent="0.2">
      <c r="A157" t="s">
        <v>27</v>
      </c>
      <c r="B157" s="3">
        <v>15.23</v>
      </c>
      <c r="C157" s="2">
        <f>2*Table3[[#This Row],[Photon energy (eV)]]-Threshold</f>
        <v>5.8726112000000015</v>
      </c>
      <c r="D157" t="s">
        <v>23</v>
      </c>
      <c r="E157" s="1">
        <v>1.5039084682999999</v>
      </c>
      <c r="F157" s="2">
        <f>Table3[[#This Row],[Polar ang (rad)]]/PI()*180</f>
        <v>86.167608007574145</v>
      </c>
      <c r="G157" s="4">
        <f>ROUND(Table3[[#This Row],[Polar ang (deg)]], 0)</f>
        <v>86</v>
      </c>
      <c r="H157" s="5">
        <v>6.3279066295840404E-4</v>
      </c>
      <c r="I157" s="1">
        <v>0.49314659520577803</v>
      </c>
      <c r="J157" s="1">
        <v>1.4316797833456101</v>
      </c>
      <c r="K157" s="2">
        <f>IF(Table3[[#This Row],[Phase shift diff (rad)]]="","",Table3[[#This Row],[Phase shift diff (rad)]]/PI()*180)</f>
        <v>82.029209199907541</v>
      </c>
      <c r="L157">
        <v>0</v>
      </c>
      <c r="M157" s="1">
        <f>IF(Table3[[#This Row],[Unwrapped (deg)]]="","",Table3[[#This Row],[Unwrapped (deg)]]/180*PI())</f>
        <v>1.4316797833456101</v>
      </c>
      <c r="N157" s="2">
        <f>IF(Table3[[#This Row],[Phase shift diff (deg)]]="","",Table3[[#This Row],[Phase shift diff (deg)]]+360*Table3[[#This Row],[Phase mod]])</f>
        <v>82.029209199907541</v>
      </c>
    </row>
    <row r="158" spans="1:14" x14ac:dyDescent="0.2">
      <c r="A158" t="s">
        <v>27</v>
      </c>
      <c r="B158" s="3">
        <v>15.23</v>
      </c>
      <c r="C158" s="2">
        <f>2*Table3[[#This Row],[Photon energy (eV)]]-Threshold</f>
        <v>5.8726112000000015</v>
      </c>
      <c r="D158" t="s">
        <v>23</v>
      </c>
      <c r="E158" s="1">
        <v>1.6376841852897901</v>
      </c>
      <c r="F158" s="2">
        <f>Table3[[#This Row],[Polar ang (rad)]]/PI()*180</f>
        <v>93.83239199242567</v>
      </c>
      <c r="G158" s="4">
        <f>ROUND(Table3[[#This Row],[Polar ang (deg)]], 0)</f>
        <v>94</v>
      </c>
      <c r="H158" s="5">
        <v>6.3279066295840404E-4</v>
      </c>
      <c r="I158" s="1">
        <v>0.49314659520577803</v>
      </c>
      <c r="J158" s="1">
        <v>4.5732724369354001</v>
      </c>
      <c r="K158" s="2">
        <f>IF(Table3[[#This Row],[Phase shift diff (rad)]]="","",Table3[[#This Row],[Phase shift diff (rad)]]/PI()*180)</f>
        <v>262.02920919990737</v>
      </c>
      <c r="L158">
        <v>0</v>
      </c>
      <c r="M158" s="1">
        <f>IF(Table3[[#This Row],[Unwrapped (deg)]]="","",Table3[[#This Row],[Unwrapped (deg)]]/180*PI())</f>
        <v>4.5732724369354001</v>
      </c>
      <c r="N158" s="2">
        <f>IF(Table3[[#This Row],[Phase shift diff (deg)]]="","",Table3[[#This Row],[Phase shift diff (deg)]]+360*Table3[[#This Row],[Phase mod]])</f>
        <v>262.02920919990737</v>
      </c>
    </row>
    <row r="159" spans="1:14" x14ac:dyDescent="0.2">
      <c r="A159" t="s">
        <v>27</v>
      </c>
      <c r="B159" s="3">
        <v>15.23</v>
      </c>
      <c r="C159" s="2">
        <f>2*Table3[[#This Row],[Photon energy (eV)]]-Threshold</f>
        <v>5.8726112000000015</v>
      </c>
      <c r="D159" t="s">
        <v>23</v>
      </c>
      <c r="E159" s="1">
        <v>1.77146155368979</v>
      </c>
      <c r="F159" s="2">
        <f>Table3[[#This Row],[Polar ang (rad)]]/PI()*180</f>
        <v>101.49727059611246</v>
      </c>
      <c r="G159" s="4">
        <f>ROUND(Table3[[#This Row],[Polar ang (deg)]], 0)</f>
        <v>101</v>
      </c>
      <c r="H159" s="5">
        <v>1.66257141521963E-3</v>
      </c>
      <c r="I159" s="1">
        <v>0.497677253887782</v>
      </c>
      <c r="J159" s="1">
        <v>4.5968266785171101</v>
      </c>
      <c r="K159" s="2">
        <f>IF(Table3[[#This Row],[Phase shift diff (rad)]]="","",Table3[[#This Row],[Phase shift diff (rad)]]/PI()*180)</f>
        <v>263.37876783217092</v>
      </c>
      <c r="L159">
        <v>0</v>
      </c>
      <c r="M159" s="1">
        <f>IF(Table3[[#This Row],[Unwrapped (deg)]]="","",Table3[[#This Row],[Unwrapped (deg)]]/180*PI())</f>
        <v>4.5968266785171101</v>
      </c>
      <c r="N159" s="2">
        <f>IF(Table3[[#This Row],[Phase shift diff (deg)]]="","",Table3[[#This Row],[Phase shift diff (deg)]]+360*Table3[[#This Row],[Phase mod]])</f>
        <v>263.37876783217092</v>
      </c>
    </row>
    <row r="160" spans="1:14" x14ac:dyDescent="0.2">
      <c r="A160" t="s">
        <v>27</v>
      </c>
      <c r="B160" s="3">
        <v>15.23</v>
      </c>
      <c r="C160" s="2">
        <f>2*Table3[[#This Row],[Photon energy (eV)]]-Threshold</f>
        <v>5.8726112000000015</v>
      </c>
      <c r="D160" t="s">
        <v>23</v>
      </c>
      <c r="E160" s="1">
        <v>1.9052441235897899</v>
      </c>
      <c r="F160" s="2">
        <f>Table3[[#This Row],[Polar ang (rad)]]/PI()*180</f>
        <v>109.16244722379638</v>
      </c>
      <c r="G160" s="4">
        <f>ROUND(Table3[[#This Row],[Polar ang (deg)]], 0)</f>
        <v>109</v>
      </c>
      <c r="H160" s="5">
        <v>2.0954650532081201E-3</v>
      </c>
      <c r="I160" s="1">
        <v>0.51133308141468803</v>
      </c>
      <c r="J160" s="1">
        <v>4.6551303255040999</v>
      </c>
      <c r="K160" s="2">
        <f>IF(Table3[[#This Row],[Phase shift diff (rad)]]="","",Table3[[#This Row],[Phase shift diff (rad)]]/PI()*180)</f>
        <v>266.71932073474608</v>
      </c>
      <c r="L160">
        <v>0</v>
      </c>
      <c r="M160" s="1">
        <f>IF(Table3[[#This Row],[Unwrapped (deg)]]="","",Table3[[#This Row],[Unwrapped (deg)]]/180*PI())</f>
        <v>4.6551303255041008</v>
      </c>
      <c r="N160" s="2">
        <f>IF(Table3[[#This Row],[Phase shift diff (deg)]]="","",Table3[[#This Row],[Phase shift diff (deg)]]+360*Table3[[#This Row],[Phase mod]])</f>
        <v>266.71932073474608</v>
      </c>
    </row>
    <row r="161" spans="1:14" x14ac:dyDescent="0.2">
      <c r="A161" t="s">
        <v>27</v>
      </c>
      <c r="B161" s="3">
        <v>15.23</v>
      </c>
      <c r="C161" s="2">
        <f>2*Table3[[#This Row],[Photon energy (eV)]]-Threshold</f>
        <v>5.8726112000000015</v>
      </c>
      <c r="D161" t="s">
        <v>23</v>
      </c>
      <c r="E161" s="1">
        <v>2.0390362692897899</v>
      </c>
      <c r="F161" s="2">
        <f>Table3[[#This Row],[Polar ang (rad)]]/PI()*180</f>
        <v>116.82817250440576</v>
      </c>
      <c r="G161" s="4">
        <f>ROUND(Table3[[#This Row],[Polar ang (deg)]], 0)</f>
        <v>117</v>
      </c>
      <c r="H161" s="5">
        <v>1.8572621424910399E-3</v>
      </c>
      <c r="I161" s="1">
        <v>0.55273186931846197</v>
      </c>
      <c r="J161" s="1">
        <v>4.7841861094360096</v>
      </c>
      <c r="K161" s="2">
        <f>IF(Table3[[#This Row],[Phase shift diff (rad)]]="","",Table3[[#This Row],[Phase shift diff (rad)]]/PI()*180)</f>
        <v>274.11367247579676</v>
      </c>
      <c r="L161">
        <v>0</v>
      </c>
      <c r="M161" s="1">
        <f>IF(Table3[[#This Row],[Unwrapped (deg)]]="","",Table3[[#This Row],[Unwrapped (deg)]]/180*PI())</f>
        <v>4.7841861094360105</v>
      </c>
      <c r="N161" s="2">
        <f>IF(Table3[[#This Row],[Phase shift diff (deg)]]="","",Table3[[#This Row],[Phase shift diff (deg)]]+360*Table3[[#This Row],[Phase mod]])</f>
        <v>274.11367247579676</v>
      </c>
    </row>
    <row r="162" spans="1:14" x14ac:dyDescent="0.2">
      <c r="A162" t="s">
        <v>27</v>
      </c>
      <c r="B162" s="3">
        <v>15.23</v>
      </c>
      <c r="C162" s="2">
        <f>2*Table3[[#This Row],[Photon energy (eV)]]-Threshold</f>
        <v>5.8726112000000015</v>
      </c>
      <c r="D162" t="s">
        <v>23</v>
      </c>
      <c r="E162" s="1">
        <v>2.1728440629797898</v>
      </c>
      <c r="F162" s="2">
        <f>Table3[[#This Row],[Polar ang (rad)]]/PI()*180</f>
        <v>124.4947943488</v>
      </c>
      <c r="G162" s="4">
        <f>ROUND(Table3[[#This Row],[Polar ang (deg)]], 0)</f>
        <v>124</v>
      </c>
      <c r="H162" s="5">
        <v>1.23125244959187E-3</v>
      </c>
      <c r="I162" s="1">
        <v>0.66006018341401995</v>
      </c>
      <c r="J162" s="1">
        <v>5.0964302242082704</v>
      </c>
      <c r="K162" s="2">
        <f>IF(Table3[[#This Row],[Phase shift diff (rad)]]="","",Table3[[#This Row],[Phase shift diff (rad)]]/PI()*180)</f>
        <v>292.00394243004581</v>
      </c>
      <c r="L162">
        <v>0</v>
      </c>
      <c r="M162" s="1">
        <f>IF(Table3[[#This Row],[Unwrapped (deg)]]="","",Table3[[#This Row],[Unwrapped (deg)]]/180*PI())</f>
        <v>5.0964302242082713</v>
      </c>
      <c r="N162" s="2">
        <f>IF(Table3[[#This Row],[Phase shift diff (deg)]]="","",Table3[[#This Row],[Phase shift diff (deg)]]+360*Table3[[#This Row],[Phase mod]])</f>
        <v>292.00394243004581</v>
      </c>
    </row>
    <row r="163" spans="1:14" x14ac:dyDescent="0.2">
      <c r="A163" t="s">
        <v>27</v>
      </c>
      <c r="B163" s="3">
        <v>15.23</v>
      </c>
      <c r="C163" s="2">
        <f>2*Table3[[#This Row],[Photon energy (eV)]]-Threshold</f>
        <v>5.8726112000000015</v>
      </c>
      <c r="D163" t="s">
        <v>23</v>
      </c>
      <c r="E163" s="1">
        <v>2.3066768641397899</v>
      </c>
      <c r="F163" s="2">
        <f>Table3[[#This Row],[Polar ang (rad)]]/PI()*180</f>
        <v>132.16284901568156</v>
      </c>
      <c r="G163" s="4">
        <f>ROUND(Table3[[#This Row],[Polar ang (deg)]], 0)</f>
        <v>132</v>
      </c>
      <c r="H163" s="5">
        <v>7.8612024506363699E-4</v>
      </c>
      <c r="I163" s="1">
        <v>0.369434243326418</v>
      </c>
      <c r="J163" s="1">
        <v>5.77356640811922</v>
      </c>
      <c r="K163" s="2">
        <f>IF(Table3[[#This Row],[Phase shift diff (rad)]]="","",Table3[[#This Row],[Phase shift diff (rad)]]/PI()*180)</f>
        <v>330.80098792373747</v>
      </c>
      <c r="L163">
        <v>0</v>
      </c>
      <c r="M163" s="1">
        <f>IF(Table3[[#This Row],[Unwrapped (deg)]]="","",Table3[[#This Row],[Unwrapped (deg)]]/180*PI())</f>
        <v>5.7735664081192191</v>
      </c>
      <c r="N163" s="2">
        <f>IF(Table3[[#This Row],[Phase shift diff (deg)]]="","",Table3[[#This Row],[Phase shift diff (deg)]]+360*Table3[[#This Row],[Phase mod]])</f>
        <v>330.80098792373747</v>
      </c>
    </row>
    <row r="164" spans="1:14" x14ac:dyDescent="0.2">
      <c r="A164" t="s">
        <v>27</v>
      </c>
      <c r="B164" s="3">
        <v>15.23</v>
      </c>
      <c r="C164" s="2">
        <f>2*Table3[[#This Row],[Photon energy (eV)]]-Threshold</f>
        <v>5.8726112000000015</v>
      </c>
      <c r="D164" t="s">
        <v>23</v>
      </c>
      <c r="E164" s="1">
        <v>2.4405506304297901</v>
      </c>
      <c r="F164" s="2">
        <f>Table3[[#This Row],[Polar ang (rad)]]/PI()*180</f>
        <v>139.83325081161931</v>
      </c>
      <c r="G164" s="4">
        <f>ROUND(Table3[[#This Row],[Polar ang (deg)]], 0)</f>
        <v>140</v>
      </c>
      <c r="H164" s="5">
        <v>6.3687624865726902E-4</v>
      </c>
      <c r="I164" s="1">
        <v>0.214986915403622</v>
      </c>
      <c r="J164" s="1">
        <v>6.2314025148188597</v>
      </c>
      <c r="K164" s="2">
        <f>IF(Table3[[#This Row],[Phase shift diff (rad)]]="","",Table3[[#This Row],[Phase shift diff (rad)]]/PI()*180)</f>
        <v>357.03306454632809</v>
      </c>
      <c r="L164">
        <v>0</v>
      </c>
      <c r="M164" s="1">
        <f>IF(Table3[[#This Row],[Unwrapped (deg)]]="","",Table3[[#This Row],[Unwrapped (deg)]]/180*PI())</f>
        <v>6.2314025148188597</v>
      </c>
      <c r="N164" s="2">
        <f>IF(Table3[[#This Row],[Phase shift diff (deg)]]="","",Table3[[#This Row],[Phase shift diff (deg)]]+360*Table3[[#This Row],[Phase mod]])</f>
        <v>357.03306454632809</v>
      </c>
    </row>
    <row r="165" spans="1:14" x14ac:dyDescent="0.2">
      <c r="A165" t="s">
        <v>27</v>
      </c>
      <c r="B165" s="3">
        <v>15.23</v>
      </c>
      <c r="C165" s="2">
        <f>2*Table3[[#This Row],[Photon energy (eV)]]-Threshold</f>
        <v>5.8726112000000015</v>
      </c>
      <c r="D165" t="s">
        <v>23</v>
      </c>
      <c r="E165" s="1">
        <v>2.5744958264797901</v>
      </c>
      <c r="F165" s="2">
        <f>Table3[[#This Row],[Polar ang (rad)]]/PI()*180</f>
        <v>147.50774523133671</v>
      </c>
      <c r="G165" s="4">
        <f>ROUND(Table3[[#This Row],[Polar ang (deg)]], 0)</f>
        <v>148</v>
      </c>
      <c r="H165" s="5">
        <v>4.3722795881384602E-4</v>
      </c>
      <c r="I165" s="1">
        <v>0.14094659768477999</v>
      </c>
      <c r="J165" s="1">
        <v>5.2570635450307899</v>
      </c>
      <c r="K165" s="2">
        <f>IF(Table3[[#This Row],[Phase shift diff (rad)]]="","",Table3[[#This Row],[Phase shift diff (rad)]]/PI()*180)</f>
        <v>301.20755376234706</v>
      </c>
      <c r="L165">
        <v>0</v>
      </c>
      <c r="M165" s="1">
        <f>IF(Table3[[#This Row],[Unwrapped (deg)]]="","",Table3[[#This Row],[Unwrapped (deg)]]/180*PI())</f>
        <v>5.2570635450307899</v>
      </c>
      <c r="N165" s="2">
        <f>IF(Table3[[#This Row],[Phase shift diff (deg)]]="","",Table3[[#This Row],[Phase shift diff (deg)]]+360*Table3[[#This Row],[Phase mod]])</f>
        <v>301.20755376234706</v>
      </c>
    </row>
    <row r="166" spans="1:14" x14ac:dyDescent="0.2">
      <c r="A166" t="s">
        <v>27</v>
      </c>
      <c r="B166" s="3">
        <v>15.23</v>
      </c>
      <c r="C166" s="2">
        <f>2*Table3[[#This Row],[Photon energy (eV)]]-Threshold</f>
        <v>5.8726112000000015</v>
      </c>
      <c r="D166" t="s">
        <v>23</v>
      </c>
      <c r="E166" s="1">
        <v>2.7085798469497901</v>
      </c>
      <c r="F166" s="2">
        <f>Table3[[#This Row],[Polar ang (rad)]]/PI()*180</f>
        <v>155.19019370441345</v>
      </c>
      <c r="G166" s="4">
        <f>ROUND(Table3[[#This Row],[Polar ang (deg)]], 0)</f>
        <v>155</v>
      </c>
      <c r="H166" s="5">
        <v>1.4733987711632499E-3</v>
      </c>
      <c r="I166" s="1">
        <v>0.39399398224948001</v>
      </c>
      <c r="J166" s="1">
        <v>4.3738395779073898</v>
      </c>
      <c r="K166" s="2">
        <f>IF(Table3[[#This Row],[Phase shift diff (rad)]]="","",Table3[[#This Row],[Phase shift diff (rad)]]/PI()*180)</f>
        <v>250.60254808137486</v>
      </c>
      <c r="L166">
        <v>0</v>
      </c>
      <c r="M166" s="1">
        <f>IF(Table3[[#This Row],[Unwrapped (deg)]]="","",Table3[[#This Row],[Unwrapped (deg)]]/180*PI())</f>
        <v>4.3738395779073898</v>
      </c>
      <c r="N166" s="2">
        <f>IF(Table3[[#This Row],[Phase shift diff (deg)]]="","",Table3[[#This Row],[Phase shift diff (deg)]]+360*Table3[[#This Row],[Phase mod]])</f>
        <v>250.60254808137486</v>
      </c>
    </row>
    <row r="167" spans="1:14" x14ac:dyDescent="0.2">
      <c r="A167" t="s">
        <v>27</v>
      </c>
      <c r="B167" s="3">
        <v>15.23</v>
      </c>
      <c r="C167" s="2">
        <f>2*Table3[[#This Row],[Photon energy (eV)]]-Threshold</f>
        <v>5.8726112000000015</v>
      </c>
      <c r="D167" t="s">
        <v>23</v>
      </c>
      <c r="E167" s="1">
        <v>2.8429890499997899</v>
      </c>
      <c r="F167" s="2">
        <f>Table3[[#This Row],[Polar ang (rad)]]/PI()*180</f>
        <v>162.89127376689535</v>
      </c>
      <c r="G167" s="4">
        <f>ROUND(Table3[[#This Row],[Polar ang (deg)]], 0)</f>
        <v>163</v>
      </c>
      <c r="H167" s="5">
        <v>3.0636832812274101E-3</v>
      </c>
      <c r="I167" s="1">
        <v>0.68848818690281499</v>
      </c>
      <c r="J167" s="1">
        <v>4.26399236599012</v>
      </c>
      <c r="K167" s="2">
        <f>IF(Table3[[#This Row],[Phase shift diff (rad)]]="","",Table3[[#This Row],[Phase shift diff (rad)]]/PI()*180)</f>
        <v>244.30876644723614</v>
      </c>
      <c r="L167">
        <v>0</v>
      </c>
      <c r="M167" s="1">
        <f>IF(Table3[[#This Row],[Unwrapped (deg)]]="","",Table3[[#This Row],[Unwrapped (deg)]]/180*PI())</f>
        <v>4.26399236599012</v>
      </c>
      <c r="N167" s="2">
        <f>IF(Table3[[#This Row],[Phase shift diff (deg)]]="","",Table3[[#This Row],[Phase shift diff (deg)]]+360*Table3[[#This Row],[Phase mod]])</f>
        <v>244.30876644723614</v>
      </c>
    </row>
    <row r="168" spans="1:14" x14ac:dyDescent="0.2">
      <c r="A168" t="s">
        <v>27</v>
      </c>
      <c r="B168" s="3">
        <v>15.23</v>
      </c>
      <c r="C168" s="2">
        <f>2*Table3[[#This Row],[Photon energy (eV)]]-Threshold</f>
        <v>5.8726112000000015</v>
      </c>
      <c r="D168" t="s">
        <v>23</v>
      </c>
      <c r="E168" s="1">
        <v>2.9785043514297902</v>
      </c>
      <c r="F168" s="2">
        <f>Table3[[#This Row],[Polar ang (rad)]]/PI()*180</f>
        <v>170.65572859827753</v>
      </c>
      <c r="G168" s="4">
        <f>ROUND(Table3[[#This Row],[Polar ang (deg)]], 0)</f>
        <v>171</v>
      </c>
      <c r="H168" s="5">
        <v>4.4824835243229E-3</v>
      </c>
      <c r="I168" s="1">
        <v>0.90307768154716395</v>
      </c>
      <c r="J168" s="1">
        <v>4.2405064531305703</v>
      </c>
      <c r="K168" s="2">
        <f>IF(Table3[[#This Row],[Phase shift diff (rad)]]="","",Table3[[#This Row],[Phase shift diff (rad)]]/PI()*180)</f>
        <v>242.96312276237191</v>
      </c>
      <c r="L168">
        <v>0</v>
      </c>
      <c r="M168" s="1">
        <f>IF(Table3[[#This Row],[Unwrapped (deg)]]="","",Table3[[#This Row],[Unwrapped (deg)]]/180*PI())</f>
        <v>4.2405064531305703</v>
      </c>
      <c r="N168" s="2">
        <f>IF(Table3[[#This Row],[Phase shift diff (deg)]]="","",Table3[[#This Row],[Phase shift diff (deg)]]+360*Table3[[#This Row],[Phase mod]])</f>
        <v>242.96312276237191</v>
      </c>
    </row>
    <row r="169" spans="1:14" x14ac:dyDescent="0.2">
      <c r="A169" t="s">
        <v>27</v>
      </c>
      <c r="B169" s="3">
        <v>15.23</v>
      </c>
      <c r="C169" s="2">
        <f>2*Table3[[#This Row],[Photon energy (eV)]]-Threshold</f>
        <v>5.8726112000000015</v>
      </c>
      <c r="D169" t="s">
        <v>23</v>
      </c>
      <c r="E169" s="1">
        <v>3.14159265358979</v>
      </c>
      <c r="F169" s="2">
        <f>Table3[[#This Row],[Polar ang (rad)]]/PI()*180</f>
        <v>179.99999999999983</v>
      </c>
      <c r="G169" s="4">
        <f>ROUND(Table3[[#This Row],[Polar ang (deg)]], 0)</f>
        <v>180</v>
      </c>
      <c r="H169" s="5">
        <v>5.1961784587082303E-3</v>
      </c>
      <c r="I169" s="1">
        <v>1</v>
      </c>
      <c r="J169" s="1">
        <v>4.2350944465306801</v>
      </c>
      <c r="K169" s="2">
        <f>IF(Table3[[#This Row],[Phase shift diff (rad)]]="","",Table3[[#This Row],[Phase shift diff (rad)]]/PI()*180)</f>
        <v>242.65303762550127</v>
      </c>
      <c r="L169">
        <v>0</v>
      </c>
      <c r="M169" s="1">
        <f>IF(Table3[[#This Row],[Unwrapped (deg)]]="","",Table3[[#This Row],[Unwrapped (deg)]]/180*PI())</f>
        <v>4.2350944465306801</v>
      </c>
      <c r="N169" s="2">
        <f>IF(Table3[[#This Row],[Phase shift diff (deg)]]="","",Table3[[#This Row],[Phase shift diff (deg)]]+360*Table3[[#This Row],[Phase mod]])</f>
        <v>242.65303762550127</v>
      </c>
    </row>
    <row r="170" spans="1:14" x14ac:dyDescent="0.2">
      <c r="A170" t="s">
        <v>27</v>
      </c>
      <c r="B170" s="3">
        <v>15.23</v>
      </c>
      <c r="C170" s="2">
        <f>2*Table3[[#This Row],[Photon energy (eV)]]-Threshold</f>
        <v>5.8726112000000015</v>
      </c>
      <c r="D170" t="s">
        <v>24</v>
      </c>
      <c r="E170" s="1">
        <v>0</v>
      </c>
      <c r="F170" s="2">
        <f>Table3[[#This Row],[Polar ang (rad)]]/PI()*180</f>
        <v>0</v>
      </c>
      <c r="G170" s="4">
        <f>ROUND(Table3[[#This Row],[Polar ang (deg)]], 0)</f>
        <v>0</v>
      </c>
      <c r="H170" s="5">
        <v>0</v>
      </c>
      <c r="I170" s="1">
        <v>0</v>
      </c>
      <c r="J170" s="1"/>
      <c r="K170" s="2" t="str">
        <f>IF(Table3[[#This Row],[Phase shift diff (rad)]]="","",Table3[[#This Row],[Phase shift diff (rad)]]/PI()*180)</f>
        <v/>
      </c>
      <c r="L170">
        <v>0</v>
      </c>
      <c r="M170" s="1" t="str">
        <f>IF(Table3[[#This Row],[Unwrapped (deg)]]="","",Table3[[#This Row],[Unwrapped (deg)]]/180*PI())</f>
        <v/>
      </c>
      <c r="N170" s="2" t="str">
        <f>IF(Table3[[#This Row],[Phase shift diff (deg)]]="","",Table3[[#This Row],[Phase shift diff (deg)]]+360*Table3[[#This Row],[Phase mod]])</f>
        <v/>
      </c>
    </row>
    <row r="171" spans="1:14" x14ac:dyDescent="0.2">
      <c r="A171" t="s">
        <v>27</v>
      </c>
      <c r="B171" s="3">
        <v>15.23</v>
      </c>
      <c r="C171" s="2">
        <f>2*Table3[[#This Row],[Photon energy (eV)]]-Threshold</f>
        <v>5.8726112000000015</v>
      </c>
      <c r="D171" t="s">
        <v>24</v>
      </c>
      <c r="E171" s="1">
        <v>0.16308830216</v>
      </c>
      <c r="F171" s="2">
        <f>Table3[[#This Row],[Polar ang (rad)]]/PI()*180</f>
        <v>9.3442714017223079</v>
      </c>
      <c r="G171" s="4">
        <f>ROUND(Table3[[#This Row],[Polar ang (deg)]], 0)</f>
        <v>9</v>
      </c>
      <c r="H171" s="5">
        <v>2.4054004682061401E-4</v>
      </c>
      <c r="I171" s="1">
        <v>4.8461159226417798E-2</v>
      </c>
      <c r="J171" s="1">
        <v>1.2560837817652899</v>
      </c>
      <c r="K171" s="2">
        <f>IF(Table3[[#This Row],[Phase shift diff (rad)]]="","",Table3[[#This Row],[Phase shift diff (rad)]]/PI()*180)</f>
        <v>71.968299409982663</v>
      </c>
      <c r="L171">
        <v>0</v>
      </c>
      <c r="M171" s="1">
        <f>IF(Table3[[#This Row],[Unwrapped (deg)]]="","",Table3[[#This Row],[Unwrapped (deg)]]/180*PI())</f>
        <v>1.2560837817652899</v>
      </c>
      <c r="N171" s="2">
        <f>IF(Table3[[#This Row],[Phase shift diff (deg)]]="","",Table3[[#This Row],[Phase shift diff (deg)]]+360*Table3[[#This Row],[Phase mod]])</f>
        <v>71.968299409982663</v>
      </c>
    </row>
    <row r="172" spans="1:14" x14ac:dyDescent="0.2">
      <c r="A172" t="s">
        <v>27</v>
      </c>
      <c r="B172" s="3">
        <v>15.23</v>
      </c>
      <c r="C172" s="2">
        <f>2*Table3[[#This Row],[Photon energy (eV)]]-Threshold</f>
        <v>5.8726112000000015</v>
      </c>
      <c r="D172" t="s">
        <v>24</v>
      </c>
      <c r="E172" s="1">
        <v>0.29860360358999999</v>
      </c>
      <c r="F172" s="2">
        <f>Table3[[#This Row],[Polar ang (rad)]]/PI()*180</f>
        <v>17.108726233104477</v>
      </c>
      <c r="G172" s="4">
        <f>ROUND(Table3[[#This Row],[Polar ang (deg)]], 0)</f>
        <v>17</v>
      </c>
      <c r="H172" s="5">
        <v>6.9309361572633601E-4</v>
      </c>
      <c r="I172" s="1">
        <v>0.155755906548592</v>
      </c>
      <c r="J172" s="1">
        <v>1.26495753883307</v>
      </c>
      <c r="K172" s="2">
        <f>IF(Table3[[#This Row],[Phase shift diff (rad)]]="","",Table3[[#This Row],[Phase shift diff (rad)]]/PI()*180)</f>
        <v>72.476728238390848</v>
      </c>
      <c r="L172">
        <v>0</v>
      </c>
      <c r="M172" s="1">
        <f>IF(Table3[[#This Row],[Unwrapped (deg)]]="","",Table3[[#This Row],[Unwrapped (deg)]]/180*PI())</f>
        <v>1.2649575388330698</v>
      </c>
      <c r="N172" s="2">
        <f>IF(Table3[[#This Row],[Phase shift diff (deg)]]="","",Table3[[#This Row],[Phase shift diff (deg)]]+360*Table3[[#This Row],[Phase mod]])</f>
        <v>72.476728238390848</v>
      </c>
    </row>
    <row r="173" spans="1:14" x14ac:dyDescent="0.2">
      <c r="A173" t="s">
        <v>27</v>
      </c>
      <c r="B173" s="3">
        <v>15.23</v>
      </c>
      <c r="C173" s="2">
        <f>2*Table3[[#This Row],[Photon energy (eV)]]-Threshold</f>
        <v>5.8726112000000015</v>
      </c>
      <c r="D173" t="s">
        <v>24</v>
      </c>
      <c r="E173" s="1">
        <v>0.43301280663999903</v>
      </c>
      <c r="F173" s="2">
        <f>Table3[[#This Row],[Polar ang (rad)]]/PI()*180</f>
        <v>24.809806295586331</v>
      </c>
      <c r="G173" s="4">
        <f>ROUND(Table3[[#This Row],[Polar ang (deg)]], 0)</f>
        <v>25</v>
      </c>
      <c r="H173" s="5">
        <v>1.1331245680115099E-3</v>
      </c>
      <c r="I173" s="1">
        <v>0.30300300887525899</v>
      </c>
      <c r="J173" s="1">
        <v>1.2821701353063299</v>
      </c>
      <c r="K173" s="2">
        <f>IF(Table3[[#This Row],[Phase shift diff (rad)]]="","",Table3[[#This Row],[Phase shift diff (rad)]]/PI()*180)</f>
        <v>73.462937370770419</v>
      </c>
      <c r="L173">
        <v>0</v>
      </c>
      <c r="M173" s="1">
        <f>IF(Table3[[#This Row],[Unwrapped (deg)]]="","",Table3[[#This Row],[Unwrapped (deg)]]/180*PI())</f>
        <v>1.2821701353063302</v>
      </c>
      <c r="N173" s="2">
        <f>IF(Table3[[#This Row],[Phase shift diff (deg)]]="","",Table3[[#This Row],[Phase shift diff (deg)]]+360*Table3[[#This Row],[Phase mod]])</f>
        <v>73.462937370770419</v>
      </c>
    </row>
    <row r="174" spans="1:14" x14ac:dyDescent="0.2">
      <c r="A174" t="s">
        <v>27</v>
      </c>
      <c r="B174" s="3">
        <v>15.23</v>
      </c>
      <c r="C174" s="2">
        <f>2*Table3[[#This Row],[Photon energy (eV)]]-Threshold</f>
        <v>5.8726112000000015</v>
      </c>
      <c r="D174" t="s">
        <v>24</v>
      </c>
      <c r="E174" s="1">
        <v>0.56709682710999998</v>
      </c>
      <c r="F174" s="2">
        <f>Table3[[#This Row],[Polar ang (rad)]]/PI()*180</f>
        <v>32.492254768663123</v>
      </c>
      <c r="G174" s="4">
        <f>ROUND(Table3[[#This Row],[Polar ang (deg)]], 0)</f>
        <v>32</v>
      </c>
      <c r="H174" s="5">
        <v>1.33242721632198E-3</v>
      </c>
      <c r="I174" s="1">
        <v>0.42952670115760899</v>
      </c>
      <c r="J174" s="1">
        <v>1.31527348655528</v>
      </c>
      <c r="K174" s="2">
        <f>IF(Table3[[#This Row],[Phase shift diff (rad)]]="","",Table3[[#This Row],[Phase shift diff (rad)]]/PI()*180)</f>
        <v>75.359619685074378</v>
      </c>
      <c r="L174">
        <v>0</v>
      </c>
      <c r="M174" s="1">
        <f>IF(Table3[[#This Row],[Unwrapped (deg)]]="","",Table3[[#This Row],[Unwrapped (deg)]]/180*PI())</f>
        <v>1.3152734865552802</v>
      </c>
      <c r="N174" s="2">
        <f>IF(Table3[[#This Row],[Phase shift diff (deg)]]="","",Table3[[#This Row],[Phase shift diff (deg)]]+360*Table3[[#This Row],[Phase mod]])</f>
        <v>75.359619685074378</v>
      </c>
    </row>
    <row r="175" spans="1:14" x14ac:dyDescent="0.2">
      <c r="A175" t="s">
        <v>27</v>
      </c>
      <c r="B175" s="3">
        <v>15.23</v>
      </c>
      <c r="C175" s="2">
        <f>2*Table3[[#This Row],[Photon energy (eV)]]-Threshold</f>
        <v>5.8726112000000015</v>
      </c>
      <c r="D175" t="s">
        <v>24</v>
      </c>
      <c r="E175" s="1">
        <v>0.70104202315999997</v>
      </c>
      <c r="F175" s="2">
        <f>Table3[[#This Row],[Polar ang (rad)]]/PI()*180</f>
        <v>40.166749188380507</v>
      </c>
      <c r="G175" s="4">
        <f>ROUND(Table3[[#This Row],[Polar ang (deg)]], 0)</f>
        <v>40</v>
      </c>
      <c r="H175" s="5">
        <v>1.1627595742884601E-3</v>
      </c>
      <c r="I175" s="1">
        <v>0.39250654229818799</v>
      </c>
      <c r="J175" s="1">
        <v>1.3880273096607101</v>
      </c>
      <c r="K175" s="2">
        <f>IF(Table3[[#This Row],[Phase shift diff (rad)]]="","",Table3[[#This Row],[Phase shift diff (rad)]]/PI()*180)</f>
        <v>79.528106692456888</v>
      </c>
      <c r="L175">
        <v>0</v>
      </c>
      <c r="M175" s="1">
        <f>IF(Table3[[#This Row],[Unwrapped (deg)]]="","",Table3[[#This Row],[Unwrapped (deg)]]/180*PI())</f>
        <v>1.3880273096607101</v>
      </c>
      <c r="N175" s="2">
        <f>IF(Table3[[#This Row],[Phase shift diff (deg)]]="","",Table3[[#This Row],[Phase shift diff (deg)]]+360*Table3[[#This Row],[Phase mod]])</f>
        <v>79.528106692456888</v>
      </c>
    </row>
    <row r="176" spans="1:14" x14ac:dyDescent="0.2">
      <c r="A176" t="s">
        <v>27</v>
      </c>
      <c r="B176" s="3">
        <v>15.23</v>
      </c>
      <c r="C176" s="2">
        <f>2*Table3[[#This Row],[Photon energy (eV)]]-Threshold</f>
        <v>5.8726112000000015</v>
      </c>
      <c r="D176" t="s">
        <v>24</v>
      </c>
      <c r="E176" s="1">
        <v>0.83491578945</v>
      </c>
      <c r="F176" s="2">
        <f>Table3[[#This Row],[Polar ang (rad)]]/PI()*180</f>
        <v>47.837150984318271</v>
      </c>
      <c r="G176" s="4">
        <f>ROUND(Table3[[#This Row],[Polar ang (deg)]], 0)</f>
        <v>48</v>
      </c>
      <c r="H176" s="5">
        <v>6.7089139152565203E-4</v>
      </c>
      <c r="I176" s="1">
        <v>0.31528287833678997</v>
      </c>
      <c r="J176" s="1">
        <v>1.61895678524304</v>
      </c>
      <c r="K176" s="2">
        <f>IF(Table3[[#This Row],[Phase shift diff (rad)]]="","",Table3[[#This Row],[Phase shift diff (rad)]]/PI()*180)</f>
        <v>92.759391008493793</v>
      </c>
      <c r="L176">
        <v>0</v>
      </c>
      <c r="M176" s="1">
        <f>IF(Table3[[#This Row],[Unwrapped (deg)]]="","",Table3[[#This Row],[Unwrapped (deg)]]/180*PI())</f>
        <v>1.61895678524304</v>
      </c>
      <c r="N176" s="2">
        <f>IF(Table3[[#This Row],[Phase shift diff (deg)]]="","",Table3[[#This Row],[Phase shift diff (deg)]]+360*Table3[[#This Row],[Phase mod]])</f>
        <v>92.759391008493793</v>
      </c>
    </row>
    <row r="177" spans="1:14" x14ac:dyDescent="0.2">
      <c r="A177" t="s">
        <v>27</v>
      </c>
      <c r="B177" s="3">
        <v>15.23</v>
      </c>
      <c r="C177" s="2">
        <f>2*Table3[[#This Row],[Photon energy (eV)]]-Threshold</f>
        <v>5.8726112000000015</v>
      </c>
      <c r="D177" t="s">
        <v>24</v>
      </c>
      <c r="E177" s="1">
        <v>0.96874859060999896</v>
      </c>
      <c r="F177" s="2">
        <f>Table3[[#This Row],[Polar ang (rad)]]/PI()*180</f>
        <v>55.505205651199752</v>
      </c>
      <c r="G177" s="4">
        <f>ROUND(Table3[[#This Row],[Polar ang (deg)]], 0)</f>
        <v>56</v>
      </c>
      <c r="H177" s="5">
        <v>3.1705573400930798E-4</v>
      </c>
      <c r="I177" s="1">
        <v>0.169969908292989</v>
      </c>
      <c r="J177" s="1">
        <v>3.0385169318245699</v>
      </c>
      <c r="K177" s="2">
        <f>IF(Table3[[#This Row],[Phase shift diff (rad)]]="","",Table3[[#This Row],[Phase shift diff (rad)]]/PI()*180)</f>
        <v>174.09419617258794</v>
      </c>
      <c r="L177">
        <v>0</v>
      </c>
      <c r="M177" s="1">
        <f>IF(Table3[[#This Row],[Unwrapped (deg)]]="","",Table3[[#This Row],[Unwrapped (deg)]]/180*PI())</f>
        <v>3.0385169318245699</v>
      </c>
      <c r="N177" s="2">
        <f>IF(Table3[[#This Row],[Phase shift diff (deg)]]="","",Table3[[#This Row],[Phase shift diff (deg)]]+360*Table3[[#This Row],[Phase mod]])</f>
        <v>174.09419617258794</v>
      </c>
    </row>
    <row r="178" spans="1:14" x14ac:dyDescent="0.2">
      <c r="A178" t="s">
        <v>27</v>
      </c>
      <c r="B178" s="3">
        <v>15.23</v>
      </c>
      <c r="C178" s="2">
        <f>2*Table3[[#This Row],[Photon energy (eV)]]-Threshold</f>
        <v>5.8726112000000015</v>
      </c>
      <c r="D178" t="s">
        <v>24</v>
      </c>
      <c r="E178" s="1">
        <v>1.1025563842999999</v>
      </c>
      <c r="F178" s="2">
        <f>Table3[[#This Row],[Polar ang (rad)]]/PI()*180</f>
        <v>63.171827495594052</v>
      </c>
      <c r="G178" s="4">
        <f>ROUND(Table3[[#This Row],[Polar ang (deg)]], 0)</f>
        <v>63</v>
      </c>
      <c r="H178" s="5">
        <v>7.5144406607297E-4</v>
      </c>
      <c r="I178" s="1">
        <v>0.22363406534076799</v>
      </c>
      <c r="J178" s="1">
        <v>3.9260080715523702</v>
      </c>
      <c r="K178" s="2">
        <f>IF(Table3[[#This Row],[Phase shift diff (rad)]]="","",Table3[[#This Row],[Phase shift diff (rad)]]/PI()*180)</f>
        <v>224.94369283424612</v>
      </c>
      <c r="L178">
        <v>0</v>
      </c>
      <c r="M178" s="1">
        <f>IF(Table3[[#This Row],[Unwrapped (deg)]]="","",Table3[[#This Row],[Unwrapped (deg)]]/180*PI())</f>
        <v>3.9260080715523702</v>
      </c>
      <c r="N178" s="2">
        <f>IF(Table3[[#This Row],[Phase shift diff (deg)]]="","",Table3[[#This Row],[Phase shift diff (deg)]]+360*Table3[[#This Row],[Phase mod]])</f>
        <v>224.94369283424612</v>
      </c>
    </row>
    <row r="179" spans="1:14" x14ac:dyDescent="0.2">
      <c r="A179" t="s">
        <v>27</v>
      </c>
      <c r="B179" s="3">
        <v>15.23</v>
      </c>
      <c r="C179" s="2">
        <f>2*Table3[[#This Row],[Photon energy (eV)]]-Threshold</f>
        <v>5.8726112000000015</v>
      </c>
      <c r="D179" t="s">
        <v>24</v>
      </c>
      <c r="E179" s="1">
        <v>1.2363485299999999</v>
      </c>
      <c r="F179" s="2">
        <f>Table3[[#This Row],[Polar ang (rad)]]/PI()*180</f>
        <v>70.837552776203438</v>
      </c>
      <c r="G179" s="4">
        <f>ROUND(Table3[[#This Row],[Polar ang (deg)]], 0)</f>
        <v>71</v>
      </c>
      <c r="H179" s="5">
        <v>1.00128906946661E-3</v>
      </c>
      <c r="I179" s="1">
        <v>0.24433345929265499</v>
      </c>
      <c r="J179" s="1">
        <v>4.0798913199179303</v>
      </c>
      <c r="K179" s="2">
        <f>IF(Table3[[#This Row],[Phase shift diff (rad)]]="","",Table3[[#This Row],[Phase shift diff (rad)]]/PI()*180)</f>
        <v>233.76055350335614</v>
      </c>
      <c r="L179">
        <v>0</v>
      </c>
      <c r="M179" s="1">
        <f>IF(Table3[[#This Row],[Unwrapped (deg)]]="","",Table3[[#This Row],[Unwrapped (deg)]]/180*PI())</f>
        <v>4.0798913199179303</v>
      </c>
      <c r="N179" s="2">
        <f>IF(Table3[[#This Row],[Phase shift diff (deg)]]="","",Table3[[#This Row],[Phase shift diff (deg)]]+360*Table3[[#This Row],[Phase mod]])</f>
        <v>233.76055350335614</v>
      </c>
    </row>
    <row r="180" spans="1:14" x14ac:dyDescent="0.2">
      <c r="A180" t="s">
        <v>27</v>
      </c>
      <c r="B180" s="3">
        <v>15.23</v>
      </c>
      <c r="C180" s="2">
        <f>2*Table3[[#This Row],[Photon energy (eV)]]-Threshold</f>
        <v>5.8726112000000015</v>
      </c>
      <c r="D180" t="s">
        <v>24</v>
      </c>
      <c r="E180" s="1">
        <v>1.3701310999</v>
      </c>
      <c r="F180" s="2">
        <f>Table3[[#This Row],[Polar ang (rad)]]/PI()*180</f>
        <v>78.502729403887372</v>
      </c>
      <c r="G180" s="4">
        <f>ROUND(Table3[[#This Row],[Polar ang (deg)]], 0)</f>
        <v>79</v>
      </c>
      <c r="H180" s="5">
        <v>8.3904521693200997E-4</v>
      </c>
      <c r="I180" s="1">
        <v>0.25116137305610797</v>
      </c>
      <c r="J180" s="1">
        <v>4.13175780256599</v>
      </c>
      <c r="K180" s="2">
        <f>IF(Table3[[#This Row],[Phase shift diff (rad)]]="","",Table3[[#This Row],[Phase shift diff (rad)]]/PI()*180)</f>
        <v>236.73228405727849</v>
      </c>
      <c r="L180">
        <v>0</v>
      </c>
      <c r="M180" s="1">
        <f>IF(Table3[[#This Row],[Unwrapped (deg)]]="","",Table3[[#This Row],[Unwrapped (deg)]]/180*PI())</f>
        <v>4.13175780256599</v>
      </c>
      <c r="N180" s="2">
        <f>IF(Table3[[#This Row],[Phase shift diff (deg)]]="","",Table3[[#This Row],[Phase shift diff (deg)]]+360*Table3[[#This Row],[Phase mod]])</f>
        <v>236.73228405727849</v>
      </c>
    </row>
    <row r="181" spans="1:14" x14ac:dyDescent="0.2">
      <c r="A181" t="s">
        <v>27</v>
      </c>
      <c r="B181" s="3">
        <v>15.23</v>
      </c>
      <c r="C181" s="2">
        <f>2*Table3[[#This Row],[Photon energy (eV)]]-Threshold</f>
        <v>5.8726112000000015</v>
      </c>
      <c r="D181" t="s">
        <v>24</v>
      </c>
      <c r="E181" s="1">
        <v>1.5039084682999999</v>
      </c>
      <c r="F181" s="2">
        <f>Table3[[#This Row],[Polar ang (rad)]]/PI()*180</f>
        <v>86.167608007574145</v>
      </c>
      <c r="G181" s="4">
        <f>ROUND(Table3[[#This Row],[Polar ang (deg)]], 0)</f>
        <v>86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diff (rad)]]="","",Table3[[#This Row],[Phase shift diff (rad)]]/PI()*180)</f>
        <v>237.80976446771515</v>
      </c>
      <c r="L181">
        <v>0</v>
      </c>
      <c r="M181" s="1">
        <f>IF(Table3[[#This Row],[Unwrapped (deg)]]="","",Table3[[#This Row],[Unwrapped (deg)]]/180*PI())</f>
        <v>4.15056338335385</v>
      </c>
      <c r="N181" s="2">
        <f>IF(Table3[[#This Row],[Phase shift diff (deg)]]="","",Table3[[#This Row],[Phase shift diff (deg)]]+360*Table3[[#This Row],[Phase mod]])</f>
        <v>237.80976446771515</v>
      </c>
    </row>
    <row r="182" spans="1:14" x14ac:dyDescent="0.2">
      <c r="A182" t="s">
        <v>27</v>
      </c>
      <c r="B182" s="3">
        <v>15.23</v>
      </c>
      <c r="C182" s="2">
        <f>2*Table3[[#This Row],[Photon energy (eV)]]-Threshold</f>
        <v>5.8726112000000015</v>
      </c>
      <c r="D182" t="s">
        <v>24</v>
      </c>
      <c r="E182" s="1">
        <v>1.6376841852897901</v>
      </c>
      <c r="F182" s="2">
        <f>Table3[[#This Row],[Polar ang (rad)]]/PI()*180</f>
        <v>93.83239199242567</v>
      </c>
      <c r="G182" s="4">
        <f>ROUND(Table3[[#This Row],[Polar ang (deg)]], 0)</f>
        <v>94</v>
      </c>
      <c r="H182" s="5">
        <v>3.25189411384485E-4</v>
      </c>
      <c r="I182" s="1">
        <v>0.25342670239711002</v>
      </c>
      <c r="J182" s="1">
        <v>7.2921560369436396</v>
      </c>
      <c r="K182" s="2">
        <f>IF(Table3[[#This Row],[Phase shift diff (rad)]]="","",Table3[[#This Row],[Phase shift diff (rad)]]/PI()*180)</f>
        <v>417.80976446771496</v>
      </c>
      <c r="L182">
        <v>0</v>
      </c>
      <c r="M182" s="1">
        <f>IF(Table3[[#This Row],[Unwrapped (deg)]]="","",Table3[[#This Row],[Unwrapped (deg)]]/180*PI())</f>
        <v>7.2921560369436396</v>
      </c>
      <c r="N182" s="2">
        <f>IF(Table3[[#This Row],[Phase shift diff (deg)]]="","",Table3[[#This Row],[Phase shift diff (deg)]]+360*Table3[[#This Row],[Phase mod]])</f>
        <v>417.80976446771496</v>
      </c>
    </row>
    <row r="183" spans="1:14" x14ac:dyDescent="0.2">
      <c r="A183" t="s">
        <v>27</v>
      </c>
      <c r="B183" s="3">
        <v>15.23</v>
      </c>
      <c r="C183" s="2">
        <f>2*Table3[[#This Row],[Photon energy (eV)]]-Threshold</f>
        <v>5.8726112000000015</v>
      </c>
      <c r="D183" t="s">
        <v>24</v>
      </c>
      <c r="E183" s="1">
        <v>1.77146155368979</v>
      </c>
      <c r="F183" s="2">
        <f>Table3[[#This Row],[Polar ang (rad)]]/PI()*180</f>
        <v>101.49727059611246</v>
      </c>
      <c r="G183" s="4">
        <f>ROUND(Table3[[#This Row],[Polar ang (deg)]], 0)</f>
        <v>101</v>
      </c>
      <c r="H183" s="5">
        <v>8.3904521693200997E-4</v>
      </c>
      <c r="I183" s="1">
        <v>0.25116137305610797</v>
      </c>
      <c r="J183" s="1">
        <v>7.2733504561557796</v>
      </c>
      <c r="K183" s="2">
        <f>IF(Table3[[#This Row],[Phase shift diff (rad)]]="","",Table3[[#This Row],[Phase shift diff (rad)]]/PI()*180)</f>
        <v>416.73228405727832</v>
      </c>
      <c r="L183">
        <v>0</v>
      </c>
      <c r="M183" s="1">
        <f>IF(Table3[[#This Row],[Unwrapped (deg)]]="","",Table3[[#This Row],[Unwrapped (deg)]]/180*PI())</f>
        <v>7.2733504561557796</v>
      </c>
      <c r="N183" s="2">
        <f>IF(Table3[[#This Row],[Phase shift diff (deg)]]="","",Table3[[#This Row],[Phase shift diff (deg)]]+360*Table3[[#This Row],[Phase mod]])</f>
        <v>416.73228405727832</v>
      </c>
    </row>
    <row r="184" spans="1:14" x14ac:dyDescent="0.2">
      <c r="A184" t="s">
        <v>27</v>
      </c>
      <c r="B184" s="3">
        <v>15.23</v>
      </c>
      <c r="C184" s="2">
        <f>2*Table3[[#This Row],[Photon energy (eV)]]-Threshold</f>
        <v>5.8726112000000015</v>
      </c>
      <c r="D184" t="s">
        <v>24</v>
      </c>
      <c r="E184" s="1">
        <v>1.9052441235897899</v>
      </c>
      <c r="F184" s="2">
        <f>Table3[[#This Row],[Polar ang (rad)]]/PI()*180</f>
        <v>109.16244722379638</v>
      </c>
      <c r="G184" s="4">
        <f>ROUND(Table3[[#This Row],[Polar ang (deg)]], 0)</f>
        <v>109</v>
      </c>
      <c r="H184" s="5">
        <v>1.00128906946661E-3</v>
      </c>
      <c r="I184" s="1">
        <v>0.24433345929265499</v>
      </c>
      <c r="J184" s="1">
        <v>7.2214839735077296</v>
      </c>
      <c r="K184" s="2">
        <f>IF(Table3[[#This Row],[Phase shift diff (rad)]]="","",Table3[[#This Row],[Phase shift diff (rad)]]/PI()*180)</f>
        <v>413.7605535033565</v>
      </c>
      <c r="L184">
        <v>0</v>
      </c>
      <c r="M184" s="1">
        <f>IF(Table3[[#This Row],[Unwrapped (deg)]]="","",Table3[[#This Row],[Unwrapped (deg)]]/180*PI())</f>
        <v>7.2214839735077296</v>
      </c>
      <c r="N184" s="2">
        <f>IF(Table3[[#This Row],[Phase shift diff (deg)]]="","",Table3[[#This Row],[Phase shift diff (deg)]]+360*Table3[[#This Row],[Phase mod]])</f>
        <v>413.7605535033565</v>
      </c>
    </row>
    <row r="185" spans="1:14" x14ac:dyDescent="0.2">
      <c r="A185" t="s">
        <v>27</v>
      </c>
      <c r="B185" s="3">
        <v>15.23</v>
      </c>
      <c r="C185" s="2">
        <f>2*Table3[[#This Row],[Photon energy (eV)]]-Threshold</f>
        <v>5.8726112000000015</v>
      </c>
      <c r="D185" t="s">
        <v>24</v>
      </c>
      <c r="E185" s="1">
        <v>2.0390362692897899</v>
      </c>
      <c r="F185" s="2">
        <f>Table3[[#This Row],[Polar ang (rad)]]/PI()*180</f>
        <v>116.82817250440576</v>
      </c>
      <c r="G185" s="4">
        <f>ROUND(Table3[[#This Row],[Polar ang (deg)]], 0)</f>
        <v>117</v>
      </c>
      <c r="H185" s="5">
        <v>7.5144406607297E-4</v>
      </c>
      <c r="I185" s="1">
        <v>0.22363406534076799</v>
      </c>
      <c r="J185" s="1">
        <v>7.0676007251421602</v>
      </c>
      <c r="K185" s="2">
        <f>IF(Table3[[#This Row],[Phase shift diff (rad)]]="","",Table3[[#This Row],[Phase shift diff (rad)]]/PI()*180)</f>
        <v>404.94369283424589</v>
      </c>
      <c r="L185">
        <v>0</v>
      </c>
      <c r="M185" s="1">
        <f>IF(Table3[[#This Row],[Unwrapped (deg)]]="","",Table3[[#This Row],[Unwrapped (deg)]]/180*PI())</f>
        <v>7.0676007251421593</v>
      </c>
      <c r="N185" s="2">
        <f>IF(Table3[[#This Row],[Phase shift diff (deg)]]="","",Table3[[#This Row],[Phase shift diff (deg)]]+360*Table3[[#This Row],[Phase mod]])</f>
        <v>404.94369283424589</v>
      </c>
    </row>
    <row r="186" spans="1:14" x14ac:dyDescent="0.2">
      <c r="A186" t="s">
        <v>27</v>
      </c>
      <c r="B186" s="3">
        <v>15.23</v>
      </c>
      <c r="C186" s="2">
        <f>2*Table3[[#This Row],[Photon energy (eV)]]-Threshold</f>
        <v>5.8726112000000015</v>
      </c>
      <c r="D186" t="s">
        <v>24</v>
      </c>
      <c r="E186" s="1">
        <v>2.1728440629797898</v>
      </c>
      <c r="F186" s="2">
        <f>Table3[[#This Row],[Polar ang (rad)]]/PI()*180</f>
        <v>124.4947943488</v>
      </c>
      <c r="G186" s="4">
        <f>ROUND(Table3[[#This Row],[Polar ang (deg)]], 0)</f>
        <v>124</v>
      </c>
      <c r="H186" s="5">
        <v>3.1705573400930798E-4</v>
      </c>
      <c r="I186" s="1">
        <v>0.169969908292989</v>
      </c>
      <c r="J186" s="1">
        <v>6.1801095854143604</v>
      </c>
      <c r="K186" s="2">
        <f>IF(Table3[[#This Row],[Phase shift diff (rad)]]="","",Table3[[#This Row],[Phase shift diff (rad)]]/PI()*180)</f>
        <v>354.09419617258783</v>
      </c>
      <c r="L186">
        <v>0</v>
      </c>
      <c r="M186" s="1">
        <f>IF(Table3[[#This Row],[Unwrapped (deg)]]="","",Table3[[#This Row],[Unwrapped (deg)]]/180*PI())</f>
        <v>6.1801095854143604</v>
      </c>
      <c r="N186" s="2">
        <f>IF(Table3[[#This Row],[Phase shift diff (deg)]]="","",Table3[[#This Row],[Phase shift diff (deg)]]+360*Table3[[#This Row],[Phase mod]])</f>
        <v>354.09419617258783</v>
      </c>
    </row>
    <row r="187" spans="1:14" x14ac:dyDescent="0.2">
      <c r="A187" t="s">
        <v>27</v>
      </c>
      <c r="B187" s="3">
        <v>15.23</v>
      </c>
      <c r="C187" s="2">
        <f>2*Table3[[#This Row],[Photon energy (eV)]]-Threshold</f>
        <v>5.8726112000000015</v>
      </c>
      <c r="D187" t="s">
        <v>24</v>
      </c>
      <c r="E187" s="1">
        <v>2.3066768641397899</v>
      </c>
      <c r="F187" s="2">
        <f>Table3[[#This Row],[Polar ang (rad)]]/PI()*180</f>
        <v>132.16284901568156</v>
      </c>
      <c r="G187" s="4">
        <f>ROUND(Table3[[#This Row],[Polar ang (deg)]], 0)</f>
        <v>132</v>
      </c>
      <c r="H187" s="5">
        <v>6.7089139152565203E-4</v>
      </c>
      <c r="I187" s="1">
        <v>0.31528287833678997</v>
      </c>
      <c r="J187" s="1">
        <v>4.7605494388328404</v>
      </c>
      <c r="K187" s="2">
        <f>IF(Table3[[#This Row],[Phase shift diff (rad)]]="","",Table3[[#This Row],[Phase shift diff (rad)]]/PI()*180)</f>
        <v>272.75939100849422</v>
      </c>
      <c r="L187">
        <v>0</v>
      </c>
      <c r="M187" s="1">
        <f>IF(Table3[[#This Row],[Unwrapped (deg)]]="","",Table3[[#This Row],[Unwrapped (deg)]]/180*PI())</f>
        <v>4.7605494388328404</v>
      </c>
      <c r="N187" s="2">
        <f>IF(Table3[[#This Row],[Phase shift diff (deg)]]="","",Table3[[#This Row],[Phase shift diff (deg)]]+360*Table3[[#This Row],[Phase mod]])</f>
        <v>272.75939100849422</v>
      </c>
    </row>
    <row r="188" spans="1:14" x14ac:dyDescent="0.2">
      <c r="A188" t="s">
        <v>27</v>
      </c>
      <c r="B188" s="3">
        <v>15.23</v>
      </c>
      <c r="C188" s="2">
        <f>2*Table3[[#This Row],[Photon energy (eV)]]-Threshold</f>
        <v>5.8726112000000015</v>
      </c>
      <c r="D188" t="s">
        <v>24</v>
      </c>
      <c r="E188" s="1">
        <v>2.4405506304297901</v>
      </c>
      <c r="F188" s="2">
        <f>Table3[[#This Row],[Polar ang (rad)]]/PI()*180</f>
        <v>139.83325081161931</v>
      </c>
      <c r="G188" s="4">
        <f>ROUND(Table3[[#This Row],[Polar ang (deg)]], 0)</f>
        <v>140</v>
      </c>
      <c r="H188" s="5">
        <v>1.1627595742884601E-3</v>
      </c>
      <c r="I188" s="1">
        <v>0.39250654229818799</v>
      </c>
      <c r="J188" s="1">
        <v>4.5296199632505099</v>
      </c>
      <c r="K188" s="2">
        <f>IF(Table3[[#This Row],[Phase shift diff (rad)]]="","",Table3[[#This Row],[Phase shift diff (rad)]]/PI()*180)</f>
        <v>259.52810669245724</v>
      </c>
      <c r="L188">
        <v>0</v>
      </c>
      <c r="M188" s="1">
        <f>IF(Table3[[#This Row],[Unwrapped (deg)]]="","",Table3[[#This Row],[Unwrapped (deg)]]/180*PI())</f>
        <v>4.5296199632505099</v>
      </c>
      <c r="N188" s="2">
        <f>IF(Table3[[#This Row],[Phase shift diff (deg)]]="","",Table3[[#This Row],[Phase shift diff (deg)]]+360*Table3[[#This Row],[Phase mod]])</f>
        <v>259.52810669245724</v>
      </c>
    </row>
    <row r="189" spans="1:14" x14ac:dyDescent="0.2">
      <c r="A189" t="s">
        <v>27</v>
      </c>
      <c r="B189" s="3">
        <v>15.23</v>
      </c>
      <c r="C189" s="2">
        <f>2*Table3[[#This Row],[Photon energy (eV)]]-Threshold</f>
        <v>5.8726112000000015</v>
      </c>
      <c r="D189" t="s">
        <v>24</v>
      </c>
      <c r="E189" s="1">
        <v>2.5744958264797901</v>
      </c>
      <c r="F189" s="2">
        <f>Table3[[#This Row],[Polar ang (rad)]]/PI()*180</f>
        <v>147.50774523133671</v>
      </c>
      <c r="G189" s="4">
        <f>ROUND(Table3[[#This Row],[Polar ang (deg)]], 0)</f>
        <v>148</v>
      </c>
      <c r="H189" s="5">
        <v>1.33242721632198E-3</v>
      </c>
      <c r="I189" s="1">
        <v>0.42952670115760899</v>
      </c>
      <c r="J189" s="1">
        <v>4.4568661401450704</v>
      </c>
      <c r="K189" s="2">
        <f>IF(Table3[[#This Row],[Phase shift diff (rad)]]="","",Table3[[#This Row],[Phase shift diff (rad)]]/PI()*180)</f>
        <v>255.35961968507422</v>
      </c>
      <c r="L189">
        <v>0</v>
      </c>
      <c r="M189" s="1">
        <f>IF(Table3[[#This Row],[Unwrapped (deg)]]="","",Table3[[#This Row],[Unwrapped (deg)]]/180*PI())</f>
        <v>4.4568661401450704</v>
      </c>
      <c r="N189" s="2">
        <f>IF(Table3[[#This Row],[Phase shift diff (deg)]]="","",Table3[[#This Row],[Phase shift diff (deg)]]+360*Table3[[#This Row],[Phase mod]])</f>
        <v>255.35961968507422</v>
      </c>
    </row>
    <row r="190" spans="1:14" x14ac:dyDescent="0.2">
      <c r="A190" t="s">
        <v>27</v>
      </c>
      <c r="B190" s="3">
        <v>15.23</v>
      </c>
      <c r="C190" s="2">
        <f>2*Table3[[#This Row],[Photon energy (eV)]]-Threshold</f>
        <v>5.8726112000000015</v>
      </c>
      <c r="D190" t="s">
        <v>24</v>
      </c>
      <c r="E190" s="1">
        <v>2.7085798469497901</v>
      </c>
      <c r="F190" s="2">
        <f>Table3[[#This Row],[Polar ang (rad)]]/PI()*180</f>
        <v>155.19019370441345</v>
      </c>
      <c r="G190" s="4">
        <f>ROUND(Table3[[#This Row],[Polar ang (deg)]], 0)</f>
        <v>155</v>
      </c>
      <c r="H190" s="5">
        <v>1.1331245680115099E-3</v>
      </c>
      <c r="I190" s="1">
        <v>0.30300300887525899</v>
      </c>
      <c r="J190" s="1">
        <v>4.4237627888961297</v>
      </c>
      <c r="K190" s="2">
        <f>IF(Table3[[#This Row],[Phase shift diff (rad)]]="","",Table3[[#This Row],[Phase shift diff (rad)]]/PI()*180)</f>
        <v>253.46293737077076</v>
      </c>
      <c r="L190">
        <v>0</v>
      </c>
      <c r="M190" s="1">
        <f>IF(Table3[[#This Row],[Unwrapped (deg)]]="","",Table3[[#This Row],[Unwrapped (deg)]]/180*PI())</f>
        <v>4.4237627888961297</v>
      </c>
      <c r="N190" s="2">
        <f>IF(Table3[[#This Row],[Phase shift diff (deg)]]="","",Table3[[#This Row],[Phase shift diff (deg)]]+360*Table3[[#This Row],[Phase mod]])</f>
        <v>253.46293737077076</v>
      </c>
    </row>
    <row r="191" spans="1:14" x14ac:dyDescent="0.2">
      <c r="A191" t="s">
        <v>27</v>
      </c>
      <c r="B191" s="3">
        <v>15.23</v>
      </c>
      <c r="C191" s="2">
        <f>2*Table3[[#This Row],[Photon energy (eV)]]-Threshold</f>
        <v>5.8726112000000015</v>
      </c>
      <c r="D191" t="s">
        <v>24</v>
      </c>
      <c r="E191" s="1">
        <v>2.8429890499997899</v>
      </c>
      <c r="F191" s="2">
        <f>Table3[[#This Row],[Polar ang (rad)]]/PI()*180</f>
        <v>162.89127376689535</v>
      </c>
      <c r="G191" s="4">
        <f>ROUND(Table3[[#This Row],[Polar ang (deg)]], 0)</f>
        <v>163</v>
      </c>
      <c r="H191" s="5">
        <v>6.9309361572633601E-4</v>
      </c>
      <c r="I191" s="1">
        <v>0.155755906548592</v>
      </c>
      <c r="J191" s="1">
        <v>4.4065501924228601</v>
      </c>
      <c r="K191" s="2">
        <f>IF(Table3[[#This Row],[Phase shift diff (rad)]]="","",Table3[[#This Row],[Phase shift diff (rad)]]/PI()*180)</f>
        <v>252.47672823839065</v>
      </c>
      <c r="L191">
        <v>0</v>
      </c>
      <c r="M191" s="1">
        <f>IF(Table3[[#This Row],[Unwrapped (deg)]]="","",Table3[[#This Row],[Unwrapped (deg)]]/180*PI())</f>
        <v>4.4065501924228601</v>
      </c>
      <c r="N191" s="2">
        <f>IF(Table3[[#This Row],[Phase shift diff (deg)]]="","",Table3[[#This Row],[Phase shift diff (deg)]]+360*Table3[[#This Row],[Phase mod]])</f>
        <v>252.47672823839065</v>
      </c>
    </row>
    <row r="192" spans="1:14" x14ac:dyDescent="0.2">
      <c r="A192" t="s">
        <v>27</v>
      </c>
      <c r="B192" s="3">
        <v>15.23</v>
      </c>
      <c r="C192" s="2">
        <f>2*Table3[[#This Row],[Photon energy (eV)]]-Threshold</f>
        <v>5.8726112000000015</v>
      </c>
      <c r="D192" t="s">
        <v>24</v>
      </c>
      <c r="E192" s="1">
        <v>2.9785043514297902</v>
      </c>
      <c r="F192" s="2">
        <f>Table3[[#This Row],[Polar ang (rad)]]/PI()*180</f>
        <v>170.65572859827753</v>
      </c>
      <c r="G192" s="4">
        <f>ROUND(Table3[[#This Row],[Polar ang (deg)]], 0)</f>
        <v>171</v>
      </c>
      <c r="H192" s="5">
        <v>2.4054004682061401E-4</v>
      </c>
      <c r="I192" s="1">
        <v>4.8461159226417798E-2</v>
      </c>
      <c r="J192" s="1">
        <v>4.3976764353550797</v>
      </c>
      <c r="K192" s="2">
        <f>IF(Table3[[#This Row],[Phase shift diff (rad)]]="","",Table3[[#This Row],[Phase shift diff (rad)]]/PI()*180)</f>
        <v>251.96829940998245</v>
      </c>
      <c r="L192">
        <v>0</v>
      </c>
      <c r="M192" s="1">
        <f>IF(Table3[[#This Row],[Unwrapped (deg)]]="","",Table3[[#This Row],[Unwrapped (deg)]]/180*PI())</f>
        <v>4.3976764353550797</v>
      </c>
      <c r="N192" s="2">
        <f>IF(Table3[[#This Row],[Phase shift diff (deg)]]="","",Table3[[#This Row],[Phase shift diff (deg)]]+360*Table3[[#This Row],[Phase mod]])</f>
        <v>251.96829940998245</v>
      </c>
    </row>
    <row r="193" spans="1:14" x14ac:dyDescent="0.2">
      <c r="A193" t="s">
        <v>27</v>
      </c>
      <c r="B193" s="3">
        <v>15.23</v>
      </c>
      <c r="C193" s="2">
        <f>2*Table3[[#This Row],[Photon energy (eV)]]-Threshold</f>
        <v>5.8726112000000015</v>
      </c>
      <c r="D193" t="s">
        <v>24</v>
      </c>
      <c r="E193" s="1">
        <v>3.14159265358979</v>
      </c>
      <c r="F193" s="2">
        <f>Table3[[#This Row],[Polar ang (rad)]]/PI()*180</f>
        <v>179.99999999999983</v>
      </c>
      <c r="G193" s="4">
        <f>ROUND(Table3[[#This Row],[Polar ang (deg)]], 0)</f>
        <v>180</v>
      </c>
      <c r="H193" s="5">
        <v>0</v>
      </c>
      <c r="I193" s="1">
        <v>0</v>
      </c>
      <c r="J193" s="1"/>
      <c r="K193" s="2" t="str">
        <f>IF(Table3[[#This Row],[Phase shift diff (rad)]]="","",Table3[[#This Row],[Phase shift diff (rad)]]/PI()*180)</f>
        <v/>
      </c>
      <c r="L193">
        <v>0</v>
      </c>
      <c r="M193" s="1" t="str">
        <f>IF(Table3[[#This Row],[Unwrapped (deg)]]="","",Table3[[#This Row],[Unwrapped (deg)]]/180*PI())</f>
        <v/>
      </c>
      <c r="N193" s="2" t="str">
        <f>IF(Table3[[#This Row],[Phase shift diff (deg)]]="","",Table3[[#This Row],[Phase shift diff (deg)]]+360*Table3[[#This Row],[Phase mod]])</f>
        <v/>
      </c>
    </row>
    <row r="194" spans="1:14" x14ac:dyDescent="0.2">
      <c r="A194" t="s">
        <v>27</v>
      </c>
      <c r="B194" s="3">
        <v>15.23</v>
      </c>
      <c r="C194" s="2">
        <f>2*Table3[[#This Row],[Photon energy (eV)]]-Threshold</f>
        <v>5.8726112000000015</v>
      </c>
      <c r="D194" t="s">
        <v>25</v>
      </c>
      <c r="E194" s="1">
        <v>0</v>
      </c>
      <c r="F194" s="2">
        <f>Table3[[#This Row],[Polar ang (rad)]]/PI()*180</f>
        <v>0</v>
      </c>
      <c r="G194" s="4">
        <f>ROUND(Table3[[#This Row],[Polar ang (deg)]], 0)</f>
        <v>0</v>
      </c>
      <c r="H194" s="5">
        <v>5.1961784587082303E-3</v>
      </c>
      <c r="I194" s="1">
        <v>1</v>
      </c>
      <c r="J194" s="1">
        <v>1.0935017929408899</v>
      </c>
      <c r="K194" s="2">
        <f>IF(Table3[[#This Row],[Phase shift diff (rad)]]="","",Table3[[#This Row],[Phase shift diff (rad)]]/PI()*180)</f>
        <v>62.653037625501426</v>
      </c>
      <c r="L194">
        <v>0</v>
      </c>
      <c r="M194" s="1">
        <f>IF(Table3[[#This Row],[Unwrapped (deg)]]="","",Table3[[#This Row],[Unwrapped (deg)]]/180*PI())</f>
        <v>1.0935017929408899</v>
      </c>
      <c r="N194" s="2">
        <f>IF(Table3[[#This Row],[Phase shift diff (deg)]]="","",Table3[[#This Row],[Phase shift diff (deg)]]+360*Table3[[#This Row],[Phase mod]])</f>
        <v>62.653037625501426</v>
      </c>
    </row>
    <row r="195" spans="1:14" x14ac:dyDescent="0.2">
      <c r="A195" t="s">
        <v>27</v>
      </c>
      <c r="B195" s="3">
        <v>15.23</v>
      </c>
      <c r="C195" s="2">
        <f>2*Table3[[#This Row],[Photon energy (eV)]]-Threshold</f>
        <v>5.8726112000000015</v>
      </c>
      <c r="D195" t="s">
        <v>25</v>
      </c>
      <c r="E195" s="1">
        <v>0.16308830216</v>
      </c>
      <c r="F195" s="2">
        <f>Table3[[#This Row],[Polar ang (rad)]]/PI()*180</f>
        <v>9.3442714017223079</v>
      </c>
      <c r="G195" s="4">
        <f>ROUND(Table3[[#This Row],[Polar ang (deg)]], 0)</f>
        <v>9</v>
      </c>
      <c r="H195" s="5">
        <v>4.9582057496553303E-3</v>
      </c>
      <c r="I195" s="1">
        <v>0.998920560161774</v>
      </c>
      <c r="J195" s="1">
        <v>1.11410141696874</v>
      </c>
      <c r="K195" s="2">
        <f>IF(Table3[[#This Row],[Phase shift diff (rad)]]="","",Table3[[#This Row],[Phase shift diff (rad)]]/PI()*180)</f>
        <v>63.833309141853526</v>
      </c>
      <c r="L195">
        <v>0</v>
      </c>
      <c r="M195" s="1">
        <f>IF(Table3[[#This Row],[Unwrapped (deg)]]="","",Table3[[#This Row],[Unwrapped (deg)]]/180*PI())</f>
        <v>1.11410141696874</v>
      </c>
      <c r="N195" s="2">
        <f>IF(Table3[[#This Row],[Phase shift diff (deg)]]="","",Table3[[#This Row],[Phase shift diff (deg)]]+360*Table3[[#This Row],[Phase mod]])</f>
        <v>63.833309141853526</v>
      </c>
    </row>
    <row r="196" spans="1:14" x14ac:dyDescent="0.2">
      <c r="A196" t="s">
        <v>27</v>
      </c>
      <c r="B196" s="3">
        <v>15.23</v>
      </c>
      <c r="C196" s="2">
        <f>2*Table3[[#This Row],[Photon energy (eV)]]-Threshold</f>
        <v>5.8726112000000015</v>
      </c>
      <c r="D196" t="s">
        <v>25</v>
      </c>
      <c r="E196" s="1">
        <v>0.29860360358999999</v>
      </c>
      <c r="F196" s="2">
        <f>Table3[[#This Row],[Polar ang (rad)]]/PI()*180</f>
        <v>17.108726233104477</v>
      </c>
      <c r="G196" s="4">
        <f>ROUND(Table3[[#This Row],[Polar ang (deg)]], 0)</f>
        <v>17</v>
      </c>
      <c r="H196" s="5">
        <v>4.4401786313272799E-3</v>
      </c>
      <c r="I196" s="1">
        <v>0.99782198575774605</v>
      </c>
      <c r="J196" s="1">
        <v>1.1667690571269</v>
      </c>
      <c r="K196" s="2">
        <f>IF(Table3[[#This Row],[Phase shift diff (rad)]]="","",Table3[[#This Row],[Phase shift diff (rad)]]/PI()*180)</f>
        <v>66.850942639829825</v>
      </c>
      <c r="L196">
        <v>0</v>
      </c>
      <c r="M196" s="1">
        <f>IF(Table3[[#This Row],[Unwrapped (deg)]]="","",Table3[[#This Row],[Unwrapped (deg)]]/180*PI())</f>
        <v>1.1667690571269</v>
      </c>
      <c r="N196" s="2">
        <f>IF(Table3[[#This Row],[Phase shift diff (deg)]]="","",Table3[[#This Row],[Phase shift diff (deg)]]+360*Table3[[#This Row],[Phase mod]])</f>
        <v>66.850942639829825</v>
      </c>
    </row>
    <row r="197" spans="1:14" x14ac:dyDescent="0.2">
      <c r="A197" t="s">
        <v>27</v>
      </c>
      <c r="B197" s="3">
        <v>15.23</v>
      </c>
      <c r="C197" s="2">
        <f>2*Table3[[#This Row],[Photon energy (eV)]]-Threshold</f>
        <v>5.8726112000000015</v>
      </c>
      <c r="D197" t="s">
        <v>25</v>
      </c>
      <c r="E197" s="1">
        <v>0.43301280663999903</v>
      </c>
      <c r="F197" s="2">
        <f>Table3[[#This Row],[Polar ang (rad)]]/PI()*180</f>
        <v>24.809806295586331</v>
      </c>
      <c r="G197" s="4">
        <f>ROUND(Table3[[#This Row],[Polar ang (deg)]], 0)</f>
        <v>25</v>
      </c>
      <c r="H197" s="5">
        <v>3.73853528738132E-3</v>
      </c>
      <c r="I197" s="1">
        <v>0.99970248006428097</v>
      </c>
      <c r="J197" s="1">
        <v>1.2625017405951899</v>
      </c>
      <c r="K197" s="2">
        <f>IF(Table3[[#This Row],[Phase shift diff (rad)]]="","",Table3[[#This Row],[Phase shift diff (rad)]]/PI()*180)</f>
        <v>72.33602136402466</v>
      </c>
      <c r="L197">
        <v>0</v>
      </c>
      <c r="M197" s="1">
        <f>IF(Table3[[#This Row],[Unwrapped (deg)]]="","",Table3[[#This Row],[Unwrapped (deg)]]/180*PI())</f>
        <v>1.2625017405951899</v>
      </c>
      <c r="N197" s="2">
        <f>IF(Table3[[#This Row],[Phase shift diff (deg)]]="","",Table3[[#This Row],[Phase shift diff (deg)]]+360*Table3[[#This Row],[Phase mod]])</f>
        <v>72.33602136402466</v>
      </c>
    </row>
    <row r="198" spans="1:14" x14ac:dyDescent="0.2">
      <c r="A198" t="s">
        <v>27</v>
      </c>
      <c r="B198" s="3">
        <v>15.23</v>
      </c>
      <c r="C198" s="2">
        <f>2*Table3[[#This Row],[Photon energy (eV)]]-Threshold</f>
        <v>5.8726112000000015</v>
      </c>
      <c r="D198" t="s">
        <v>25</v>
      </c>
      <c r="E198" s="1">
        <v>0.56709682710999998</v>
      </c>
      <c r="F198" s="2">
        <f>Table3[[#This Row],[Polar ang (rad)]]/PI()*180</f>
        <v>32.492254768663123</v>
      </c>
      <c r="G198" s="4">
        <f>ROUND(Table3[[#This Row],[Polar ang (deg)]], 0)</f>
        <v>32</v>
      </c>
      <c r="H198" s="5">
        <v>2.9859372854583702E-3</v>
      </c>
      <c r="I198" s="1">
        <v>0.96255898736949297</v>
      </c>
      <c r="J198" s="1">
        <v>1.42052963933551</v>
      </c>
      <c r="K198" s="2">
        <f>IF(Table3[[#This Row],[Phase shift diff (rad)]]="","",Table3[[#This Row],[Phase shift diff (rad)]]/PI()*180)</f>
        <v>81.390353007165743</v>
      </c>
      <c r="L198">
        <v>0</v>
      </c>
      <c r="M198" s="1">
        <f>IF(Table3[[#This Row],[Unwrapped (deg)]]="","",Table3[[#This Row],[Unwrapped (deg)]]/180*PI())</f>
        <v>1.4205296393355102</v>
      </c>
      <c r="N198" s="2">
        <f>IF(Table3[[#This Row],[Phase shift diff (deg)]]="","",Table3[[#This Row],[Phase shift diff (deg)]]+360*Table3[[#This Row],[Phase mod]])</f>
        <v>81.390353007165743</v>
      </c>
    </row>
    <row r="199" spans="1:14" x14ac:dyDescent="0.2">
      <c r="A199" t="s">
        <v>27</v>
      </c>
      <c r="B199" s="3">
        <v>15.23</v>
      </c>
      <c r="C199" s="2">
        <f>2*Table3[[#This Row],[Photon energy (eV)]]-Threshold</f>
        <v>5.8726112000000015</v>
      </c>
      <c r="D199" t="s">
        <v>25</v>
      </c>
      <c r="E199" s="1">
        <v>0.70104202315999997</v>
      </c>
      <c r="F199" s="2">
        <f>Table3[[#This Row],[Polar ang (rad)]]/PI()*180</f>
        <v>40.166749188380507</v>
      </c>
      <c r="G199" s="4">
        <f>ROUND(Table3[[#This Row],[Polar ang (deg)]], 0)</f>
        <v>40</v>
      </c>
      <c r="H199" s="5">
        <v>2.3295407776029401E-3</v>
      </c>
      <c r="I199" s="1">
        <v>0.78637064443790705</v>
      </c>
      <c r="J199" s="1">
        <v>1.6625103224909401</v>
      </c>
      <c r="K199" s="2">
        <f>IF(Table3[[#This Row],[Phase shift diff (rad)]]="","",Table3[[#This Row],[Phase shift diff (rad)]]/PI()*180)</f>
        <v>95.254824875664298</v>
      </c>
      <c r="L199">
        <v>0</v>
      </c>
      <c r="M199" s="1">
        <f>IF(Table3[[#This Row],[Unwrapped (deg)]]="","",Table3[[#This Row],[Unwrapped (deg)]]/180*PI())</f>
        <v>1.6625103224909403</v>
      </c>
      <c r="N199" s="2">
        <f>IF(Table3[[#This Row],[Phase shift diff (deg)]]="","",Table3[[#This Row],[Phase shift diff (deg)]]+360*Table3[[#This Row],[Phase mod]])</f>
        <v>95.254824875664298</v>
      </c>
    </row>
    <row r="200" spans="1:14" x14ac:dyDescent="0.2">
      <c r="A200" t="s">
        <v>27</v>
      </c>
      <c r="B200" s="3">
        <v>15.23</v>
      </c>
      <c r="C200" s="2">
        <f>2*Table3[[#This Row],[Photon energy (eV)]]-Threshold</f>
        <v>5.8726112000000015</v>
      </c>
      <c r="D200" t="s">
        <v>25</v>
      </c>
      <c r="E200" s="1">
        <v>0.83491578945</v>
      </c>
      <c r="F200" s="2">
        <f>Table3[[#This Row],[Polar ang (rad)]]/PI()*180</f>
        <v>47.837150984318271</v>
      </c>
      <c r="G200" s="4">
        <f>ROUND(Table3[[#This Row],[Polar ang (deg)]], 0)</f>
        <v>48</v>
      </c>
      <c r="H200" s="5">
        <v>1.8801562102768101E-3</v>
      </c>
      <c r="I200" s="1">
        <v>0.88357231764569799</v>
      </c>
      <c r="J200" s="1">
        <v>1.98159470148966</v>
      </c>
      <c r="K200" s="2">
        <f>IF(Table3[[#This Row],[Phase shift diff (rad)]]="","",Table3[[#This Row],[Phase shift diff (rad)]]/PI()*180)</f>
        <v>113.53701310084375</v>
      </c>
      <c r="L200">
        <v>0</v>
      </c>
      <c r="M200" s="1">
        <f>IF(Table3[[#This Row],[Unwrapped (deg)]]="","",Table3[[#This Row],[Unwrapped (deg)]]/180*PI())</f>
        <v>1.98159470148966</v>
      </c>
      <c r="N200" s="2">
        <f>IF(Table3[[#This Row],[Phase shift diff (deg)]]="","",Table3[[#This Row],[Phase shift diff (deg)]]+360*Table3[[#This Row],[Phase mod]])</f>
        <v>113.53701310084375</v>
      </c>
    </row>
    <row r="201" spans="1:14" x14ac:dyDescent="0.2">
      <c r="A201" t="s">
        <v>27</v>
      </c>
      <c r="B201" s="3">
        <v>15.23</v>
      </c>
      <c r="C201" s="2">
        <f>2*Table3[[#This Row],[Photon energy (eV)]]-Threshold</f>
        <v>5.8726112000000015</v>
      </c>
      <c r="D201" t="s">
        <v>25</v>
      </c>
      <c r="E201" s="1">
        <v>0.96874859060999896</v>
      </c>
      <c r="F201" s="2">
        <f>Table3[[#This Row],[Polar ang (rad)]]/PI()*180</f>
        <v>55.505205651199752</v>
      </c>
      <c r="G201" s="4">
        <f>ROUND(Table3[[#This Row],[Polar ang (deg)]], 0)</f>
        <v>56</v>
      </c>
      <c r="H201" s="5">
        <v>1.6275712894842E-3</v>
      </c>
      <c r="I201" s="1">
        <v>0.87252212510312899</v>
      </c>
      <c r="J201" s="1">
        <v>2.3063193107095801</v>
      </c>
      <c r="K201" s="2">
        <f>IF(Table3[[#This Row],[Phase shift diff (rad)]]="","",Table3[[#This Row],[Phase shift diff (rad)]]/PI()*180)</f>
        <v>132.14236271318012</v>
      </c>
      <c r="L201">
        <v>0</v>
      </c>
      <c r="M201" s="1">
        <f>IF(Table3[[#This Row],[Unwrapped (deg)]]="","",Table3[[#This Row],[Unwrapped (deg)]]/180*PI())</f>
        <v>2.3063193107095801</v>
      </c>
      <c r="N201" s="2">
        <f>IF(Table3[[#This Row],[Phase shift diff (deg)]]="","",Table3[[#This Row],[Phase shift diff (deg)]]+360*Table3[[#This Row],[Phase mod]])</f>
        <v>132.14236271318012</v>
      </c>
    </row>
    <row r="202" spans="1:14" x14ac:dyDescent="0.2">
      <c r="A202" t="s">
        <v>27</v>
      </c>
      <c r="B202" s="3">
        <v>15.23</v>
      </c>
      <c r="C202" s="2">
        <f>2*Table3[[#This Row],[Photon energy (eV)]]-Threshold</f>
        <v>5.8726112000000015</v>
      </c>
      <c r="D202" t="s">
        <v>25</v>
      </c>
      <c r="E202" s="1">
        <v>1.1025563842999999</v>
      </c>
      <c r="F202" s="2">
        <f>Table3[[#This Row],[Polar ang (rad)]]/PI()*180</f>
        <v>63.171827495594052</v>
      </c>
      <c r="G202" s="4">
        <f>ROUND(Table3[[#This Row],[Polar ang (deg)]], 0)</f>
        <v>63</v>
      </c>
      <c r="H202" s="5">
        <v>1.43462599112487E-3</v>
      </c>
      <c r="I202" s="1">
        <v>0.42695292587170403</v>
      </c>
      <c r="J202" s="1">
        <v>2.5577458560628399</v>
      </c>
      <c r="K202" s="2">
        <f>IF(Table3[[#This Row],[Phase shift diff (rad)]]="","",Table3[[#This Row],[Phase shift diff (rad)]]/PI()*180)</f>
        <v>146.54804261947646</v>
      </c>
      <c r="L202">
        <v>0</v>
      </c>
      <c r="M202" s="1">
        <f>IF(Table3[[#This Row],[Unwrapped (deg)]]="","",Table3[[#This Row],[Unwrapped (deg)]]/180*PI())</f>
        <v>2.5577458560628399</v>
      </c>
      <c r="N202" s="2">
        <f>IF(Table3[[#This Row],[Phase shift diff (deg)]]="","",Table3[[#This Row],[Phase shift diff (deg)]]+360*Table3[[#This Row],[Phase mod]])</f>
        <v>146.54804261947646</v>
      </c>
    </row>
    <row r="203" spans="1:14" x14ac:dyDescent="0.2">
      <c r="A203" t="s">
        <v>27</v>
      </c>
      <c r="B203" s="3">
        <v>15.23</v>
      </c>
      <c r="C203" s="2">
        <f>2*Table3[[#This Row],[Photon energy (eV)]]-Threshold</f>
        <v>5.8726112000000015</v>
      </c>
      <c r="D203" t="s">
        <v>25</v>
      </c>
      <c r="E203" s="1">
        <v>1.2363485299999999</v>
      </c>
      <c r="F203" s="2">
        <f>Table3[[#This Row],[Polar ang (rad)]]/PI()*180</f>
        <v>70.837552776203438</v>
      </c>
      <c r="G203" s="4">
        <f>ROUND(Table3[[#This Row],[Polar ang (deg)]], 0)</f>
        <v>71</v>
      </c>
      <c r="H203" s="5">
        <v>1.16590059120302E-3</v>
      </c>
      <c r="I203" s="1">
        <v>0.28450178207951199</v>
      </c>
      <c r="J203" s="1">
        <v>2.72024299658736</v>
      </c>
      <c r="K203" s="2">
        <f>IF(Table3[[#This Row],[Phase shift diff (rad)]]="","",Table3[[#This Row],[Phase shift diff (rad)]]/PI()*180)</f>
        <v>155.85844295447572</v>
      </c>
      <c r="L203">
        <v>0</v>
      </c>
      <c r="M203" s="1">
        <f>IF(Table3[[#This Row],[Unwrapped (deg)]]="","",Table3[[#This Row],[Unwrapped (deg)]]/180*PI())</f>
        <v>2.7202429965873596</v>
      </c>
      <c r="N203" s="2">
        <f>IF(Table3[[#This Row],[Phase shift diff (deg)]]="","",Table3[[#This Row],[Phase shift diff (deg)]]+360*Table3[[#This Row],[Phase mod]])</f>
        <v>155.85844295447572</v>
      </c>
    </row>
    <row r="204" spans="1:14" x14ac:dyDescent="0.2">
      <c r="A204" t="s">
        <v>27</v>
      </c>
      <c r="B204" s="3">
        <v>15.23</v>
      </c>
      <c r="C204" s="2">
        <f>2*Table3[[#This Row],[Photon energy (eV)]]-Threshold</f>
        <v>5.8726112000000015</v>
      </c>
      <c r="D204" t="s">
        <v>25</v>
      </c>
      <c r="E204" s="1">
        <v>1.3701310999</v>
      </c>
      <c r="F204" s="2">
        <f>Table3[[#This Row],[Polar ang (rad)]]/PI()*180</f>
        <v>78.502729403887372</v>
      </c>
      <c r="G204" s="4">
        <f>ROUND(Table3[[#This Row],[Polar ang (deg)]], 0)</f>
        <v>79</v>
      </c>
      <c r="H204" s="5">
        <v>7.6998520343662903E-4</v>
      </c>
      <c r="I204" s="1">
        <v>0.23048881874944499</v>
      </c>
      <c r="J204" s="1">
        <v>2.8131096671070202</v>
      </c>
      <c r="K204" s="2">
        <f>IF(Table3[[#This Row],[Phase shift diff (rad)]]="","",Table3[[#This Row],[Phase shift diff (rad)]]/PI()*180)</f>
        <v>161.17931123268426</v>
      </c>
      <c r="L204">
        <v>0</v>
      </c>
      <c r="M204" s="1">
        <f>IF(Table3[[#This Row],[Unwrapped (deg)]]="","",Table3[[#This Row],[Unwrapped (deg)]]/180*PI())</f>
        <v>2.8131096671070206</v>
      </c>
      <c r="N204" s="2">
        <f>IF(Table3[[#This Row],[Phase shift diff (deg)]]="","",Table3[[#This Row],[Phase shift diff (deg)]]+360*Table3[[#This Row],[Phase mod]])</f>
        <v>161.17931123268426</v>
      </c>
    </row>
    <row r="205" spans="1:14" x14ac:dyDescent="0.2">
      <c r="A205" t="s">
        <v>27</v>
      </c>
      <c r="B205" s="3">
        <v>15.23</v>
      </c>
      <c r="C205" s="2">
        <f>2*Table3[[#This Row],[Photon energy (eV)]]-Threshold</f>
        <v>5.8726112000000015</v>
      </c>
      <c r="D205" t="s">
        <v>25</v>
      </c>
      <c r="E205" s="1">
        <v>1.5039084682999999</v>
      </c>
      <c r="F205" s="2">
        <f>Table3[[#This Row],[Polar ang (rad)]]/PI()*180</f>
        <v>86.167608007574145</v>
      </c>
      <c r="G205" s="4">
        <f>ROUND(Table3[[#This Row],[Polar ang (deg)]], 0)</f>
        <v>86</v>
      </c>
      <c r="H205" s="5">
        <v>2.6973777741123801E-4</v>
      </c>
      <c r="I205" s="1">
        <v>0.21021211960814001</v>
      </c>
      <c r="J205" s="1">
        <v>2.85491855605065</v>
      </c>
      <c r="K205" s="2">
        <f>IF(Table3[[#This Row],[Phase shift diff (rad)]]="","",Table3[[#This Row],[Phase shift diff (rad)]]/PI()*180)</f>
        <v>163.57478411528541</v>
      </c>
      <c r="L205">
        <v>0</v>
      </c>
      <c r="M205" s="1">
        <f>IF(Table3[[#This Row],[Unwrapped (deg)]]="","",Table3[[#This Row],[Unwrapped (deg)]]/180*PI())</f>
        <v>2.85491855605065</v>
      </c>
      <c r="N205" s="2">
        <f>IF(Table3[[#This Row],[Phase shift diff (deg)]]="","",Table3[[#This Row],[Phase shift diff (deg)]]+360*Table3[[#This Row],[Phase mod]])</f>
        <v>163.57478411528541</v>
      </c>
    </row>
    <row r="206" spans="1:14" x14ac:dyDescent="0.2">
      <c r="A206" t="s">
        <v>27</v>
      </c>
      <c r="B206" s="3">
        <v>15.23</v>
      </c>
      <c r="C206" s="2">
        <f>2*Table3[[#This Row],[Photon energy (eV)]]-Threshold</f>
        <v>5.8726112000000015</v>
      </c>
      <c r="D206" t="s">
        <v>25</v>
      </c>
      <c r="E206" s="1">
        <v>1.6376841852897901</v>
      </c>
      <c r="F206" s="2">
        <f>Table3[[#This Row],[Polar ang (rad)]]/PI()*180</f>
        <v>93.83239199242567</v>
      </c>
      <c r="G206" s="4">
        <f>ROUND(Table3[[#This Row],[Polar ang (deg)]], 0)</f>
        <v>94</v>
      </c>
      <c r="H206" s="5">
        <v>2.6973777741123801E-4</v>
      </c>
      <c r="I206" s="1">
        <v>0.21021211960814001</v>
      </c>
      <c r="J206" s="1">
        <v>5.99651120964044</v>
      </c>
      <c r="K206" s="2">
        <f>IF(Table3[[#This Row],[Phase shift diff (rad)]]="","",Table3[[#This Row],[Phase shift diff (rad)]]/PI()*180)</f>
        <v>343.57478411528518</v>
      </c>
      <c r="L206">
        <v>0</v>
      </c>
      <c r="M206" s="1">
        <f>IF(Table3[[#This Row],[Unwrapped (deg)]]="","",Table3[[#This Row],[Unwrapped (deg)]]/180*PI())</f>
        <v>5.9965112096404392</v>
      </c>
      <c r="N206" s="2">
        <f>IF(Table3[[#This Row],[Phase shift diff (deg)]]="","",Table3[[#This Row],[Phase shift diff (deg)]]+360*Table3[[#This Row],[Phase mod]])</f>
        <v>343.57478411528518</v>
      </c>
    </row>
    <row r="207" spans="1:14" x14ac:dyDescent="0.2">
      <c r="A207" t="s">
        <v>27</v>
      </c>
      <c r="B207" s="3">
        <v>15.23</v>
      </c>
      <c r="C207" s="2">
        <f>2*Table3[[#This Row],[Photon energy (eV)]]-Threshold</f>
        <v>5.8726112000000015</v>
      </c>
      <c r="D207" t="s">
        <v>25</v>
      </c>
      <c r="E207" s="1">
        <v>1.77146155368979</v>
      </c>
      <c r="F207" s="2">
        <f>Table3[[#This Row],[Polar ang (rad)]]/PI()*180</f>
        <v>101.49727059611246</v>
      </c>
      <c r="G207" s="4">
        <f>ROUND(Table3[[#This Row],[Polar ang (deg)]], 0)</f>
        <v>101</v>
      </c>
      <c r="H207" s="5">
        <v>7.6998520343662903E-4</v>
      </c>
      <c r="I207" s="1">
        <v>0.23048881874944499</v>
      </c>
      <c r="J207" s="1">
        <v>5.9547023206968097</v>
      </c>
      <c r="K207" s="2">
        <f>IF(Table3[[#This Row],[Phase shift diff (rad)]]="","",Table3[[#This Row],[Phase shift diff (rad)]]/PI()*180)</f>
        <v>341.17931123268403</v>
      </c>
      <c r="L207">
        <v>0</v>
      </c>
      <c r="M207" s="1">
        <f>IF(Table3[[#This Row],[Unwrapped (deg)]]="","",Table3[[#This Row],[Unwrapped (deg)]]/180*PI())</f>
        <v>5.9547023206968097</v>
      </c>
      <c r="N207" s="2">
        <f>IF(Table3[[#This Row],[Phase shift diff (deg)]]="","",Table3[[#This Row],[Phase shift diff (deg)]]+360*Table3[[#This Row],[Phase mod]])</f>
        <v>341.17931123268403</v>
      </c>
    </row>
    <row r="208" spans="1:14" x14ac:dyDescent="0.2">
      <c r="A208" t="s">
        <v>27</v>
      </c>
      <c r="B208" s="3">
        <v>15.23</v>
      </c>
      <c r="C208" s="2">
        <f>2*Table3[[#This Row],[Photon energy (eV)]]-Threshold</f>
        <v>5.8726112000000015</v>
      </c>
      <c r="D208" t="s">
        <v>25</v>
      </c>
      <c r="E208" s="1">
        <v>1.9052441235897899</v>
      </c>
      <c r="F208" s="2">
        <f>Table3[[#This Row],[Polar ang (rad)]]/PI()*180</f>
        <v>109.16244722379638</v>
      </c>
      <c r="G208" s="4">
        <f>ROUND(Table3[[#This Row],[Polar ang (deg)]], 0)</f>
        <v>109</v>
      </c>
      <c r="H208" s="5">
        <v>1.16590059120302E-3</v>
      </c>
      <c r="I208" s="1">
        <v>0.28450178207951199</v>
      </c>
      <c r="J208" s="1">
        <v>5.8618356501771496</v>
      </c>
      <c r="K208" s="2">
        <f>IF(Table3[[#This Row],[Phase shift diff (rad)]]="","",Table3[[#This Row],[Phase shift diff (rad)]]/PI()*180)</f>
        <v>335.85844295447555</v>
      </c>
      <c r="L208">
        <v>0</v>
      </c>
      <c r="M208" s="1">
        <f>IF(Table3[[#This Row],[Unwrapped (deg)]]="","",Table3[[#This Row],[Unwrapped (deg)]]/180*PI())</f>
        <v>5.8618356501771496</v>
      </c>
      <c r="N208" s="2">
        <f>IF(Table3[[#This Row],[Phase shift diff (deg)]]="","",Table3[[#This Row],[Phase shift diff (deg)]]+360*Table3[[#This Row],[Phase mod]])</f>
        <v>335.85844295447555</v>
      </c>
    </row>
    <row r="209" spans="1:14" x14ac:dyDescent="0.2">
      <c r="A209" t="s">
        <v>27</v>
      </c>
      <c r="B209" s="3">
        <v>15.23</v>
      </c>
      <c r="C209" s="2">
        <f>2*Table3[[#This Row],[Photon energy (eV)]]-Threshold</f>
        <v>5.8726112000000015</v>
      </c>
      <c r="D209" t="s">
        <v>25</v>
      </c>
      <c r="E209" s="1">
        <v>2.0390362692897899</v>
      </c>
      <c r="F209" s="2">
        <f>Table3[[#This Row],[Polar ang (rad)]]/PI()*180</f>
        <v>116.82817250440576</v>
      </c>
      <c r="G209" s="4">
        <f>ROUND(Table3[[#This Row],[Polar ang (deg)]], 0)</f>
        <v>117</v>
      </c>
      <c r="H209" s="5">
        <v>1.43462599112487E-3</v>
      </c>
      <c r="I209" s="1">
        <v>0.42695292587170403</v>
      </c>
      <c r="J209" s="1">
        <v>5.6993385096526401</v>
      </c>
      <c r="K209" s="2">
        <f>IF(Table3[[#This Row],[Phase shift diff (rad)]]="","",Table3[[#This Row],[Phase shift diff (rad)]]/PI()*180)</f>
        <v>326.54804261947686</v>
      </c>
      <c r="L209">
        <v>0</v>
      </c>
      <c r="M209" s="1">
        <f>IF(Table3[[#This Row],[Unwrapped (deg)]]="","",Table3[[#This Row],[Unwrapped (deg)]]/180*PI())</f>
        <v>5.6993385096526401</v>
      </c>
      <c r="N209" s="2">
        <f>IF(Table3[[#This Row],[Phase shift diff (deg)]]="","",Table3[[#This Row],[Phase shift diff (deg)]]+360*Table3[[#This Row],[Phase mod]])</f>
        <v>326.54804261947686</v>
      </c>
    </row>
    <row r="210" spans="1:14" x14ac:dyDescent="0.2">
      <c r="A210" t="s">
        <v>27</v>
      </c>
      <c r="B210" s="3">
        <v>15.23</v>
      </c>
      <c r="C210" s="2">
        <f>2*Table3[[#This Row],[Photon energy (eV)]]-Threshold</f>
        <v>5.8726112000000015</v>
      </c>
      <c r="D210" t="s">
        <v>25</v>
      </c>
      <c r="E210" s="1">
        <v>2.1728440629797898</v>
      </c>
      <c r="F210" s="2">
        <f>Table3[[#This Row],[Polar ang (rad)]]/PI()*180</f>
        <v>124.4947943488</v>
      </c>
      <c r="G210" s="4">
        <f>ROUND(Table3[[#This Row],[Polar ang (deg)]], 0)</f>
        <v>124</v>
      </c>
      <c r="H210" s="5">
        <v>1.6275712894842E-3</v>
      </c>
      <c r="I210" s="1">
        <v>0.87252212510312899</v>
      </c>
      <c r="J210" s="1">
        <v>5.4479119642993696</v>
      </c>
      <c r="K210" s="2">
        <f>IF(Table3[[#This Row],[Phase shift diff (rad)]]="","",Table3[[#This Row],[Phase shift diff (rad)]]/PI()*180)</f>
        <v>312.14236271317992</v>
      </c>
      <c r="L210">
        <v>0</v>
      </c>
      <c r="M210" s="1">
        <f>IF(Table3[[#This Row],[Unwrapped (deg)]]="","",Table3[[#This Row],[Unwrapped (deg)]]/180*PI())</f>
        <v>5.4479119642993696</v>
      </c>
      <c r="N210" s="2">
        <f>IF(Table3[[#This Row],[Phase shift diff (deg)]]="","",Table3[[#This Row],[Phase shift diff (deg)]]+360*Table3[[#This Row],[Phase mod]])</f>
        <v>312.14236271317992</v>
      </c>
    </row>
    <row r="211" spans="1:14" x14ac:dyDescent="0.2">
      <c r="A211" t="s">
        <v>27</v>
      </c>
      <c r="B211" s="3">
        <v>15.23</v>
      </c>
      <c r="C211" s="2">
        <f>2*Table3[[#This Row],[Photon energy (eV)]]-Threshold</f>
        <v>5.8726112000000015</v>
      </c>
      <c r="D211" t="s">
        <v>25</v>
      </c>
      <c r="E211" s="1">
        <v>2.3066768641397899</v>
      </c>
      <c r="F211" s="2">
        <f>Table3[[#This Row],[Polar ang (rad)]]/PI()*180</f>
        <v>132.16284901568156</v>
      </c>
      <c r="G211" s="4">
        <f>ROUND(Table3[[#This Row],[Polar ang (deg)]], 0)</f>
        <v>132</v>
      </c>
      <c r="H211" s="5">
        <v>1.8801562102768101E-3</v>
      </c>
      <c r="I211" s="1">
        <v>0.88357231764569799</v>
      </c>
      <c r="J211" s="1">
        <v>5.1231873550794598</v>
      </c>
      <c r="K211" s="2">
        <f>IF(Table3[[#This Row],[Phase shift diff (rad)]]="","",Table3[[#This Row],[Phase shift diff (rad)]]/PI()*180)</f>
        <v>293.53701310084415</v>
      </c>
      <c r="L211">
        <v>0</v>
      </c>
      <c r="M211" s="1">
        <f>IF(Table3[[#This Row],[Unwrapped (deg)]]="","",Table3[[#This Row],[Unwrapped (deg)]]/180*PI())</f>
        <v>5.1231873550794607</v>
      </c>
      <c r="N211" s="2">
        <f>IF(Table3[[#This Row],[Phase shift diff (deg)]]="","",Table3[[#This Row],[Phase shift diff (deg)]]+360*Table3[[#This Row],[Phase mod]])</f>
        <v>293.53701310084415</v>
      </c>
    </row>
    <row r="212" spans="1:14" x14ac:dyDescent="0.2">
      <c r="A212" t="s">
        <v>27</v>
      </c>
      <c r="B212" s="3">
        <v>15.23</v>
      </c>
      <c r="C212" s="2">
        <f>2*Table3[[#This Row],[Photon energy (eV)]]-Threshold</f>
        <v>5.8726112000000015</v>
      </c>
      <c r="D212" t="s">
        <v>25</v>
      </c>
      <c r="E212" s="1">
        <v>2.4405506304297901</v>
      </c>
      <c r="F212" s="2">
        <f>Table3[[#This Row],[Polar ang (rad)]]/PI()*180</f>
        <v>139.83325081161931</v>
      </c>
      <c r="G212" s="4">
        <f>ROUND(Table3[[#This Row],[Polar ang (deg)]], 0)</f>
        <v>140</v>
      </c>
      <c r="H212" s="5">
        <v>2.3295407776029401E-3</v>
      </c>
      <c r="I212" s="1">
        <v>0.78637064443790705</v>
      </c>
      <c r="J212" s="1">
        <v>4.8041029760807303</v>
      </c>
      <c r="K212" s="2">
        <f>IF(Table3[[#This Row],[Phase shift diff (rad)]]="","",Table3[[#This Row],[Phase shift diff (rad)]]/PI()*180)</f>
        <v>275.25482487566416</v>
      </c>
      <c r="L212">
        <v>0</v>
      </c>
      <c r="M212" s="1">
        <f>IF(Table3[[#This Row],[Unwrapped (deg)]]="","",Table3[[#This Row],[Unwrapped (deg)]]/180*PI())</f>
        <v>4.8041029760807303</v>
      </c>
      <c r="N212" s="2">
        <f>IF(Table3[[#This Row],[Phase shift diff (deg)]]="","",Table3[[#This Row],[Phase shift diff (deg)]]+360*Table3[[#This Row],[Phase mod]])</f>
        <v>275.25482487566416</v>
      </c>
    </row>
    <row r="213" spans="1:14" x14ac:dyDescent="0.2">
      <c r="A213" t="s">
        <v>27</v>
      </c>
      <c r="B213" s="3">
        <v>15.23</v>
      </c>
      <c r="C213" s="2">
        <f>2*Table3[[#This Row],[Photon energy (eV)]]-Threshold</f>
        <v>5.8726112000000015</v>
      </c>
      <c r="D213" t="s">
        <v>25</v>
      </c>
      <c r="E213" s="1">
        <v>2.5744958264797901</v>
      </c>
      <c r="F213" s="2">
        <f>Table3[[#This Row],[Polar ang (rad)]]/PI()*180</f>
        <v>147.50774523133671</v>
      </c>
      <c r="G213" s="4">
        <f>ROUND(Table3[[#This Row],[Polar ang (deg)]], 0)</f>
        <v>148</v>
      </c>
      <c r="H213" s="5">
        <v>2.9859372854583702E-3</v>
      </c>
      <c r="I213" s="1">
        <v>0.96255898736949297</v>
      </c>
      <c r="J213" s="1">
        <v>4.5621222929253102</v>
      </c>
      <c r="K213" s="2">
        <f>IF(Table3[[#This Row],[Phase shift diff (rad)]]="","",Table3[[#This Row],[Phase shift diff (rad)]]/PI()*180)</f>
        <v>261.39035300716614</v>
      </c>
      <c r="L213">
        <v>0</v>
      </c>
      <c r="M213" s="1">
        <f>IF(Table3[[#This Row],[Unwrapped (deg)]]="","",Table3[[#This Row],[Unwrapped (deg)]]/180*PI())</f>
        <v>4.5621222929253102</v>
      </c>
      <c r="N213" s="2">
        <f>IF(Table3[[#This Row],[Phase shift diff (deg)]]="","",Table3[[#This Row],[Phase shift diff (deg)]]+360*Table3[[#This Row],[Phase mod]])</f>
        <v>261.39035300716614</v>
      </c>
    </row>
    <row r="214" spans="1:14" x14ac:dyDescent="0.2">
      <c r="A214" t="s">
        <v>27</v>
      </c>
      <c r="B214" s="3">
        <v>15.23</v>
      </c>
      <c r="C214" s="2">
        <f>2*Table3[[#This Row],[Photon energy (eV)]]-Threshold</f>
        <v>5.8726112000000015</v>
      </c>
      <c r="D214" t="s">
        <v>25</v>
      </c>
      <c r="E214" s="1">
        <v>2.7085798469497901</v>
      </c>
      <c r="F214" s="2">
        <f>Table3[[#This Row],[Polar ang (rad)]]/PI()*180</f>
        <v>155.19019370441345</v>
      </c>
      <c r="G214" s="4">
        <f>ROUND(Table3[[#This Row],[Polar ang (deg)]], 0)</f>
        <v>155</v>
      </c>
      <c r="H214" s="5">
        <v>3.73853528738132E-3</v>
      </c>
      <c r="I214" s="1">
        <v>0.99970248006428097</v>
      </c>
      <c r="J214" s="1">
        <v>4.4040943941849804</v>
      </c>
      <c r="K214" s="2">
        <f>IF(Table3[[#This Row],[Phase shift diff (rad)]]="","",Table3[[#This Row],[Phase shift diff (rad)]]/PI()*180)</f>
        <v>252.3360213640245</v>
      </c>
      <c r="L214">
        <v>0</v>
      </c>
      <c r="M214" s="1">
        <f>IF(Table3[[#This Row],[Unwrapped (deg)]]="","",Table3[[#This Row],[Unwrapped (deg)]]/180*PI())</f>
        <v>4.4040943941849804</v>
      </c>
      <c r="N214" s="2">
        <f>IF(Table3[[#This Row],[Phase shift diff (deg)]]="","",Table3[[#This Row],[Phase shift diff (deg)]]+360*Table3[[#This Row],[Phase mod]])</f>
        <v>252.3360213640245</v>
      </c>
    </row>
    <row r="215" spans="1:14" x14ac:dyDescent="0.2">
      <c r="A215" t="s">
        <v>27</v>
      </c>
      <c r="B215" s="3">
        <v>15.23</v>
      </c>
      <c r="C215" s="2">
        <f>2*Table3[[#This Row],[Photon energy (eV)]]-Threshold</f>
        <v>5.8726112000000015</v>
      </c>
      <c r="D215" t="s">
        <v>25</v>
      </c>
      <c r="E215" s="1">
        <v>2.8429890499997899</v>
      </c>
      <c r="F215" s="2">
        <f>Table3[[#This Row],[Polar ang (rad)]]/PI()*180</f>
        <v>162.89127376689535</v>
      </c>
      <c r="G215" s="4">
        <f>ROUND(Table3[[#This Row],[Polar ang (deg)]], 0)</f>
        <v>163</v>
      </c>
      <c r="H215" s="5">
        <v>4.4401786313272799E-3</v>
      </c>
      <c r="I215" s="1">
        <v>0.99782198575774605</v>
      </c>
      <c r="J215" s="1">
        <v>4.3083617107166896</v>
      </c>
      <c r="K215" s="2">
        <f>IF(Table3[[#This Row],[Phase shift diff (rad)]]="","",Table3[[#This Row],[Phase shift diff (rad)]]/PI()*180)</f>
        <v>246.85094263982961</v>
      </c>
      <c r="L215">
        <v>0</v>
      </c>
      <c r="M215" s="1">
        <f>IF(Table3[[#This Row],[Unwrapped (deg)]]="","",Table3[[#This Row],[Unwrapped (deg)]]/180*PI())</f>
        <v>4.3083617107166896</v>
      </c>
      <c r="N215" s="2">
        <f>IF(Table3[[#This Row],[Phase shift diff (deg)]]="","",Table3[[#This Row],[Phase shift diff (deg)]]+360*Table3[[#This Row],[Phase mod]])</f>
        <v>246.85094263982961</v>
      </c>
    </row>
    <row r="216" spans="1:14" x14ac:dyDescent="0.2">
      <c r="A216" t="s">
        <v>27</v>
      </c>
      <c r="B216" s="3">
        <v>15.23</v>
      </c>
      <c r="C216" s="2">
        <f>2*Table3[[#This Row],[Photon energy (eV)]]-Threshold</f>
        <v>5.8726112000000015</v>
      </c>
      <c r="D216" t="s">
        <v>25</v>
      </c>
      <c r="E216" s="1">
        <v>2.9785043514297902</v>
      </c>
      <c r="F216" s="2">
        <f>Table3[[#This Row],[Polar ang (rad)]]/PI()*180</f>
        <v>170.65572859827753</v>
      </c>
      <c r="G216" s="4">
        <f>ROUND(Table3[[#This Row],[Polar ang (deg)]], 0)</f>
        <v>171</v>
      </c>
      <c r="H216" s="5">
        <v>4.9582057496553303E-3</v>
      </c>
      <c r="I216" s="1">
        <v>0.998920560161774</v>
      </c>
      <c r="J216" s="1">
        <v>4.2556940705585404</v>
      </c>
      <c r="K216" s="2">
        <f>IF(Table3[[#This Row],[Phase shift diff (rad)]]="","",Table3[[#This Row],[Phase shift diff (rad)]]/PI()*180)</f>
        <v>243.83330914185396</v>
      </c>
      <c r="L216">
        <v>0</v>
      </c>
      <c r="M216" s="1">
        <f>IF(Table3[[#This Row],[Unwrapped (deg)]]="","",Table3[[#This Row],[Unwrapped (deg)]]/180*PI())</f>
        <v>4.2556940705585404</v>
      </c>
      <c r="N216" s="2">
        <f>IF(Table3[[#This Row],[Phase shift diff (deg)]]="","",Table3[[#This Row],[Phase shift diff (deg)]]+360*Table3[[#This Row],[Phase mod]])</f>
        <v>243.83330914185396</v>
      </c>
    </row>
    <row r="217" spans="1:14" x14ac:dyDescent="0.2">
      <c r="A217" t="s">
        <v>27</v>
      </c>
      <c r="B217" s="3">
        <v>15.23</v>
      </c>
      <c r="C217" s="2">
        <f>2*Table3[[#This Row],[Photon energy (eV)]]-Threshold</f>
        <v>5.8726112000000015</v>
      </c>
      <c r="D217" t="s">
        <v>25</v>
      </c>
      <c r="E217" s="1">
        <v>3.14159265358979</v>
      </c>
      <c r="F217" s="2">
        <f>Table3[[#This Row],[Polar ang (rad)]]/PI()*180</f>
        <v>179.99999999999983</v>
      </c>
      <c r="G217" s="4">
        <f>ROUND(Table3[[#This Row],[Polar ang (deg)]], 0)</f>
        <v>180</v>
      </c>
      <c r="H217" s="5">
        <v>5.1961784587082303E-3</v>
      </c>
      <c r="I217" s="1">
        <v>1</v>
      </c>
      <c r="J217" s="1">
        <v>4.2350944465306801</v>
      </c>
      <c r="K217" s="2">
        <f>IF(Table3[[#This Row],[Phase shift diff (rad)]]="","",Table3[[#This Row],[Phase shift diff (rad)]]/PI()*180)</f>
        <v>242.65303762550127</v>
      </c>
      <c r="L217">
        <v>0</v>
      </c>
      <c r="M217" s="1">
        <f>IF(Table3[[#This Row],[Unwrapped (deg)]]="","",Table3[[#This Row],[Unwrapped (deg)]]/180*PI())</f>
        <v>4.2350944465306801</v>
      </c>
      <c r="N217" s="2">
        <f>IF(Table3[[#This Row],[Phase shift diff (deg)]]="","",Table3[[#This Row],[Phase shift diff (deg)]]+360*Table3[[#This Row],[Phase mod]])</f>
        <v>242.65303762550127</v>
      </c>
    </row>
    <row r="218" spans="1:14" x14ac:dyDescent="0.2">
      <c r="A218" t="s">
        <v>28</v>
      </c>
      <c r="B218" s="3">
        <v>15.9</v>
      </c>
      <c r="C218" s="2">
        <f>2*Table3[[#This Row],[Photon energy (eV)]]-Threshold</f>
        <v>7.2126112000000013</v>
      </c>
      <c r="D218" t="s">
        <v>23</v>
      </c>
      <c r="E218" s="1">
        <v>0</v>
      </c>
      <c r="F218" s="2">
        <f>Table3[[#This Row],[Polar ang (rad)]]/PI()*180</f>
        <v>0</v>
      </c>
      <c r="G218" s="4">
        <f>ROUND(Table3[[#This Row],[Polar ang (deg)]], 0)</f>
        <v>0</v>
      </c>
      <c r="H218" s="5">
        <v>3.5128622703355298E-3</v>
      </c>
      <c r="I218" s="1">
        <v>1</v>
      </c>
      <c r="J218" s="1">
        <v>1.07006112464833</v>
      </c>
      <c r="K218" s="2">
        <f>IF(Table3[[#This Row],[Phase shift diff (rad)]]="","",Table3[[#This Row],[Phase shift diff (rad)]]/PI()*180)</f>
        <v>61.30998626337162</v>
      </c>
      <c r="L218">
        <v>0</v>
      </c>
      <c r="M218" s="1">
        <f>IF(Table3[[#This Row],[Unwrapped (deg)]]="","",Table3[[#This Row],[Unwrapped (deg)]]/180*PI())</f>
        <v>1.07006112464833</v>
      </c>
      <c r="N218" s="2">
        <f>IF(Table3[[#This Row],[Phase shift diff (deg)]]="","",Table3[[#This Row],[Phase shift diff (deg)]]+360*Table3[[#This Row],[Phase mod]])</f>
        <v>61.30998626337162</v>
      </c>
    </row>
    <row r="219" spans="1:14" x14ac:dyDescent="0.2">
      <c r="A219" t="s">
        <v>28</v>
      </c>
      <c r="B219" s="3">
        <v>15.9</v>
      </c>
      <c r="C219" s="2">
        <f>2*Table3[[#This Row],[Photon energy (eV)]]-Threshold</f>
        <v>7.2126112000000013</v>
      </c>
      <c r="D219" t="s">
        <v>23</v>
      </c>
      <c r="E219" s="1">
        <v>0.16308830216</v>
      </c>
      <c r="F219" s="2">
        <f>Table3[[#This Row],[Polar ang (rad)]]/PI()*180</f>
        <v>9.3442714017223079</v>
      </c>
      <c r="G219" s="4">
        <f>ROUND(Table3[[#This Row],[Polar ang (deg)]], 0)</f>
        <v>9</v>
      </c>
      <c r="H219" s="5">
        <v>3.1240000474843598E-3</v>
      </c>
      <c r="I219" s="1">
        <v>0.931037605564626</v>
      </c>
      <c r="J219" s="1">
        <v>1.06752676467769</v>
      </c>
      <c r="K219" s="2">
        <f>IF(Table3[[#This Row],[Phase shift diff (rad)]]="","",Table3[[#This Row],[Phase shift diff (rad)]]/PI()*180)</f>
        <v>61.164778133287044</v>
      </c>
      <c r="L219">
        <v>0</v>
      </c>
      <c r="M219" s="1">
        <f>IF(Table3[[#This Row],[Unwrapped (deg)]]="","",Table3[[#This Row],[Unwrapped (deg)]]/180*PI())</f>
        <v>1.06752676467769</v>
      </c>
      <c r="N219" s="2">
        <f>IF(Table3[[#This Row],[Phase shift diff (deg)]]="","",Table3[[#This Row],[Phase shift diff (deg)]]+360*Table3[[#This Row],[Phase mod]])</f>
        <v>61.164778133287044</v>
      </c>
    </row>
    <row r="220" spans="1:14" x14ac:dyDescent="0.2">
      <c r="A220" t="s">
        <v>28</v>
      </c>
      <c r="B220" s="3">
        <v>15.9</v>
      </c>
      <c r="C220" s="2">
        <f>2*Table3[[#This Row],[Photon energy (eV)]]-Threshold</f>
        <v>7.2126112000000013</v>
      </c>
      <c r="D220" t="s">
        <v>23</v>
      </c>
      <c r="E220" s="1">
        <v>0.29860360358999999</v>
      </c>
      <c r="F220" s="2">
        <f>Table3[[#This Row],[Polar ang (rad)]]/PI()*180</f>
        <v>17.108726233104477</v>
      </c>
      <c r="G220" s="4">
        <f>ROUND(Table3[[#This Row],[Polar ang (deg)]], 0)</f>
        <v>17</v>
      </c>
      <c r="H220" s="5">
        <v>2.3341743705935702E-3</v>
      </c>
      <c r="I220" s="1">
        <v>0.77889791607581704</v>
      </c>
      <c r="J220" s="1">
        <v>1.0624687042871801</v>
      </c>
      <c r="K220" s="2">
        <f>IF(Table3[[#This Row],[Phase shift diff (rad)]]="","",Table3[[#This Row],[Phase shift diff (rad)]]/PI()*180)</f>
        <v>60.874972620388533</v>
      </c>
      <c r="L220">
        <v>0</v>
      </c>
      <c r="M220" s="1">
        <f>IF(Table3[[#This Row],[Unwrapped (deg)]]="","",Table3[[#This Row],[Unwrapped (deg)]]/180*PI())</f>
        <v>1.0624687042871801</v>
      </c>
      <c r="N220" s="2">
        <f>IF(Table3[[#This Row],[Phase shift diff (deg)]]="","",Table3[[#This Row],[Phase shift diff (deg)]]+360*Table3[[#This Row],[Phase mod]])</f>
        <v>60.874972620388533</v>
      </c>
    </row>
    <row r="221" spans="1:14" x14ac:dyDescent="0.2">
      <c r="A221" t="s">
        <v>28</v>
      </c>
      <c r="B221" s="3">
        <v>15.9</v>
      </c>
      <c r="C221" s="2">
        <f>2*Table3[[#This Row],[Photon energy (eV)]]-Threshold</f>
        <v>7.2126112000000013</v>
      </c>
      <c r="D221" t="s">
        <v>23</v>
      </c>
      <c r="E221" s="1">
        <v>0.43301280663999903</v>
      </c>
      <c r="F221" s="2">
        <f>Table3[[#This Row],[Polar ang (rad)]]/PI()*180</f>
        <v>24.809806295586331</v>
      </c>
      <c r="G221" s="4">
        <f>ROUND(Table3[[#This Row],[Polar ang (deg)]], 0)</f>
        <v>25</v>
      </c>
      <c r="H221" s="5">
        <v>1.3983617927626399E-3</v>
      </c>
      <c r="I221" s="1">
        <v>0.56647723342380196</v>
      </c>
      <c r="J221" s="1">
        <v>1.0608994185060101</v>
      </c>
      <c r="K221" s="2">
        <f>IF(Table3[[#This Row],[Phase shift diff (rad)]]="","",Table3[[#This Row],[Phase shift diff (rad)]]/PI()*180)</f>
        <v>60.785059168277598</v>
      </c>
      <c r="L221">
        <v>0</v>
      </c>
      <c r="M221" s="1">
        <f>IF(Table3[[#This Row],[Unwrapped (deg)]]="","",Table3[[#This Row],[Unwrapped (deg)]]/180*PI())</f>
        <v>1.0608994185060101</v>
      </c>
      <c r="N221" s="2">
        <f>IF(Table3[[#This Row],[Phase shift diff (deg)]]="","",Table3[[#This Row],[Phase shift diff (deg)]]+360*Table3[[#This Row],[Phase mod]])</f>
        <v>60.785059168277598</v>
      </c>
    </row>
    <row r="222" spans="1:14" x14ac:dyDescent="0.2">
      <c r="A222" t="s">
        <v>28</v>
      </c>
      <c r="B222" s="3">
        <v>15.9</v>
      </c>
      <c r="C222" s="2">
        <f>2*Table3[[#This Row],[Photon energy (eV)]]-Threshold</f>
        <v>7.2126112000000013</v>
      </c>
      <c r="D222" t="s">
        <v>23</v>
      </c>
      <c r="E222" s="1">
        <v>0.56709682710999998</v>
      </c>
      <c r="F222" s="2">
        <f>Table3[[#This Row],[Polar ang (rad)]]/PI()*180</f>
        <v>32.492254768663123</v>
      </c>
      <c r="G222" s="4">
        <f>ROUND(Table3[[#This Row],[Polar ang (deg)]], 0)</f>
        <v>32</v>
      </c>
      <c r="H222" s="5">
        <v>5.9442189688430004E-4</v>
      </c>
      <c r="I222" s="1">
        <v>0.32595157515200401</v>
      </c>
      <c r="J222" s="1">
        <v>1.10627351818877</v>
      </c>
      <c r="K222" s="2">
        <f>IF(Table3[[#This Row],[Phase shift diff (rad)]]="","",Table3[[#This Row],[Phase shift diff (rad)]]/PI()*180)</f>
        <v>63.384803579305633</v>
      </c>
      <c r="L222">
        <v>0</v>
      </c>
      <c r="M222" s="1">
        <f>IF(Table3[[#This Row],[Unwrapped (deg)]]="","",Table3[[#This Row],[Unwrapped (deg)]]/180*PI())</f>
        <v>1.10627351818877</v>
      </c>
      <c r="N222" s="2">
        <f>IF(Table3[[#This Row],[Phase shift diff (deg)]]="","",Table3[[#This Row],[Phase shift diff (deg)]]+360*Table3[[#This Row],[Phase mod]])</f>
        <v>63.384803579305633</v>
      </c>
    </row>
    <row r="223" spans="1:14" x14ac:dyDescent="0.2">
      <c r="A223" t="s">
        <v>28</v>
      </c>
      <c r="B223" s="3">
        <v>15.9</v>
      </c>
      <c r="C223" s="2">
        <f>2*Table3[[#This Row],[Photon energy (eV)]]-Threshold</f>
        <v>7.2126112000000013</v>
      </c>
      <c r="D223" t="s">
        <v>23</v>
      </c>
      <c r="E223" s="1">
        <v>0.70104202315999997</v>
      </c>
      <c r="F223" s="2">
        <f>Table3[[#This Row],[Polar ang (rad)]]/PI()*180</f>
        <v>40.166749188380507</v>
      </c>
      <c r="G223" s="4">
        <f>ROUND(Table3[[#This Row],[Polar ang (deg)]], 0)</f>
        <v>40</v>
      </c>
      <c r="H223" s="5">
        <v>1.48972526908597E-4</v>
      </c>
      <c r="I223" s="1">
        <v>0.12750586420648</v>
      </c>
      <c r="J223" s="1">
        <v>1.70930774882604</v>
      </c>
      <c r="K223" s="2">
        <f>IF(Table3[[#This Row],[Phase shift diff (rad)]]="","",Table3[[#This Row],[Phase shift diff (rad)]]/PI()*180)</f>
        <v>97.936119896739882</v>
      </c>
      <c r="L223">
        <v>0</v>
      </c>
      <c r="M223" s="1">
        <f>IF(Table3[[#This Row],[Unwrapped (deg)]]="","",Table3[[#This Row],[Unwrapped (deg)]]/180*PI())</f>
        <v>1.70930774882604</v>
      </c>
      <c r="N223" s="2">
        <f>IF(Table3[[#This Row],[Phase shift diff (deg)]]="","",Table3[[#This Row],[Phase shift diff (deg)]]+360*Table3[[#This Row],[Phase mod]])</f>
        <v>97.936119896739882</v>
      </c>
    </row>
    <row r="224" spans="1:14" x14ac:dyDescent="0.2">
      <c r="A224" t="s">
        <v>28</v>
      </c>
      <c r="B224" s="3">
        <v>15.9</v>
      </c>
      <c r="C224" s="2">
        <f>2*Table3[[#This Row],[Photon energy (eV)]]-Threshold</f>
        <v>7.2126112000000013</v>
      </c>
      <c r="D224" t="s">
        <v>23</v>
      </c>
      <c r="E224" s="1">
        <v>0.83491578945</v>
      </c>
      <c r="F224" s="2">
        <f>Table3[[#This Row],[Polar ang (rad)]]/PI()*180</f>
        <v>47.837150984318271</v>
      </c>
      <c r="G224" s="4">
        <f>ROUND(Table3[[#This Row],[Polar ang (deg)]], 0)</f>
        <v>48</v>
      </c>
      <c r="H224" s="5">
        <v>1.7873590625172499E-4</v>
      </c>
      <c r="I224" s="1">
        <v>0.25752364850241999</v>
      </c>
      <c r="J224" s="1">
        <v>2.4975579384244999</v>
      </c>
      <c r="K224" s="2">
        <f>IF(Table3[[#This Row],[Phase shift diff (rad)]]="","",Table3[[#This Row],[Phase shift diff (rad)]]/PI()*180)</f>
        <v>143.09952896111858</v>
      </c>
      <c r="L224">
        <v>0</v>
      </c>
      <c r="M224" s="1">
        <f>IF(Table3[[#This Row],[Unwrapped (deg)]]="","",Table3[[#This Row],[Unwrapped (deg)]]/180*PI())</f>
        <v>2.4975579384244999</v>
      </c>
      <c r="N224" s="2">
        <f>IF(Table3[[#This Row],[Phase shift diff (deg)]]="","",Table3[[#This Row],[Phase shift diff (deg)]]+360*Table3[[#This Row],[Phase mod]])</f>
        <v>143.09952896111858</v>
      </c>
    </row>
    <row r="225" spans="1:14" x14ac:dyDescent="0.2">
      <c r="A225" t="s">
        <v>28</v>
      </c>
      <c r="B225" s="3">
        <v>15.9</v>
      </c>
      <c r="C225" s="2">
        <f>2*Table3[[#This Row],[Photon energy (eV)]]-Threshold</f>
        <v>7.2126112000000013</v>
      </c>
      <c r="D225" t="s">
        <v>23</v>
      </c>
      <c r="E225" s="1">
        <v>0.96874859060999896</v>
      </c>
      <c r="F225" s="2">
        <f>Table3[[#This Row],[Polar ang (rad)]]/PI()*180</f>
        <v>55.505205651199752</v>
      </c>
      <c r="G225" s="4">
        <f>ROUND(Table3[[#This Row],[Polar ang (deg)]], 0)</f>
        <v>56</v>
      </c>
      <c r="H225" s="5">
        <v>3.3339705618185E-4</v>
      </c>
      <c r="I225" s="1">
        <v>0.43009111536316003</v>
      </c>
      <c r="J225" s="1">
        <v>1.9620994923180901</v>
      </c>
      <c r="K225" s="2">
        <f>IF(Table3[[#This Row],[Phase shift diff (rad)]]="","",Table3[[#This Row],[Phase shift diff (rad)]]/PI()*180)</f>
        <v>112.42001989458805</v>
      </c>
      <c r="L225">
        <v>0</v>
      </c>
      <c r="M225" s="1">
        <f>IF(Table3[[#This Row],[Unwrapped (deg)]]="","",Table3[[#This Row],[Unwrapped (deg)]]/180*PI())</f>
        <v>1.9620994923180901</v>
      </c>
      <c r="N225" s="2">
        <f>IF(Table3[[#This Row],[Phase shift diff (deg)]]="","",Table3[[#This Row],[Phase shift diff (deg)]]+360*Table3[[#This Row],[Phase mod]])</f>
        <v>112.42001989458805</v>
      </c>
    </row>
    <row r="226" spans="1:14" x14ac:dyDescent="0.2">
      <c r="A226" t="s">
        <v>28</v>
      </c>
      <c r="B226" s="3">
        <v>15.9</v>
      </c>
      <c r="C226" s="2">
        <f>2*Table3[[#This Row],[Photon energy (eV)]]-Threshold</f>
        <v>7.2126112000000013</v>
      </c>
      <c r="D226" t="s">
        <v>23</v>
      </c>
      <c r="E226" s="1">
        <v>1.1025563842999999</v>
      </c>
      <c r="F226" s="2">
        <f>Table3[[#This Row],[Polar ang (rad)]]/PI()*180</f>
        <v>63.171827495594052</v>
      </c>
      <c r="G226" s="4">
        <f>ROUND(Table3[[#This Row],[Polar ang (deg)]], 0)</f>
        <v>63</v>
      </c>
      <c r="H226" s="5">
        <v>5.6253673355510705E-4</v>
      </c>
      <c r="I226" s="1">
        <v>0.37054896768003898</v>
      </c>
      <c r="J226" s="1">
        <v>1.6444004017051701</v>
      </c>
      <c r="K226" s="2">
        <f>IF(Table3[[#This Row],[Phase shift diff (rad)]]="","",Table3[[#This Row],[Phase shift diff (rad)]]/PI()*180)</f>
        <v>94.217202847323421</v>
      </c>
      <c r="L226">
        <v>0</v>
      </c>
      <c r="M226" s="1">
        <f>IF(Table3[[#This Row],[Unwrapped (deg)]]="","",Table3[[#This Row],[Unwrapped (deg)]]/180*PI())</f>
        <v>1.6444004017051701</v>
      </c>
      <c r="N226" s="2">
        <f>IF(Table3[[#This Row],[Phase shift diff (deg)]]="","",Table3[[#This Row],[Phase shift diff (deg)]]+360*Table3[[#This Row],[Phase mod]])</f>
        <v>94.217202847323421</v>
      </c>
    </row>
    <row r="227" spans="1:14" x14ac:dyDescent="0.2">
      <c r="A227" t="s">
        <v>28</v>
      </c>
      <c r="B227" s="3">
        <v>15.9</v>
      </c>
      <c r="C227" s="2">
        <f>2*Table3[[#This Row],[Photon energy (eV)]]-Threshold</f>
        <v>7.2126112000000013</v>
      </c>
      <c r="D227" t="s">
        <v>23</v>
      </c>
      <c r="E227" s="1">
        <v>1.2363485299999999</v>
      </c>
      <c r="F227" s="2">
        <f>Table3[[#This Row],[Polar ang (rad)]]/PI()*180</f>
        <v>70.837552776203438</v>
      </c>
      <c r="G227" s="4">
        <f>ROUND(Table3[[#This Row],[Polar ang (deg)]], 0)</f>
        <v>71</v>
      </c>
      <c r="H227" s="5">
        <v>6.7901040780404798E-4</v>
      </c>
      <c r="I227" s="1">
        <v>0.365078722691909</v>
      </c>
      <c r="J227" s="1">
        <v>1.5134273826336999</v>
      </c>
      <c r="K227" s="2">
        <f>IF(Table3[[#This Row],[Phase shift diff (rad)]]="","",Table3[[#This Row],[Phase shift diff (rad)]]/PI()*180)</f>
        <v>86.713001624441745</v>
      </c>
      <c r="L227">
        <v>0</v>
      </c>
      <c r="M227" s="1">
        <f>IF(Table3[[#This Row],[Unwrapped (deg)]]="","",Table3[[#This Row],[Unwrapped (deg)]]/180*PI())</f>
        <v>1.5134273826336999</v>
      </c>
      <c r="N227" s="2">
        <f>IF(Table3[[#This Row],[Phase shift diff (deg)]]="","",Table3[[#This Row],[Phase shift diff (deg)]]+360*Table3[[#This Row],[Phase mod]])</f>
        <v>86.713001624441745</v>
      </c>
    </row>
    <row r="228" spans="1:14" x14ac:dyDescent="0.2">
      <c r="A228" t="s">
        <v>28</v>
      </c>
      <c r="B228" s="3">
        <v>15.9</v>
      </c>
      <c r="C228" s="2">
        <f>2*Table3[[#This Row],[Photon energy (eV)]]-Threshold</f>
        <v>7.2126112000000013</v>
      </c>
      <c r="D228" t="s">
        <v>23</v>
      </c>
      <c r="E228" s="1">
        <v>1.3701310999</v>
      </c>
      <c r="F228" s="2">
        <f>Table3[[#This Row],[Polar ang (rad)]]/PI()*180</f>
        <v>78.502729403887372</v>
      </c>
      <c r="G228" s="4">
        <f>ROUND(Table3[[#This Row],[Polar ang (deg)]], 0)</f>
        <v>79</v>
      </c>
      <c r="H228" s="5">
        <v>5.5865816890276999E-4</v>
      </c>
      <c r="I228" s="1">
        <v>0.36760214858220303</v>
      </c>
      <c r="J228" s="1">
        <v>1.4552961106917499</v>
      </c>
      <c r="K228" s="2">
        <f>IF(Table3[[#This Row],[Phase shift diff (rad)]]="","",Table3[[#This Row],[Phase shift diff (rad)]]/PI()*180)</f>
        <v>83.382325084440751</v>
      </c>
      <c r="L228">
        <v>0</v>
      </c>
      <c r="M228" s="1">
        <f>IF(Table3[[#This Row],[Unwrapped (deg)]]="","",Table3[[#This Row],[Unwrapped (deg)]]/180*PI())</f>
        <v>1.4552961106917501</v>
      </c>
      <c r="N228" s="2">
        <f>IF(Table3[[#This Row],[Phase shift diff (deg)]]="","",Table3[[#This Row],[Phase shift diff (deg)]]+360*Table3[[#This Row],[Phase mod]])</f>
        <v>83.382325084440751</v>
      </c>
    </row>
    <row r="229" spans="1:14" x14ac:dyDescent="0.2">
      <c r="A229" t="s">
        <v>28</v>
      </c>
      <c r="B229" s="3">
        <v>15.9</v>
      </c>
      <c r="C229" s="2">
        <f>2*Table3[[#This Row],[Photon energy (eV)]]-Threshold</f>
        <v>7.2126112000000013</v>
      </c>
      <c r="D229" t="s">
        <v>23</v>
      </c>
      <c r="E229" s="1">
        <v>1.5039084682999999</v>
      </c>
      <c r="F229" s="2">
        <f>Table3[[#This Row],[Polar ang (rad)]]/PI()*180</f>
        <v>86.167608007574145</v>
      </c>
      <c r="G229" s="4">
        <f>ROUND(Table3[[#This Row],[Polar ang (deg)]], 0)</f>
        <v>86</v>
      </c>
      <c r="H229" s="5">
        <v>2.1604386757600999E-4</v>
      </c>
      <c r="I229" s="1">
        <v>0.36965692185170801</v>
      </c>
      <c r="J229" s="1">
        <v>1.4320505653512501</v>
      </c>
      <c r="K229" s="2">
        <f>IF(Table3[[#This Row],[Phase shift diff (rad)]]="","",Table3[[#This Row],[Phase shift diff (rad)]]/PI()*180)</f>
        <v>82.050453443950119</v>
      </c>
      <c r="L229">
        <v>0</v>
      </c>
      <c r="M229" s="1">
        <f>IF(Table3[[#This Row],[Unwrapped (deg)]]="","",Table3[[#This Row],[Unwrapped (deg)]]/180*PI())</f>
        <v>1.4320505653512501</v>
      </c>
      <c r="N229" s="2">
        <f>IF(Table3[[#This Row],[Phase shift diff (deg)]]="","",Table3[[#This Row],[Phase shift diff (deg)]]+360*Table3[[#This Row],[Phase mod]])</f>
        <v>82.050453443950119</v>
      </c>
    </row>
    <row r="230" spans="1:14" x14ac:dyDescent="0.2">
      <c r="A230" t="s">
        <v>28</v>
      </c>
      <c r="B230" s="3">
        <v>15.9</v>
      </c>
      <c r="C230" s="2">
        <f>2*Table3[[#This Row],[Photon energy (eV)]]-Threshold</f>
        <v>7.2126112000000013</v>
      </c>
      <c r="D230" t="s">
        <v>23</v>
      </c>
      <c r="E230" s="1">
        <v>1.6376841852897901</v>
      </c>
      <c r="F230" s="2">
        <f>Table3[[#This Row],[Polar ang (rad)]]/PI()*180</f>
        <v>93.83239199242567</v>
      </c>
      <c r="G230" s="4">
        <f>ROUND(Table3[[#This Row],[Polar ang (deg)]], 0)</f>
        <v>94</v>
      </c>
      <c r="H230" s="5">
        <v>2.1604386757600999E-4</v>
      </c>
      <c r="I230" s="1">
        <v>0.36965692185170801</v>
      </c>
      <c r="J230" s="1">
        <v>4.5736432189410401</v>
      </c>
      <c r="K230" s="2">
        <f>IF(Table3[[#This Row],[Phase shift diff (rad)]]="","",Table3[[#This Row],[Phase shift diff (rad)]]/PI()*180)</f>
        <v>262.05045344394995</v>
      </c>
      <c r="L230">
        <v>0</v>
      </c>
      <c r="M230" s="1">
        <f>IF(Table3[[#This Row],[Unwrapped (deg)]]="","",Table3[[#This Row],[Unwrapped (deg)]]/180*PI())</f>
        <v>4.5736432189410401</v>
      </c>
      <c r="N230" s="2">
        <f>IF(Table3[[#This Row],[Phase shift diff (deg)]]="","",Table3[[#This Row],[Phase shift diff (deg)]]+360*Table3[[#This Row],[Phase mod]])</f>
        <v>262.05045344394995</v>
      </c>
    </row>
    <row r="231" spans="1:14" x14ac:dyDescent="0.2">
      <c r="A231" t="s">
        <v>28</v>
      </c>
      <c r="B231" s="3">
        <v>15.9</v>
      </c>
      <c r="C231" s="2">
        <f>2*Table3[[#This Row],[Photon energy (eV)]]-Threshold</f>
        <v>7.2126112000000013</v>
      </c>
      <c r="D231" t="s">
        <v>23</v>
      </c>
      <c r="E231" s="1">
        <v>1.77146155368979</v>
      </c>
      <c r="F231" s="2">
        <f>Table3[[#This Row],[Polar ang (rad)]]/PI()*180</f>
        <v>101.49727059611246</v>
      </c>
      <c r="G231" s="4">
        <f>ROUND(Table3[[#This Row],[Polar ang (deg)]], 0)</f>
        <v>101</v>
      </c>
      <c r="H231" s="5">
        <v>5.5865816890276999E-4</v>
      </c>
      <c r="I231" s="1">
        <v>0.36760214858220303</v>
      </c>
      <c r="J231" s="1">
        <v>4.5968887642815499</v>
      </c>
      <c r="K231" s="2">
        <f>IF(Table3[[#This Row],[Phase shift diff (rad)]]="","",Table3[[#This Row],[Phase shift diff (rad)]]/PI()*180)</f>
        <v>263.38232508444116</v>
      </c>
      <c r="L231">
        <v>0</v>
      </c>
      <c r="M231" s="1">
        <f>IF(Table3[[#This Row],[Unwrapped (deg)]]="","",Table3[[#This Row],[Unwrapped (deg)]]/180*PI())</f>
        <v>4.5968887642815508</v>
      </c>
      <c r="N231" s="2">
        <f>IF(Table3[[#This Row],[Phase shift diff (deg)]]="","",Table3[[#This Row],[Phase shift diff (deg)]]+360*Table3[[#This Row],[Phase mod]])</f>
        <v>263.38232508444116</v>
      </c>
    </row>
    <row r="232" spans="1:14" x14ac:dyDescent="0.2">
      <c r="A232" t="s">
        <v>28</v>
      </c>
      <c r="B232" s="3">
        <v>15.9</v>
      </c>
      <c r="C232" s="2">
        <f>2*Table3[[#This Row],[Photon energy (eV)]]-Threshold</f>
        <v>7.2126112000000013</v>
      </c>
      <c r="D232" t="s">
        <v>23</v>
      </c>
      <c r="E232" s="1">
        <v>1.9052441235897899</v>
      </c>
      <c r="F232" s="2">
        <f>Table3[[#This Row],[Polar ang (rad)]]/PI()*180</f>
        <v>109.16244722379638</v>
      </c>
      <c r="G232" s="4">
        <f>ROUND(Table3[[#This Row],[Polar ang (deg)]], 0)</f>
        <v>109</v>
      </c>
      <c r="H232" s="5">
        <v>6.7901040780404798E-4</v>
      </c>
      <c r="I232" s="1">
        <v>0.365078722691909</v>
      </c>
      <c r="J232" s="1">
        <v>4.6550200362235001</v>
      </c>
      <c r="K232" s="2">
        <f>IF(Table3[[#This Row],[Phase shift diff (rad)]]="","",Table3[[#This Row],[Phase shift diff (rad)]]/PI()*180)</f>
        <v>266.71300162444214</v>
      </c>
      <c r="L232">
        <v>0</v>
      </c>
      <c r="M232" s="1">
        <f>IF(Table3[[#This Row],[Unwrapped (deg)]]="","",Table3[[#This Row],[Unwrapped (deg)]]/180*PI())</f>
        <v>4.6550200362235001</v>
      </c>
      <c r="N232" s="2">
        <f>IF(Table3[[#This Row],[Phase shift diff (deg)]]="","",Table3[[#This Row],[Phase shift diff (deg)]]+360*Table3[[#This Row],[Phase mod]])</f>
        <v>266.71300162444214</v>
      </c>
    </row>
    <row r="233" spans="1:14" x14ac:dyDescent="0.2">
      <c r="A233" t="s">
        <v>28</v>
      </c>
      <c r="B233" s="3">
        <v>15.9</v>
      </c>
      <c r="C233" s="2">
        <f>2*Table3[[#This Row],[Photon energy (eV)]]-Threshold</f>
        <v>7.2126112000000013</v>
      </c>
      <c r="D233" t="s">
        <v>23</v>
      </c>
      <c r="E233" s="1">
        <v>2.0390362692897899</v>
      </c>
      <c r="F233" s="2">
        <f>Table3[[#This Row],[Polar ang (rad)]]/PI()*180</f>
        <v>116.82817250440576</v>
      </c>
      <c r="G233" s="4">
        <f>ROUND(Table3[[#This Row],[Polar ang (deg)]], 0)</f>
        <v>117</v>
      </c>
      <c r="H233" s="5">
        <v>5.6253673355510705E-4</v>
      </c>
      <c r="I233" s="1">
        <v>0.37054896768003898</v>
      </c>
      <c r="J233" s="1">
        <v>4.7859930552949699</v>
      </c>
      <c r="K233" s="2">
        <f>IF(Table3[[#This Row],[Phase shift diff (rad)]]="","",Table3[[#This Row],[Phase shift diff (rad)]]/PI()*180)</f>
        <v>274.21720284732385</v>
      </c>
      <c r="L233">
        <v>0</v>
      </c>
      <c r="M233" s="1">
        <f>IF(Table3[[#This Row],[Unwrapped (deg)]]="","",Table3[[#This Row],[Unwrapped (deg)]]/180*PI())</f>
        <v>4.7859930552949708</v>
      </c>
      <c r="N233" s="2">
        <f>IF(Table3[[#This Row],[Phase shift diff (deg)]]="","",Table3[[#This Row],[Phase shift diff (deg)]]+360*Table3[[#This Row],[Phase mod]])</f>
        <v>274.21720284732385</v>
      </c>
    </row>
    <row r="234" spans="1:14" x14ac:dyDescent="0.2">
      <c r="A234" t="s">
        <v>28</v>
      </c>
      <c r="B234" s="3">
        <v>15.9</v>
      </c>
      <c r="C234" s="2">
        <f>2*Table3[[#This Row],[Photon energy (eV)]]-Threshold</f>
        <v>7.2126112000000013</v>
      </c>
      <c r="D234" t="s">
        <v>23</v>
      </c>
      <c r="E234" s="1">
        <v>2.1728440629797898</v>
      </c>
      <c r="F234" s="2">
        <f>Table3[[#This Row],[Polar ang (rad)]]/PI()*180</f>
        <v>124.4947943488</v>
      </c>
      <c r="G234" s="4">
        <f>ROUND(Table3[[#This Row],[Polar ang (deg)]], 0)</f>
        <v>124</v>
      </c>
      <c r="H234" s="5">
        <v>3.3339705618185E-4</v>
      </c>
      <c r="I234" s="1">
        <v>0.43009111536316003</v>
      </c>
      <c r="J234" s="1">
        <v>5.1036921459078801</v>
      </c>
      <c r="K234" s="2">
        <f>IF(Table3[[#This Row],[Phase shift diff (rad)]]="","",Table3[[#This Row],[Phase shift diff (rad)]]/PI()*180)</f>
        <v>292.42001989458788</v>
      </c>
      <c r="L234">
        <v>0</v>
      </c>
      <c r="M234" s="1">
        <f>IF(Table3[[#This Row],[Unwrapped (deg)]]="","",Table3[[#This Row],[Unwrapped (deg)]]/180*PI())</f>
        <v>5.1036921459078801</v>
      </c>
      <c r="N234" s="2">
        <f>IF(Table3[[#This Row],[Phase shift diff (deg)]]="","",Table3[[#This Row],[Phase shift diff (deg)]]+360*Table3[[#This Row],[Phase mod]])</f>
        <v>292.42001989458788</v>
      </c>
    </row>
    <row r="235" spans="1:14" x14ac:dyDescent="0.2">
      <c r="A235" t="s">
        <v>28</v>
      </c>
      <c r="B235" s="3">
        <v>15.9</v>
      </c>
      <c r="C235" s="2">
        <f>2*Table3[[#This Row],[Photon energy (eV)]]-Threshold</f>
        <v>7.2126112000000013</v>
      </c>
      <c r="D235" t="s">
        <v>23</v>
      </c>
      <c r="E235" s="1">
        <v>2.3066768641397899</v>
      </c>
      <c r="F235" s="2">
        <f>Table3[[#This Row],[Polar ang (rad)]]/PI()*180</f>
        <v>132.16284901568156</v>
      </c>
      <c r="G235" s="4">
        <f>ROUND(Table3[[#This Row],[Polar ang (deg)]], 0)</f>
        <v>132</v>
      </c>
      <c r="H235" s="5">
        <v>1.7873590625172499E-4</v>
      </c>
      <c r="I235" s="1">
        <v>0.25752364850241999</v>
      </c>
      <c r="J235" s="1">
        <v>5.6391505920142997</v>
      </c>
      <c r="K235" s="2">
        <f>IF(Table3[[#This Row],[Phase shift diff (rad)]]="","",Table3[[#This Row],[Phase shift diff (rad)]]/PI()*180)</f>
        <v>323.09952896111895</v>
      </c>
      <c r="L235">
        <v>0</v>
      </c>
      <c r="M235" s="1">
        <f>IF(Table3[[#This Row],[Unwrapped (deg)]]="","",Table3[[#This Row],[Unwrapped (deg)]]/180*PI())</f>
        <v>5.6391505920142997</v>
      </c>
      <c r="N235" s="2">
        <f>IF(Table3[[#This Row],[Phase shift diff (deg)]]="","",Table3[[#This Row],[Phase shift diff (deg)]]+360*Table3[[#This Row],[Phase mod]])</f>
        <v>323.09952896111895</v>
      </c>
    </row>
    <row r="236" spans="1:14" x14ac:dyDescent="0.2">
      <c r="A236" t="s">
        <v>28</v>
      </c>
      <c r="B236" s="3">
        <v>15.9</v>
      </c>
      <c r="C236" s="2">
        <f>2*Table3[[#This Row],[Photon energy (eV)]]-Threshold</f>
        <v>7.2126112000000013</v>
      </c>
      <c r="D236" t="s">
        <v>23</v>
      </c>
      <c r="E236" s="1">
        <v>2.4405506304297901</v>
      </c>
      <c r="F236" s="2">
        <f>Table3[[#This Row],[Polar ang (rad)]]/PI()*180</f>
        <v>139.83325081161931</v>
      </c>
      <c r="G236" s="4">
        <f>ROUND(Table3[[#This Row],[Polar ang (deg)]], 0)</f>
        <v>140</v>
      </c>
      <c r="H236" s="5">
        <v>1.48972526908597E-4</v>
      </c>
      <c r="I236" s="1">
        <v>0.12750586420648</v>
      </c>
      <c r="J236" s="1">
        <v>4.8509004024158298</v>
      </c>
      <c r="K236" s="2">
        <f>IF(Table3[[#This Row],[Phase shift diff (rad)]]="","",Table3[[#This Row],[Phase shift diff (rad)]]/PI()*180)</f>
        <v>277.93611989673968</v>
      </c>
      <c r="L236">
        <v>0</v>
      </c>
      <c r="M236" s="1">
        <f>IF(Table3[[#This Row],[Unwrapped (deg)]]="","",Table3[[#This Row],[Unwrapped (deg)]]/180*PI())</f>
        <v>4.8509004024158298</v>
      </c>
      <c r="N236" s="2">
        <f>IF(Table3[[#This Row],[Phase shift diff (deg)]]="","",Table3[[#This Row],[Phase shift diff (deg)]]+360*Table3[[#This Row],[Phase mod]])</f>
        <v>277.93611989673968</v>
      </c>
    </row>
    <row r="237" spans="1:14" x14ac:dyDescent="0.2">
      <c r="A237" t="s">
        <v>28</v>
      </c>
      <c r="B237" s="3">
        <v>15.9</v>
      </c>
      <c r="C237" s="2">
        <f>2*Table3[[#This Row],[Photon energy (eV)]]-Threshold</f>
        <v>7.2126112000000013</v>
      </c>
      <c r="D237" t="s">
        <v>23</v>
      </c>
      <c r="E237" s="1">
        <v>2.5744958264797901</v>
      </c>
      <c r="F237" s="2">
        <f>Table3[[#This Row],[Polar ang (rad)]]/PI()*180</f>
        <v>147.50774523133671</v>
      </c>
      <c r="G237" s="4">
        <f>ROUND(Table3[[#This Row],[Polar ang (deg)]], 0)</f>
        <v>148</v>
      </c>
      <c r="H237" s="5">
        <v>5.9442189688430004E-4</v>
      </c>
      <c r="I237" s="1">
        <v>0.32595157515200401</v>
      </c>
      <c r="J237" s="1">
        <v>4.2478661717785604</v>
      </c>
      <c r="K237" s="2">
        <f>IF(Table3[[#This Row],[Phase shift diff (rad)]]="","",Table3[[#This Row],[Phase shift diff (rad)]]/PI()*180)</f>
        <v>243.38480357930547</v>
      </c>
      <c r="L237">
        <v>0</v>
      </c>
      <c r="M237" s="1">
        <f>IF(Table3[[#This Row],[Unwrapped (deg)]]="","",Table3[[#This Row],[Unwrapped (deg)]]/180*PI())</f>
        <v>4.2478661717785604</v>
      </c>
      <c r="N237" s="2">
        <f>IF(Table3[[#This Row],[Phase shift diff (deg)]]="","",Table3[[#This Row],[Phase shift diff (deg)]]+360*Table3[[#This Row],[Phase mod]])</f>
        <v>243.38480357930547</v>
      </c>
    </row>
    <row r="238" spans="1:14" x14ac:dyDescent="0.2">
      <c r="A238" t="s">
        <v>28</v>
      </c>
      <c r="B238" s="3">
        <v>15.9</v>
      </c>
      <c r="C238" s="2">
        <f>2*Table3[[#This Row],[Photon energy (eV)]]-Threshold</f>
        <v>7.2126112000000013</v>
      </c>
      <c r="D238" t="s">
        <v>23</v>
      </c>
      <c r="E238" s="1">
        <v>2.7085798469497901</v>
      </c>
      <c r="F238" s="2">
        <f>Table3[[#This Row],[Polar ang (rad)]]/PI()*180</f>
        <v>155.19019370441345</v>
      </c>
      <c r="G238" s="4">
        <f>ROUND(Table3[[#This Row],[Polar ang (deg)]], 0)</f>
        <v>155</v>
      </c>
      <c r="H238" s="5">
        <v>1.3983617927626399E-3</v>
      </c>
      <c r="I238" s="1">
        <v>0.56647723342380196</v>
      </c>
      <c r="J238" s="1">
        <v>4.2024920720957999</v>
      </c>
      <c r="K238" s="2">
        <f>IF(Table3[[#This Row],[Phase shift diff (rad)]]="","",Table3[[#This Row],[Phase shift diff (rad)]]/PI()*180)</f>
        <v>240.7850591682774</v>
      </c>
      <c r="L238">
        <v>0</v>
      </c>
      <c r="M238" s="1">
        <f>IF(Table3[[#This Row],[Unwrapped (deg)]]="","",Table3[[#This Row],[Unwrapped (deg)]]/180*PI())</f>
        <v>4.2024920720957999</v>
      </c>
      <c r="N238" s="2">
        <f>IF(Table3[[#This Row],[Phase shift diff (deg)]]="","",Table3[[#This Row],[Phase shift diff (deg)]]+360*Table3[[#This Row],[Phase mod]])</f>
        <v>240.7850591682774</v>
      </c>
    </row>
    <row r="239" spans="1:14" x14ac:dyDescent="0.2">
      <c r="A239" t="s">
        <v>28</v>
      </c>
      <c r="B239" s="3">
        <v>15.9</v>
      </c>
      <c r="C239" s="2">
        <f>2*Table3[[#This Row],[Photon energy (eV)]]-Threshold</f>
        <v>7.2126112000000013</v>
      </c>
      <c r="D239" t="s">
        <v>23</v>
      </c>
      <c r="E239" s="1">
        <v>2.8429890499997899</v>
      </c>
      <c r="F239" s="2">
        <f>Table3[[#This Row],[Polar ang (rad)]]/PI()*180</f>
        <v>162.89127376689535</v>
      </c>
      <c r="G239" s="4">
        <f>ROUND(Table3[[#This Row],[Polar ang (deg)]], 0)</f>
        <v>163</v>
      </c>
      <c r="H239" s="5">
        <v>2.3341743705935702E-3</v>
      </c>
      <c r="I239" s="1">
        <v>0.77889791607581704</v>
      </c>
      <c r="J239" s="1">
        <v>4.2040613578769799</v>
      </c>
      <c r="K239" s="2">
        <f>IF(Table3[[#This Row],[Phase shift diff (rad)]]="","",Table3[[#This Row],[Phase shift diff (rad)]]/PI()*180)</f>
        <v>240.87497262038892</v>
      </c>
      <c r="L239">
        <v>0</v>
      </c>
      <c r="M239" s="1">
        <f>IF(Table3[[#This Row],[Unwrapped (deg)]]="","",Table3[[#This Row],[Unwrapped (deg)]]/180*PI())</f>
        <v>4.2040613578769799</v>
      </c>
      <c r="N239" s="2">
        <f>IF(Table3[[#This Row],[Phase shift diff (deg)]]="","",Table3[[#This Row],[Phase shift diff (deg)]]+360*Table3[[#This Row],[Phase mod]])</f>
        <v>240.87497262038892</v>
      </c>
    </row>
    <row r="240" spans="1:14" x14ac:dyDescent="0.2">
      <c r="A240" t="s">
        <v>28</v>
      </c>
      <c r="B240" s="3">
        <v>15.9</v>
      </c>
      <c r="C240" s="2">
        <f>2*Table3[[#This Row],[Photon energy (eV)]]-Threshold</f>
        <v>7.2126112000000013</v>
      </c>
      <c r="D240" t="s">
        <v>23</v>
      </c>
      <c r="E240" s="1">
        <v>2.9785043514297902</v>
      </c>
      <c r="F240" s="2">
        <f>Table3[[#This Row],[Polar ang (rad)]]/PI()*180</f>
        <v>170.65572859827753</v>
      </c>
      <c r="G240" s="4">
        <f>ROUND(Table3[[#This Row],[Polar ang (deg)]], 0)</f>
        <v>171</v>
      </c>
      <c r="H240" s="5">
        <v>3.1240000474843598E-3</v>
      </c>
      <c r="I240" s="1">
        <v>0.931037605564626</v>
      </c>
      <c r="J240" s="1">
        <v>4.2091194182674796</v>
      </c>
      <c r="K240" s="2">
        <f>IF(Table3[[#This Row],[Phase shift diff (rad)]]="","",Table3[[#This Row],[Phase shift diff (rad)]]/PI()*180)</f>
        <v>241.16477813328683</v>
      </c>
      <c r="L240">
        <v>0</v>
      </c>
      <c r="M240" s="1">
        <f>IF(Table3[[#This Row],[Unwrapped (deg)]]="","",Table3[[#This Row],[Unwrapped (deg)]]/180*PI())</f>
        <v>4.2091194182674796</v>
      </c>
      <c r="N240" s="2">
        <f>IF(Table3[[#This Row],[Phase shift diff (deg)]]="","",Table3[[#This Row],[Phase shift diff (deg)]]+360*Table3[[#This Row],[Phase mod]])</f>
        <v>241.16477813328683</v>
      </c>
    </row>
    <row r="241" spans="1:14" x14ac:dyDescent="0.2">
      <c r="A241" t="s">
        <v>28</v>
      </c>
      <c r="B241" s="3">
        <v>15.9</v>
      </c>
      <c r="C241" s="2">
        <f>2*Table3[[#This Row],[Photon energy (eV)]]-Threshold</f>
        <v>7.2126112000000013</v>
      </c>
      <c r="D241" t="s">
        <v>23</v>
      </c>
      <c r="E241" s="1">
        <v>3.14159265358979</v>
      </c>
      <c r="F241" s="2">
        <f>Table3[[#This Row],[Polar ang (rad)]]/PI()*180</f>
        <v>179.99999999999983</v>
      </c>
      <c r="G241" s="4">
        <f>ROUND(Table3[[#This Row],[Polar ang (deg)]], 0)</f>
        <v>180</v>
      </c>
      <c r="H241" s="5">
        <v>3.5128622703355298E-3</v>
      </c>
      <c r="I241" s="1">
        <v>1</v>
      </c>
      <c r="J241" s="1">
        <v>4.21165377823813</v>
      </c>
      <c r="K241" s="2">
        <f>IF(Table3[[#This Row],[Phase shift diff (rad)]]="","",Table3[[#This Row],[Phase shift diff (rad)]]/PI()*180)</f>
        <v>241.30998626337202</v>
      </c>
      <c r="L241">
        <v>0</v>
      </c>
      <c r="M241" s="1">
        <f>IF(Table3[[#This Row],[Unwrapped (deg)]]="","",Table3[[#This Row],[Unwrapped (deg)]]/180*PI())</f>
        <v>4.21165377823813</v>
      </c>
      <c r="N241" s="2">
        <f>IF(Table3[[#This Row],[Phase shift diff (deg)]]="","",Table3[[#This Row],[Phase shift diff (deg)]]+360*Table3[[#This Row],[Phase mod]])</f>
        <v>241.30998626337202</v>
      </c>
    </row>
    <row r="242" spans="1:14" x14ac:dyDescent="0.2">
      <c r="A242" t="s">
        <v>28</v>
      </c>
      <c r="B242" s="3">
        <v>15.9</v>
      </c>
      <c r="C242" s="2">
        <f>2*Table3[[#This Row],[Photon energy (eV)]]-Threshold</f>
        <v>7.2126112000000013</v>
      </c>
      <c r="D242" t="s">
        <v>24</v>
      </c>
      <c r="E242" s="1">
        <v>0</v>
      </c>
      <c r="F242" s="2">
        <f>Table3[[#This Row],[Polar ang (rad)]]/PI()*180</f>
        <v>0</v>
      </c>
      <c r="G242" s="4">
        <f>ROUND(Table3[[#This Row],[Polar ang (deg)]], 0)</f>
        <v>0</v>
      </c>
      <c r="H242" s="5">
        <v>0</v>
      </c>
      <c r="I242" s="1">
        <v>0</v>
      </c>
      <c r="J242" s="1"/>
      <c r="K242" s="2" t="str">
        <f>IF(Table3[[#This Row],[Phase shift diff (rad)]]="","",Table3[[#This Row],[Phase shift diff (rad)]]/PI()*180)</f>
        <v/>
      </c>
      <c r="L242">
        <v>0</v>
      </c>
      <c r="M242" s="1" t="str">
        <f>IF(Table3[[#This Row],[Unwrapped (deg)]]="","",Table3[[#This Row],[Unwrapped (deg)]]/180*PI())</f>
        <v/>
      </c>
      <c r="N242" s="2" t="str">
        <f>IF(Table3[[#This Row],[Phase shift diff (deg)]]="","",Table3[[#This Row],[Phase shift diff (deg)]]+360*Table3[[#This Row],[Phase mod]])</f>
        <v/>
      </c>
    </row>
    <row r="243" spans="1:14" x14ac:dyDescent="0.2">
      <c r="A243" t="s">
        <v>28</v>
      </c>
      <c r="B243" s="3">
        <v>15.9</v>
      </c>
      <c r="C243" s="2">
        <f>2*Table3[[#This Row],[Photon energy (eV)]]-Threshold</f>
        <v>7.2126112000000013</v>
      </c>
      <c r="D243" t="s">
        <v>24</v>
      </c>
      <c r="E243" s="1">
        <v>0.16308830216</v>
      </c>
      <c r="F243" s="2">
        <f>Table3[[#This Row],[Polar ang (rad)]]/PI()*180</f>
        <v>9.3442714017223079</v>
      </c>
      <c r="G243" s="4">
        <f>ROUND(Table3[[#This Row],[Polar ang (deg)]], 0)</f>
        <v>9</v>
      </c>
      <c r="H243" s="5">
        <v>1.1569807825329E-4</v>
      </c>
      <c r="I243" s="1">
        <v>3.4481197217686999E-2</v>
      </c>
      <c r="J243" s="1">
        <v>1.2769620260479699</v>
      </c>
      <c r="K243" s="2">
        <f>IF(Table3[[#This Row],[Phase shift diff (rad)]]="","",Table3[[#This Row],[Phase shift diff (rad)]]/PI()*180)</f>
        <v>73.164534691023377</v>
      </c>
      <c r="L243">
        <v>0</v>
      </c>
      <c r="M243" s="1">
        <f>IF(Table3[[#This Row],[Unwrapped (deg)]]="","",Table3[[#This Row],[Unwrapped (deg)]]/180*PI())</f>
        <v>1.2769620260479699</v>
      </c>
      <c r="N243" s="2">
        <f>IF(Table3[[#This Row],[Phase shift diff (deg)]]="","",Table3[[#This Row],[Phase shift diff (deg)]]+360*Table3[[#This Row],[Phase mod]])</f>
        <v>73.164534691023377</v>
      </c>
    </row>
    <row r="244" spans="1:14" x14ac:dyDescent="0.2">
      <c r="A244" t="s">
        <v>28</v>
      </c>
      <c r="B244" s="3">
        <v>15.9</v>
      </c>
      <c r="C244" s="2">
        <f>2*Table3[[#This Row],[Photon energy (eV)]]-Threshold</f>
        <v>7.2126112000000013</v>
      </c>
      <c r="D244" t="s">
        <v>24</v>
      </c>
      <c r="E244" s="1">
        <v>0.29860360358999999</v>
      </c>
      <c r="F244" s="2">
        <f>Table3[[#This Row],[Polar ang (rad)]]/PI()*180</f>
        <v>17.108726233104477</v>
      </c>
      <c r="G244" s="4">
        <f>ROUND(Table3[[#This Row],[Polar ang (deg)]], 0)</f>
        <v>17</v>
      </c>
      <c r="H244" s="5">
        <v>3.3129554395316903E-4</v>
      </c>
      <c r="I244" s="1">
        <v>0.11055104196209101</v>
      </c>
      <c r="J244" s="1">
        <v>1.28731203541567</v>
      </c>
      <c r="K244" s="2">
        <f>IF(Table3[[#This Row],[Phase shift diff (rad)]]="","",Table3[[#This Row],[Phase shift diff (rad)]]/PI()*180)</f>
        <v>73.757546545713453</v>
      </c>
      <c r="L244">
        <v>0</v>
      </c>
      <c r="M244" s="1">
        <f>IF(Table3[[#This Row],[Unwrapped (deg)]]="","",Table3[[#This Row],[Unwrapped (deg)]]/180*PI())</f>
        <v>1.28731203541567</v>
      </c>
      <c r="N244" s="2">
        <f>IF(Table3[[#This Row],[Phase shift diff (deg)]]="","",Table3[[#This Row],[Phase shift diff (deg)]]+360*Table3[[#This Row],[Phase mod]])</f>
        <v>73.757546545713453</v>
      </c>
    </row>
    <row r="245" spans="1:14" x14ac:dyDescent="0.2">
      <c r="A245" t="s">
        <v>28</v>
      </c>
      <c r="B245" s="3">
        <v>15.9</v>
      </c>
      <c r="C245" s="2">
        <f>2*Table3[[#This Row],[Photon energy (eV)]]-Threshold</f>
        <v>7.2126112000000013</v>
      </c>
      <c r="D245" t="s">
        <v>24</v>
      </c>
      <c r="E245" s="1">
        <v>0.43301280663999903</v>
      </c>
      <c r="F245" s="2">
        <f>Table3[[#This Row],[Polar ang (rad)]]/PI()*180</f>
        <v>24.809806295586331</v>
      </c>
      <c r="G245" s="4">
        <f>ROUND(Table3[[#This Row],[Polar ang (deg)]], 0)</f>
        <v>25</v>
      </c>
      <c r="H245" s="5">
        <v>5.3508035036897695E-4</v>
      </c>
      <c r="I245" s="1">
        <v>0.21676138328809799</v>
      </c>
      <c r="J245" s="1">
        <v>1.30776459937139</v>
      </c>
      <c r="K245" s="2">
        <f>IF(Table3[[#This Row],[Phase shift diff (rad)]]="","",Table3[[#This Row],[Phase shift diff (rad)]]/PI()*180)</f>
        <v>74.929392140597599</v>
      </c>
      <c r="L245">
        <v>0</v>
      </c>
      <c r="M245" s="1">
        <f>IF(Table3[[#This Row],[Unwrapped (deg)]]="","",Table3[[#This Row],[Unwrapped (deg)]]/180*PI())</f>
        <v>1.30776459937139</v>
      </c>
      <c r="N245" s="2">
        <f>IF(Table3[[#This Row],[Phase shift diff (deg)]]="","",Table3[[#This Row],[Phase shift diff (deg)]]+360*Table3[[#This Row],[Phase mod]])</f>
        <v>74.929392140597599</v>
      </c>
    </row>
    <row r="246" spans="1:14" x14ac:dyDescent="0.2">
      <c r="A246" t="s">
        <v>28</v>
      </c>
      <c r="B246" s="3">
        <v>15.9</v>
      </c>
      <c r="C246" s="2">
        <f>2*Table3[[#This Row],[Photon energy (eV)]]-Threshold</f>
        <v>7.2126112000000013</v>
      </c>
      <c r="D246" t="s">
        <v>24</v>
      </c>
      <c r="E246" s="1">
        <v>0.56709682710999998</v>
      </c>
      <c r="F246" s="2">
        <f>Table3[[#This Row],[Polar ang (rad)]]/PI()*180</f>
        <v>32.492254768663123</v>
      </c>
      <c r="G246" s="4">
        <f>ROUND(Table3[[#This Row],[Polar ang (deg)]], 0)</f>
        <v>32</v>
      </c>
      <c r="H246" s="5">
        <v>6.1461452226940696E-4</v>
      </c>
      <c r="I246" s="1">
        <v>0.33702421242399699</v>
      </c>
      <c r="J246" s="1">
        <v>1.3485352859844899</v>
      </c>
      <c r="K246" s="2">
        <f>IF(Table3[[#This Row],[Phase shift diff (rad)]]="","",Table3[[#This Row],[Phase shift diff (rad)]]/PI()*180)</f>
        <v>77.265380411378757</v>
      </c>
      <c r="L246">
        <v>0</v>
      </c>
      <c r="M246" s="1">
        <f>IF(Table3[[#This Row],[Unwrapped (deg)]]="","",Table3[[#This Row],[Unwrapped (deg)]]/180*PI())</f>
        <v>1.3485352859844901</v>
      </c>
      <c r="N246" s="2">
        <f>IF(Table3[[#This Row],[Phase shift diff (deg)]]="","",Table3[[#This Row],[Phase shift diff (deg)]]+360*Table3[[#This Row],[Phase mod]])</f>
        <v>77.265380411378757</v>
      </c>
    </row>
    <row r="247" spans="1:14" x14ac:dyDescent="0.2">
      <c r="A247" t="s">
        <v>28</v>
      </c>
      <c r="B247" s="3">
        <v>15.9</v>
      </c>
      <c r="C247" s="2">
        <f>2*Table3[[#This Row],[Photon energy (eV)]]-Threshold</f>
        <v>7.2126112000000013</v>
      </c>
      <c r="D247" t="s">
        <v>24</v>
      </c>
      <c r="E247" s="1">
        <v>0.70104202315999997</v>
      </c>
      <c r="F247" s="2">
        <f>Table3[[#This Row],[Polar ang (rad)]]/PI()*180</f>
        <v>40.166749188380507</v>
      </c>
      <c r="G247" s="4">
        <f>ROUND(Table3[[#This Row],[Polar ang (deg)]], 0)</f>
        <v>40</v>
      </c>
      <c r="H247" s="5">
        <v>5.0969285581880998E-4</v>
      </c>
      <c r="I247" s="1">
        <v>0.43624706789675899</v>
      </c>
      <c r="J247" s="1">
        <v>1.4451374110719</v>
      </c>
      <c r="K247" s="2">
        <f>IF(Table3[[#This Row],[Phase shift diff (rad)]]="","",Table3[[#This Row],[Phase shift diff (rad)]]/PI()*180)</f>
        <v>82.800274470882201</v>
      </c>
      <c r="L247">
        <v>0</v>
      </c>
      <c r="M247" s="1">
        <f>IF(Table3[[#This Row],[Unwrapped (deg)]]="","",Table3[[#This Row],[Unwrapped (deg)]]/180*PI())</f>
        <v>1.4451374110719</v>
      </c>
      <c r="N247" s="2">
        <f>IF(Table3[[#This Row],[Phase shift diff (deg)]]="","",Table3[[#This Row],[Phase shift diff (deg)]]+360*Table3[[#This Row],[Phase mod]])</f>
        <v>82.800274470882201</v>
      </c>
    </row>
    <row r="248" spans="1:14" x14ac:dyDescent="0.2">
      <c r="A248" t="s">
        <v>28</v>
      </c>
      <c r="B248" s="3">
        <v>15.9</v>
      </c>
      <c r="C248" s="2">
        <f>2*Table3[[#This Row],[Photon energy (eV)]]-Threshold</f>
        <v>7.2126112000000013</v>
      </c>
      <c r="D248" t="s">
        <v>24</v>
      </c>
      <c r="E248" s="1">
        <v>0.83491578945</v>
      </c>
      <c r="F248" s="2">
        <f>Table3[[#This Row],[Polar ang (rad)]]/PI()*180</f>
        <v>47.837150984318271</v>
      </c>
      <c r="G248" s="4">
        <f>ROUND(Table3[[#This Row],[Polar ang (deg)]], 0)</f>
        <v>48</v>
      </c>
      <c r="H248" s="5">
        <v>2.5766018834993899E-4</v>
      </c>
      <c r="I248" s="1">
        <v>0.37123817574878898</v>
      </c>
      <c r="J248" s="1">
        <v>1.8185849178807101</v>
      </c>
      <c r="K248" s="2">
        <f>IF(Table3[[#This Row],[Phase shift diff (rad)]]="","",Table3[[#This Row],[Phase shift diff (rad)]]/PI()*180)</f>
        <v>104.19724048071009</v>
      </c>
      <c r="L248">
        <v>0</v>
      </c>
      <c r="M248" s="1">
        <f>IF(Table3[[#This Row],[Unwrapped (deg)]]="","",Table3[[#This Row],[Unwrapped (deg)]]/180*PI())</f>
        <v>1.8185849178807101</v>
      </c>
      <c r="N248" s="2">
        <f>IF(Table3[[#This Row],[Phase shift diff (deg)]]="","",Table3[[#This Row],[Phase shift diff (deg)]]+360*Table3[[#This Row],[Phase mod]])</f>
        <v>104.19724048071009</v>
      </c>
    </row>
    <row r="249" spans="1:14" x14ac:dyDescent="0.2">
      <c r="A249" t="s">
        <v>28</v>
      </c>
      <c r="B249" s="3">
        <v>15.9</v>
      </c>
      <c r="C249" s="2">
        <f>2*Table3[[#This Row],[Photon energy (eV)]]-Threshold</f>
        <v>7.2126112000000013</v>
      </c>
      <c r="D249" t="s">
        <v>24</v>
      </c>
      <c r="E249" s="1">
        <v>0.96874859060999896</v>
      </c>
      <c r="F249" s="2">
        <f>Table3[[#This Row],[Polar ang (rad)]]/PI()*180</f>
        <v>55.505205651199752</v>
      </c>
      <c r="G249" s="4">
        <f>ROUND(Table3[[#This Row],[Polar ang (deg)]], 0)</f>
        <v>56</v>
      </c>
      <c r="H249" s="5">
        <v>2.2089033886385501E-4</v>
      </c>
      <c r="I249" s="1">
        <v>0.28495444231841899</v>
      </c>
      <c r="J249" s="1">
        <v>3.5193063400821201</v>
      </c>
      <c r="K249" s="2">
        <f>IF(Table3[[#This Row],[Phase shift diff (rad)]]="","",Table3[[#This Row],[Phase shift diff (rad)]]/PI()*180)</f>
        <v>201.64140010033788</v>
      </c>
      <c r="L249">
        <v>0</v>
      </c>
      <c r="M249" s="1">
        <f>IF(Table3[[#This Row],[Unwrapped (deg)]]="","",Table3[[#This Row],[Unwrapped (deg)]]/180*PI())</f>
        <v>3.5193063400821201</v>
      </c>
      <c r="N249" s="2">
        <f>IF(Table3[[#This Row],[Phase shift diff (deg)]]="","",Table3[[#This Row],[Phase shift diff (deg)]]+360*Table3[[#This Row],[Phase mod]])</f>
        <v>201.64140010033788</v>
      </c>
    </row>
    <row r="250" spans="1:14" x14ac:dyDescent="0.2">
      <c r="A250" t="s">
        <v>28</v>
      </c>
      <c r="B250" s="3">
        <v>15.9</v>
      </c>
      <c r="C250" s="2">
        <f>2*Table3[[#This Row],[Photon energy (eV)]]-Threshold</f>
        <v>7.2126112000000013</v>
      </c>
      <c r="D250" t="s">
        <v>24</v>
      </c>
      <c r="E250" s="1">
        <v>1.1025563842999999</v>
      </c>
      <c r="F250" s="2">
        <f>Table3[[#This Row],[Polar ang (rad)]]/PI()*180</f>
        <v>63.171827495594052</v>
      </c>
      <c r="G250" s="4">
        <f>ROUND(Table3[[#This Row],[Polar ang (deg)]], 0)</f>
        <v>63</v>
      </c>
      <c r="H250" s="5">
        <v>4.7779019581550798E-4</v>
      </c>
      <c r="I250" s="1">
        <v>0.31472551615998001</v>
      </c>
      <c r="J250" s="1">
        <v>4.00845227033959</v>
      </c>
      <c r="K250" s="2">
        <f>IF(Table3[[#This Row],[Phase shift diff (rad)]]="","",Table3[[#This Row],[Phase shift diff (rad)]]/PI()*180)</f>
        <v>229.6673974700914</v>
      </c>
      <c r="L250">
        <v>0</v>
      </c>
      <c r="M250" s="1">
        <f>IF(Table3[[#This Row],[Unwrapped (deg)]]="","",Table3[[#This Row],[Unwrapped (deg)]]/180*PI())</f>
        <v>4.00845227033959</v>
      </c>
      <c r="N250" s="2">
        <f>IF(Table3[[#This Row],[Phase shift diff (deg)]]="","",Table3[[#This Row],[Phase shift diff (deg)]]+360*Table3[[#This Row],[Phase mod]])</f>
        <v>229.6673974700914</v>
      </c>
    </row>
    <row r="251" spans="1:14" x14ac:dyDescent="0.2">
      <c r="A251" t="s">
        <v>28</v>
      </c>
      <c r="B251" s="3">
        <v>15.9</v>
      </c>
      <c r="C251" s="2">
        <f>2*Table3[[#This Row],[Photon energy (eV)]]-Threshold</f>
        <v>7.2126112000000013</v>
      </c>
      <c r="D251" t="s">
        <v>24</v>
      </c>
      <c r="E251" s="1">
        <v>1.2363485299999999</v>
      </c>
      <c r="F251" s="2">
        <f>Table3[[#This Row],[Polar ang (rad)]]/PI()*180</f>
        <v>70.837552776203438</v>
      </c>
      <c r="G251" s="4">
        <f>ROUND(Table3[[#This Row],[Polar ang (deg)]], 0)</f>
        <v>71</v>
      </c>
      <c r="H251" s="5">
        <v>5.9044546919850805E-4</v>
      </c>
      <c r="I251" s="1">
        <v>0.317460638654045</v>
      </c>
      <c r="J251" s="1">
        <v>4.1184029438826002</v>
      </c>
      <c r="K251" s="2">
        <f>IF(Table3[[#This Row],[Phase shift diff (rad)]]="","",Table3[[#This Row],[Phase shift diff (rad)]]/PI()*180)</f>
        <v>235.96710701872664</v>
      </c>
      <c r="L251">
        <v>0</v>
      </c>
      <c r="M251" s="1">
        <f>IF(Table3[[#This Row],[Unwrapped (deg)]]="","",Table3[[#This Row],[Unwrapped (deg)]]/180*PI())</f>
        <v>4.1184029438826002</v>
      </c>
      <c r="N251" s="2">
        <f>IF(Table3[[#This Row],[Phase shift diff (deg)]]="","",Table3[[#This Row],[Phase shift diff (deg)]]+360*Table3[[#This Row],[Phase mod]])</f>
        <v>235.96710701872664</v>
      </c>
    </row>
    <row r="252" spans="1:14" x14ac:dyDescent="0.2">
      <c r="A252" t="s">
        <v>28</v>
      </c>
      <c r="B252" s="3">
        <v>15.9</v>
      </c>
      <c r="C252" s="2">
        <f>2*Table3[[#This Row],[Photon energy (eV)]]-Threshold</f>
        <v>7.2126112000000013</v>
      </c>
      <c r="D252" t="s">
        <v>24</v>
      </c>
      <c r="E252" s="1">
        <v>1.3701310999</v>
      </c>
      <c r="F252" s="2">
        <f>Table3[[#This Row],[Polar ang (rad)]]/PI()*180</f>
        <v>78.502729403887372</v>
      </c>
      <c r="G252" s="4">
        <f>ROUND(Table3[[#This Row],[Polar ang (deg)]], 0)</f>
        <v>79</v>
      </c>
      <c r="H252" s="5">
        <v>4.8053884757437399E-4</v>
      </c>
      <c r="I252" s="1">
        <v>0.31619892570889802</v>
      </c>
      <c r="J252" s="1">
        <v>4.15961924861291</v>
      </c>
      <c r="K252" s="2">
        <f>IF(Table3[[#This Row],[Phase shift diff (rad)]]="","",Table3[[#This Row],[Phase shift diff (rad)]]/PI()*180)</f>
        <v>238.32862732689844</v>
      </c>
      <c r="L252">
        <v>0</v>
      </c>
      <c r="M252" s="1">
        <f>IF(Table3[[#This Row],[Unwrapped (deg)]]="","",Table3[[#This Row],[Unwrapped (deg)]]/180*PI())</f>
        <v>4.15961924861291</v>
      </c>
      <c r="N252" s="2">
        <f>IF(Table3[[#This Row],[Phase shift diff (deg)]]="","",Table3[[#This Row],[Phase shift diff (deg)]]+360*Table3[[#This Row],[Phase mod]])</f>
        <v>238.32862732689844</v>
      </c>
    </row>
    <row r="253" spans="1:14" x14ac:dyDescent="0.2">
      <c r="A253" t="s">
        <v>28</v>
      </c>
      <c r="B253" s="3">
        <v>15.9</v>
      </c>
      <c r="C253" s="2">
        <f>2*Table3[[#This Row],[Photon energy (eV)]]-Threshold</f>
        <v>7.2126112000000013</v>
      </c>
      <c r="D253" t="s">
        <v>24</v>
      </c>
      <c r="E253" s="1">
        <v>1.5039084682999999</v>
      </c>
      <c r="F253" s="2">
        <f>Table3[[#This Row],[Polar ang (rad)]]/PI()*180</f>
        <v>86.167608007574145</v>
      </c>
      <c r="G253" s="4">
        <f>ROUND(Table3[[#This Row],[Polar ang (deg)]], 0)</f>
        <v>86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diff (rad)]]="","",Table3[[#This Row],[Phase shift diff (rad)]]/PI()*180)</f>
        <v>239.22013501304082</v>
      </c>
      <c r="L253">
        <v>0</v>
      </c>
      <c r="M253" s="1">
        <f>IF(Table3[[#This Row],[Unwrapped (deg)]]="","",Table3[[#This Row],[Unwrapped (deg)]]/180*PI())</f>
        <v>4.1751789930429304</v>
      </c>
      <c r="N253" s="2">
        <f>IF(Table3[[#This Row],[Phase shift diff (deg)]]="","",Table3[[#This Row],[Phase shift diff (deg)]]+360*Table3[[#This Row],[Phase mod]])</f>
        <v>239.22013501304082</v>
      </c>
    </row>
    <row r="254" spans="1:14" x14ac:dyDescent="0.2">
      <c r="A254" t="s">
        <v>28</v>
      </c>
      <c r="B254" s="3">
        <v>15.9</v>
      </c>
      <c r="C254" s="2">
        <f>2*Table3[[#This Row],[Photon energy (eV)]]-Threshold</f>
        <v>7.2126112000000013</v>
      </c>
      <c r="D254" t="s">
        <v>24</v>
      </c>
      <c r="E254" s="1">
        <v>1.6376841852897901</v>
      </c>
      <c r="F254" s="2">
        <f>Table3[[#This Row],[Polar ang (rad)]]/PI()*180</f>
        <v>93.83239199242567</v>
      </c>
      <c r="G254" s="4">
        <f>ROUND(Table3[[#This Row],[Polar ang (deg)]], 0)</f>
        <v>94</v>
      </c>
      <c r="H254" s="5">
        <v>1.8420019814691099E-4</v>
      </c>
      <c r="I254" s="1">
        <v>0.31517153907414502</v>
      </c>
      <c r="J254" s="1">
        <v>7.3167716466327199</v>
      </c>
      <c r="K254" s="2">
        <f>IF(Table3[[#This Row],[Phase shift diff (rad)]]="","",Table3[[#This Row],[Phase shift diff (rad)]]/PI()*180)</f>
        <v>419.22013501304065</v>
      </c>
      <c r="L254">
        <v>0</v>
      </c>
      <c r="M254" s="1">
        <f>IF(Table3[[#This Row],[Unwrapped (deg)]]="","",Table3[[#This Row],[Unwrapped (deg)]]/180*PI())</f>
        <v>7.3167716466327199</v>
      </c>
      <c r="N254" s="2">
        <f>IF(Table3[[#This Row],[Phase shift diff (deg)]]="","",Table3[[#This Row],[Phase shift diff (deg)]]+360*Table3[[#This Row],[Phase mod]])</f>
        <v>419.22013501304065</v>
      </c>
    </row>
    <row r="255" spans="1:14" x14ac:dyDescent="0.2">
      <c r="A255" t="s">
        <v>28</v>
      </c>
      <c r="B255" s="3">
        <v>15.9</v>
      </c>
      <c r="C255" s="2">
        <f>2*Table3[[#This Row],[Photon energy (eV)]]-Threshold</f>
        <v>7.2126112000000013</v>
      </c>
      <c r="D255" t="s">
        <v>24</v>
      </c>
      <c r="E255" s="1">
        <v>1.77146155368979</v>
      </c>
      <c r="F255" s="2">
        <f>Table3[[#This Row],[Polar ang (rad)]]/PI()*180</f>
        <v>101.49727059611246</v>
      </c>
      <c r="G255" s="4">
        <f>ROUND(Table3[[#This Row],[Polar ang (deg)]], 0)</f>
        <v>101</v>
      </c>
      <c r="H255" s="5">
        <v>4.8053884757437399E-4</v>
      </c>
      <c r="I255" s="1">
        <v>0.31619892570889802</v>
      </c>
      <c r="J255" s="1">
        <v>7.3012119022027004</v>
      </c>
      <c r="K255" s="2">
        <f>IF(Table3[[#This Row],[Phase shift diff (rad)]]="","",Table3[[#This Row],[Phase shift diff (rad)]]/PI()*180)</f>
        <v>418.3286273268983</v>
      </c>
      <c r="L255">
        <v>0</v>
      </c>
      <c r="M255" s="1">
        <f>IF(Table3[[#This Row],[Unwrapped (deg)]]="","",Table3[[#This Row],[Unwrapped (deg)]]/180*PI())</f>
        <v>7.3012119022027004</v>
      </c>
      <c r="N255" s="2">
        <f>IF(Table3[[#This Row],[Phase shift diff (deg)]]="","",Table3[[#This Row],[Phase shift diff (deg)]]+360*Table3[[#This Row],[Phase mod]])</f>
        <v>418.3286273268983</v>
      </c>
    </row>
    <row r="256" spans="1:14" x14ac:dyDescent="0.2">
      <c r="A256" t="s">
        <v>28</v>
      </c>
      <c r="B256" s="3">
        <v>15.9</v>
      </c>
      <c r="C256" s="2">
        <f>2*Table3[[#This Row],[Photon energy (eV)]]-Threshold</f>
        <v>7.2126112000000013</v>
      </c>
      <c r="D256" t="s">
        <v>24</v>
      </c>
      <c r="E256" s="1">
        <v>1.9052441235897899</v>
      </c>
      <c r="F256" s="2">
        <f>Table3[[#This Row],[Polar ang (rad)]]/PI()*180</f>
        <v>109.16244722379638</v>
      </c>
      <c r="G256" s="4">
        <f>ROUND(Table3[[#This Row],[Polar ang (deg)]], 0)</f>
        <v>109</v>
      </c>
      <c r="H256" s="5">
        <v>5.9044546919850805E-4</v>
      </c>
      <c r="I256" s="1">
        <v>0.317460638654045</v>
      </c>
      <c r="J256" s="1">
        <v>7.2599955974723898</v>
      </c>
      <c r="K256" s="2">
        <f>IF(Table3[[#This Row],[Phase shift diff (rad)]]="","",Table3[[#This Row],[Phase shift diff (rad)]]/PI()*180)</f>
        <v>415.96710701872644</v>
      </c>
      <c r="L256">
        <v>0</v>
      </c>
      <c r="M256" s="1">
        <f>IF(Table3[[#This Row],[Unwrapped (deg)]]="","",Table3[[#This Row],[Unwrapped (deg)]]/180*PI())</f>
        <v>7.2599955974723898</v>
      </c>
      <c r="N256" s="2">
        <f>IF(Table3[[#This Row],[Phase shift diff (deg)]]="","",Table3[[#This Row],[Phase shift diff (deg)]]+360*Table3[[#This Row],[Phase mod]])</f>
        <v>415.96710701872644</v>
      </c>
    </row>
    <row r="257" spans="1:14" x14ac:dyDescent="0.2">
      <c r="A257" t="s">
        <v>28</v>
      </c>
      <c r="B257" s="3">
        <v>15.9</v>
      </c>
      <c r="C257" s="2">
        <f>2*Table3[[#This Row],[Photon energy (eV)]]-Threshold</f>
        <v>7.2126112000000013</v>
      </c>
      <c r="D257" t="s">
        <v>24</v>
      </c>
      <c r="E257" s="1">
        <v>2.0390362692897899</v>
      </c>
      <c r="F257" s="2">
        <f>Table3[[#This Row],[Polar ang (rad)]]/PI()*180</f>
        <v>116.82817250440576</v>
      </c>
      <c r="G257" s="4">
        <f>ROUND(Table3[[#This Row],[Polar ang (deg)]], 0)</f>
        <v>117</v>
      </c>
      <c r="H257" s="5">
        <v>4.7779019581550798E-4</v>
      </c>
      <c r="I257" s="1">
        <v>0.31472551615998001</v>
      </c>
      <c r="J257" s="1">
        <v>7.1500449239293804</v>
      </c>
      <c r="K257" s="2">
        <f>IF(Table3[[#This Row],[Phase shift diff (rad)]]="","",Table3[[#This Row],[Phase shift diff (rad)]]/PI()*180)</f>
        <v>409.66739747009126</v>
      </c>
      <c r="L257">
        <v>0</v>
      </c>
      <c r="M257" s="1">
        <f>IF(Table3[[#This Row],[Unwrapped (deg)]]="","",Table3[[#This Row],[Unwrapped (deg)]]/180*PI())</f>
        <v>7.1500449239293813</v>
      </c>
      <c r="N257" s="2">
        <f>IF(Table3[[#This Row],[Phase shift diff (deg)]]="","",Table3[[#This Row],[Phase shift diff (deg)]]+360*Table3[[#This Row],[Phase mod]])</f>
        <v>409.66739747009126</v>
      </c>
    </row>
    <row r="258" spans="1:14" x14ac:dyDescent="0.2">
      <c r="A258" t="s">
        <v>28</v>
      </c>
      <c r="B258" s="3">
        <v>15.9</v>
      </c>
      <c r="C258" s="2">
        <f>2*Table3[[#This Row],[Photon energy (eV)]]-Threshold</f>
        <v>7.2126112000000013</v>
      </c>
      <c r="D258" t="s">
        <v>24</v>
      </c>
      <c r="E258" s="1">
        <v>2.1728440629797898</v>
      </c>
      <c r="F258" s="2">
        <f>Table3[[#This Row],[Polar ang (rad)]]/PI()*180</f>
        <v>124.4947943488</v>
      </c>
      <c r="G258" s="4">
        <f>ROUND(Table3[[#This Row],[Polar ang (deg)]], 0)</f>
        <v>124</v>
      </c>
      <c r="H258" s="5">
        <v>2.2089033886385501E-4</v>
      </c>
      <c r="I258" s="1">
        <v>0.28495444231841899</v>
      </c>
      <c r="J258" s="1">
        <v>6.6608989936719203</v>
      </c>
      <c r="K258" s="2">
        <f>IF(Table3[[#This Row],[Phase shift diff (rad)]]="","",Table3[[#This Row],[Phase shift diff (rad)]]/PI()*180)</f>
        <v>381.64140010033827</v>
      </c>
      <c r="L258">
        <v>0</v>
      </c>
      <c r="M258" s="1">
        <f>IF(Table3[[#This Row],[Unwrapped (deg)]]="","",Table3[[#This Row],[Unwrapped (deg)]]/180*PI())</f>
        <v>6.6608989936719203</v>
      </c>
      <c r="N258" s="2">
        <f>IF(Table3[[#This Row],[Phase shift diff (deg)]]="","",Table3[[#This Row],[Phase shift diff (deg)]]+360*Table3[[#This Row],[Phase mod]])</f>
        <v>381.64140010033827</v>
      </c>
    </row>
    <row r="259" spans="1:14" x14ac:dyDescent="0.2">
      <c r="A259" t="s">
        <v>28</v>
      </c>
      <c r="B259" s="3">
        <v>15.9</v>
      </c>
      <c r="C259" s="2">
        <f>2*Table3[[#This Row],[Photon energy (eV)]]-Threshold</f>
        <v>7.2126112000000013</v>
      </c>
      <c r="D259" t="s">
        <v>24</v>
      </c>
      <c r="E259" s="1">
        <v>2.3066768641397899</v>
      </c>
      <c r="F259" s="2">
        <f>Table3[[#This Row],[Polar ang (rad)]]/PI()*180</f>
        <v>132.16284901568156</v>
      </c>
      <c r="G259" s="4">
        <f>ROUND(Table3[[#This Row],[Polar ang (deg)]], 0)</f>
        <v>132</v>
      </c>
      <c r="H259" s="5">
        <v>2.5766018834993899E-4</v>
      </c>
      <c r="I259" s="1">
        <v>0.37123817574878898</v>
      </c>
      <c r="J259" s="1">
        <v>4.9601775714705099</v>
      </c>
      <c r="K259" s="2">
        <f>IF(Table3[[#This Row],[Phase shift diff (rad)]]="","",Table3[[#This Row],[Phase shift diff (rad)]]/PI()*180)</f>
        <v>284.19724048071049</v>
      </c>
      <c r="L259">
        <v>0</v>
      </c>
      <c r="M259" s="1">
        <f>IF(Table3[[#This Row],[Unwrapped (deg)]]="","",Table3[[#This Row],[Unwrapped (deg)]]/180*PI())</f>
        <v>4.9601775714705107</v>
      </c>
      <c r="N259" s="2">
        <f>IF(Table3[[#This Row],[Phase shift diff (deg)]]="","",Table3[[#This Row],[Phase shift diff (deg)]]+360*Table3[[#This Row],[Phase mod]])</f>
        <v>284.19724048071049</v>
      </c>
    </row>
    <row r="260" spans="1:14" x14ac:dyDescent="0.2">
      <c r="A260" t="s">
        <v>28</v>
      </c>
      <c r="B260" s="3">
        <v>15.9</v>
      </c>
      <c r="C260" s="2">
        <f>2*Table3[[#This Row],[Photon energy (eV)]]-Threshold</f>
        <v>7.2126112000000013</v>
      </c>
      <c r="D260" t="s">
        <v>24</v>
      </c>
      <c r="E260" s="1">
        <v>2.4405506304297901</v>
      </c>
      <c r="F260" s="2">
        <f>Table3[[#This Row],[Polar ang (rad)]]/PI()*180</f>
        <v>139.83325081161931</v>
      </c>
      <c r="G260" s="4">
        <f>ROUND(Table3[[#This Row],[Polar ang (deg)]], 0)</f>
        <v>140</v>
      </c>
      <c r="H260" s="5">
        <v>5.0969285581880998E-4</v>
      </c>
      <c r="I260" s="1">
        <v>0.43624706789675899</v>
      </c>
      <c r="J260" s="1">
        <v>4.5867300646616904</v>
      </c>
      <c r="K260" s="2">
        <f>IF(Table3[[#This Row],[Phase shift diff (rad)]]="","",Table3[[#This Row],[Phase shift diff (rad)]]/PI()*180)</f>
        <v>262.80027447088207</v>
      </c>
      <c r="L260">
        <v>0</v>
      </c>
      <c r="M260" s="1">
        <f>IF(Table3[[#This Row],[Unwrapped (deg)]]="","",Table3[[#This Row],[Unwrapped (deg)]]/180*PI())</f>
        <v>4.5867300646616904</v>
      </c>
      <c r="N260" s="2">
        <f>IF(Table3[[#This Row],[Phase shift diff (deg)]]="","",Table3[[#This Row],[Phase shift diff (deg)]]+360*Table3[[#This Row],[Phase mod]])</f>
        <v>262.80027447088207</v>
      </c>
    </row>
    <row r="261" spans="1:14" x14ac:dyDescent="0.2">
      <c r="A261" t="s">
        <v>28</v>
      </c>
      <c r="B261" s="3">
        <v>15.9</v>
      </c>
      <c r="C261" s="2">
        <f>2*Table3[[#This Row],[Photon energy (eV)]]-Threshold</f>
        <v>7.2126112000000013</v>
      </c>
      <c r="D261" t="s">
        <v>24</v>
      </c>
      <c r="E261" s="1">
        <v>2.5744958264797901</v>
      </c>
      <c r="F261" s="2">
        <f>Table3[[#This Row],[Polar ang (rad)]]/PI()*180</f>
        <v>147.50774523133671</v>
      </c>
      <c r="G261" s="4">
        <f>ROUND(Table3[[#This Row],[Polar ang (deg)]], 0)</f>
        <v>148</v>
      </c>
      <c r="H261" s="5">
        <v>6.1461452226940696E-4</v>
      </c>
      <c r="I261" s="1">
        <v>0.33702421242399699</v>
      </c>
      <c r="J261" s="1">
        <v>4.4901279395742799</v>
      </c>
      <c r="K261" s="2">
        <f>IF(Table3[[#This Row],[Phase shift diff (rad)]]="","",Table3[[#This Row],[Phase shift diff (rad)]]/PI()*180)</f>
        <v>257.2653804113786</v>
      </c>
      <c r="L261">
        <v>0</v>
      </c>
      <c r="M261" s="1">
        <f>IF(Table3[[#This Row],[Unwrapped (deg)]]="","",Table3[[#This Row],[Unwrapped (deg)]]/180*PI())</f>
        <v>4.4901279395742799</v>
      </c>
      <c r="N261" s="2">
        <f>IF(Table3[[#This Row],[Phase shift diff (deg)]]="","",Table3[[#This Row],[Phase shift diff (deg)]]+360*Table3[[#This Row],[Phase mod]])</f>
        <v>257.2653804113786</v>
      </c>
    </row>
    <row r="262" spans="1:14" x14ac:dyDescent="0.2">
      <c r="A262" t="s">
        <v>28</v>
      </c>
      <c r="B262" s="3">
        <v>15.9</v>
      </c>
      <c r="C262" s="2">
        <f>2*Table3[[#This Row],[Photon energy (eV)]]-Threshold</f>
        <v>7.2126112000000013</v>
      </c>
      <c r="D262" t="s">
        <v>24</v>
      </c>
      <c r="E262" s="1">
        <v>2.7085798469497901</v>
      </c>
      <c r="F262" s="2">
        <f>Table3[[#This Row],[Polar ang (rad)]]/PI()*180</f>
        <v>155.19019370441345</v>
      </c>
      <c r="G262" s="4">
        <f>ROUND(Table3[[#This Row],[Polar ang (deg)]], 0)</f>
        <v>155</v>
      </c>
      <c r="H262" s="5">
        <v>5.3508035036897695E-4</v>
      </c>
      <c r="I262" s="1">
        <v>0.21676138328809799</v>
      </c>
      <c r="J262" s="1">
        <v>4.44935725296118</v>
      </c>
      <c r="K262" s="2">
        <f>IF(Table3[[#This Row],[Phase shift diff (rad)]]="","",Table3[[#This Row],[Phase shift diff (rad)]]/PI()*180)</f>
        <v>254.92939214059743</v>
      </c>
      <c r="L262">
        <v>0</v>
      </c>
      <c r="M262" s="1">
        <f>IF(Table3[[#This Row],[Unwrapped (deg)]]="","",Table3[[#This Row],[Unwrapped (deg)]]/180*PI())</f>
        <v>4.44935725296118</v>
      </c>
      <c r="N262" s="2">
        <f>IF(Table3[[#This Row],[Phase shift diff (deg)]]="","",Table3[[#This Row],[Phase shift diff (deg)]]+360*Table3[[#This Row],[Phase mod]])</f>
        <v>254.92939214059743</v>
      </c>
    </row>
    <row r="263" spans="1:14" x14ac:dyDescent="0.2">
      <c r="A263" t="s">
        <v>28</v>
      </c>
      <c r="B263" s="3">
        <v>15.9</v>
      </c>
      <c r="C263" s="2">
        <f>2*Table3[[#This Row],[Photon energy (eV)]]-Threshold</f>
        <v>7.2126112000000013</v>
      </c>
      <c r="D263" t="s">
        <v>24</v>
      </c>
      <c r="E263" s="1">
        <v>2.8429890499997899</v>
      </c>
      <c r="F263" s="2">
        <f>Table3[[#This Row],[Polar ang (rad)]]/PI()*180</f>
        <v>162.89127376689535</v>
      </c>
      <c r="G263" s="4">
        <f>ROUND(Table3[[#This Row],[Polar ang (deg)]], 0)</f>
        <v>163</v>
      </c>
      <c r="H263" s="5">
        <v>3.3129554395316903E-4</v>
      </c>
      <c r="I263" s="1">
        <v>0.11055104196209101</v>
      </c>
      <c r="J263" s="1">
        <v>4.42890468900546</v>
      </c>
      <c r="K263" s="2">
        <f>IF(Table3[[#This Row],[Phase shift diff (rad)]]="","",Table3[[#This Row],[Phase shift diff (rad)]]/PI()*180)</f>
        <v>253.75754654571327</v>
      </c>
      <c r="L263">
        <v>0</v>
      </c>
      <c r="M263" s="1">
        <f>IF(Table3[[#This Row],[Unwrapped (deg)]]="","",Table3[[#This Row],[Unwrapped (deg)]]/180*PI())</f>
        <v>4.42890468900546</v>
      </c>
      <c r="N263" s="2">
        <f>IF(Table3[[#This Row],[Phase shift diff (deg)]]="","",Table3[[#This Row],[Phase shift diff (deg)]]+360*Table3[[#This Row],[Phase mod]])</f>
        <v>253.75754654571327</v>
      </c>
    </row>
    <row r="264" spans="1:14" x14ac:dyDescent="0.2">
      <c r="A264" t="s">
        <v>28</v>
      </c>
      <c r="B264" s="3">
        <v>15.9</v>
      </c>
      <c r="C264" s="2">
        <f>2*Table3[[#This Row],[Photon energy (eV)]]-Threshold</f>
        <v>7.2126112000000013</v>
      </c>
      <c r="D264" t="s">
        <v>24</v>
      </c>
      <c r="E264" s="1">
        <v>2.9785043514297902</v>
      </c>
      <c r="F264" s="2">
        <f>Table3[[#This Row],[Polar ang (rad)]]/PI()*180</f>
        <v>170.65572859827753</v>
      </c>
      <c r="G264" s="4">
        <f>ROUND(Table3[[#This Row],[Polar ang (deg)]], 0)</f>
        <v>171</v>
      </c>
      <c r="H264" s="5">
        <v>1.1569807825329E-4</v>
      </c>
      <c r="I264" s="1">
        <v>3.4481197217686999E-2</v>
      </c>
      <c r="J264" s="1">
        <v>4.4185546796377704</v>
      </c>
      <c r="K264" s="2">
        <f>IF(Table3[[#This Row],[Phase shift diff (rad)]]="","",Table3[[#This Row],[Phase shift diff (rad)]]/PI()*180)</f>
        <v>253.16453469102379</v>
      </c>
      <c r="L264">
        <v>0</v>
      </c>
      <c r="M264" s="1">
        <f>IF(Table3[[#This Row],[Unwrapped (deg)]]="","",Table3[[#This Row],[Unwrapped (deg)]]/180*PI())</f>
        <v>4.4185546796377704</v>
      </c>
      <c r="N264" s="2">
        <f>IF(Table3[[#This Row],[Phase shift diff (deg)]]="","",Table3[[#This Row],[Phase shift diff (deg)]]+360*Table3[[#This Row],[Phase mod]])</f>
        <v>253.16453469102379</v>
      </c>
    </row>
    <row r="265" spans="1:14" x14ac:dyDescent="0.2">
      <c r="A265" t="s">
        <v>28</v>
      </c>
      <c r="B265" s="3">
        <v>15.9</v>
      </c>
      <c r="C265" s="2">
        <f>2*Table3[[#This Row],[Photon energy (eV)]]-Threshold</f>
        <v>7.2126112000000013</v>
      </c>
      <c r="D265" t="s">
        <v>24</v>
      </c>
      <c r="E265" s="1">
        <v>3.14159265358979</v>
      </c>
      <c r="F265" s="2">
        <f>Table3[[#This Row],[Polar ang (rad)]]/PI()*180</f>
        <v>179.99999999999983</v>
      </c>
      <c r="G265" s="4">
        <f>ROUND(Table3[[#This Row],[Polar ang (deg)]], 0)</f>
        <v>180</v>
      </c>
      <c r="H265" s="5">
        <v>0</v>
      </c>
      <c r="I265" s="1">
        <v>0</v>
      </c>
      <c r="J265" s="1"/>
      <c r="K265" s="2" t="str">
        <f>IF(Table3[[#This Row],[Phase shift diff (rad)]]="","",Table3[[#This Row],[Phase shift diff (rad)]]/PI()*180)</f>
        <v/>
      </c>
      <c r="L265">
        <v>0</v>
      </c>
      <c r="M265" s="1" t="str">
        <f>IF(Table3[[#This Row],[Unwrapped (deg)]]="","",Table3[[#This Row],[Unwrapped (deg)]]/180*PI())</f>
        <v/>
      </c>
      <c r="N265" s="2" t="str">
        <f>IF(Table3[[#This Row],[Phase shift diff (deg)]]="","",Table3[[#This Row],[Phase shift diff (deg)]]+360*Table3[[#This Row],[Phase mod]])</f>
        <v/>
      </c>
    </row>
    <row r="266" spans="1:14" x14ac:dyDescent="0.2">
      <c r="A266" t="s">
        <v>28</v>
      </c>
      <c r="B266" s="3">
        <v>15.9</v>
      </c>
      <c r="C266" s="2">
        <f>2*Table3[[#This Row],[Photon energy (eV)]]-Threshold</f>
        <v>7.2126112000000013</v>
      </c>
      <c r="D266" t="s">
        <v>25</v>
      </c>
      <c r="E266" s="1">
        <v>0</v>
      </c>
      <c r="F266" s="2">
        <f>Table3[[#This Row],[Polar ang (rad)]]/PI()*180</f>
        <v>0</v>
      </c>
      <c r="G266" s="4">
        <f>ROUND(Table3[[#This Row],[Polar ang (deg)]], 0)</f>
        <v>0</v>
      </c>
      <c r="H266" s="5">
        <v>3.5128622703355298E-3</v>
      </c>
      <c r="I266" s="1">
        <v>1</v>
      </c>
      <c r="J266" s="1">
        <v>1.07006112464833</v>
      </c>
      <c r="K266" s="2">
        <f>IF(Table3[[#This Row],[Phase shift diff (rad)]]="","",Table3[[#This Row],[Phase shift diff (rad)]]/PI()*180)</f>
        <v>61.30998626337162</v>
      </c>
      <c r="L266">
        <v>0</v>
      </c>
      <c r="M266" s="1">
        <f>IF(Table3[[#This Row],[Unwrapped (deg)]]="","",Table3[[#This Row],[Unwrapped (deg)]]/180*PI())</f>
        <v>1.07006112464833</v>
      </c>
      <c r="N266" s="2">
        <f>IF(Table3[[#This Row],[Phase shift diff (deg)]]="","",Table3[[#This Row],[Phase shift diff (deg)]]+360*Table3[[#This Row],[Phase mod]])</f>
        <v>61.30998626337162</v>
      </c>
    </row>
    <row r="267" spans="1:14" x14ac:dyDescent="0.2">
      <c r="A267" t="s">
        <v>28</v>
      </c>
      <c r="B267" s="3">
        <v>15.9</v>
      </c>
      <c r="C267" s="2">
        <f>2*Table3[[#This Row],[Photon energy (eV)]]-Threshold</f>
        <v>7.2126112000000013</v>
      </c>
      <c r="D267" t="s">
        <v>25</v>
      </c>
      <c r="E267" s="1">
        <v>0.16308830216</v>
      </c>
      <c r="F267" s="2">
        <f>Table3[[#This Row],[Polar ang (rad)]]/PI()*180</f>
        <v>9.3442714017223079</v>
      </c>
      <c r="G267" s="4">
        <f>ROUND(Table3[[#This Row],[Polar ang (deg)]], 0)</f>
        <v>9</v>
      </c>
      <c r="H267" s="5">
        <v>3.3506852382672002E-3</v>
      </c>
      <c r="I267" s="1">
        <v>0.99859600314319397</v>
      </c>
      <c r="J267" s="1">
        <v>1.08188521769952</v>
      </c>
      <c r="K267" s="2">
        <f>IF(Table3[[#This Row],[Phase shift diff (rad)]]="","",Table3[[#This Row],[Phase shift diff (rad)]]/PI()*180)</f>
        <v>61.987456891774769</v>
      </c>
      <c r="L267">
        <v>0</v>
      </c>
      <c r="M267" s="1">
        <f>IF(Table3[[#This Row],[Unwrapped (deg)]]="","",Table3[[#This Row],[Unwrapped (deg)]]/180*PI())</f>
        <v>1.08188521769952</v>
      </c>
      <c r="N267" s="2">
        <f>IF(Table3[[#This Row],[Phase shift diff (deg)]]="","",Table3[[#This Row],[Phase shift diff (deg)]]+360*Table3[[#This Row],[Phase mod]])</f>
        <v>61.987456891774769</v>
      </c>
    </row>
    <row r="268" spans="1:14" x14ac:dyDescent="0.2">
      <c r="A268" t="s">
        <v>28</v>
      </c>
      <c r="B268" s="3">
        <v>15.9</v>
      </c>
      <c r="C268" s="2">
        <f>2*Table3[[#This Row],[Photon energy (eV)]]-Threshold</f>
        <v>7.2126112000000013</v>
      </c>
      <c r="D268" t="s">
        <v>25</v>
      </c>
      <c r="E268" s="1">
        <v>0.29860360358999999</v>
      </c>
      <c r="F268" s="2">
        <f>Table3[[#This Row],[Polar ang (rad)]]/PI()*180</f>
        <v>17.108726233104477</v>
      </c>
      <c r="G268" s="4">
        <f>ROUND(Table3[[#This Row],[Polar ang (deg)]], 0)</f>
        <v>17</v>
      </c>
      <c r="H268" s="5">
        <v>2.9837466823148199E-3</v>
      </c>
      <c r="I268" s="1">
        <v>0.99565572402465896</v>
      </c>
      <c r="J268" s="1">
        <v>1.1119995561731999</v>
      </c>
      <c r="K268" s="2">
        <f>IF(Table3[[#This Row],[Phase shift diff (rad)]]="","",Table3[[#This Row],[Phase shift diff (rad)]]/PI()*180)</f>
        <v>63.71288138914506</v>
      </c>
      <c r="L268">
        <v>0</v>
      </c>
      <c r="M268" s="1">
        <f>IF(Table3[[#This Row],[Unwrapped (deg)]]="","",Table3[[#This Row],[Unwrapped (deg)]]/180*PI())</f>
        <v>1.1119995561731999</v>
      </c>
      <c r="N268" s="2">
        <f>IF(Table3[[#This Row],[Phase shift diff (deg)]]="","",Table3[[#This Row],[Phase shift diff (deg)]]+360*Table3[[#This Row],[Phase mod]])</f>
        <v>63.71288138914506</v>
      </c>
    </row>
    <row r="269" spans="1:14" x14ac:dyDescent="0.2">
      <c r="A269" t="s">
        <v>28</v>
      </c>
      <c r="B269" s="3">
        <v>15.9</v>
      </c>
      <c r="C269" s="2">
        <f>2*Table3[[#This Row],[Photon energy (eV)]]-Threshold</f>
        <v>7.2126112000000013</v>
      </c>
      <c r="D269" t="s">
        <v>25</v>
      </c>
      <c r="E269" s="1">
        <v>0.43301280663999903</v>
      </c>
      <c r="F269" s="2">
        <f>Table3[[#This Row],[Polar ang (rad)]]/PI()*180</f>
        <v>24.809806295586331</v>
      </c>
      <c r="G269" s="4">
        <f>ROUND(Table3[[#This Row],[Polar ang (deg)]], 0)</f>
        <v>25</v>
      </c>
      <c r="H269" s="5">
        <v>2.4500748774043402E-3</v>
      </c>
      <c r="I269" s="1">
        <v>0.99252685922658801</v>
      </c>
      <c r="J269" s="1">
        <v>1.1678387358229601</v>
      </c>
      <c r="K269" s="2">
        <f>IF(Table3[[#This Row],[Phase shift diff (rad)]]="","",Table3[[#This Row],[Phase shift diff (rad)]]/PI()*180)</f>
        <v>66.912230714549111</v>
      </c>
      <c r="L269">
        <v>0</v>
      </c>
      <c r="M269" s="1">
        <f>IF(Table3[[#This Row],[Unwrapped (deg)]]="","",Table3[[#This Row],[Unwrapped (deg)]]/180*PI())</f>
        <v>1.1678387358229601</v>
      </c>
      <c r="N269" s="2">
        <f>IF(Table3[[#This Row],[Phase shift diff (deg)]]="","",Table3[[#This Row],[Phase shift diff (deg)]]+360*Table3[[#This Row],[Phase mod]])</f>
        <v>66.912230714549111</v>
      </c>
    </row>
    <row r="270" spans="1:14" x14ac:dyDescent="0.2">
      <c r="A270" t="s">
        <v>28</v>
      </c>
      <c r="B270" s="3">
        <v>15.9</v>
      </c>
      <c r="C270" s="2">
        <f>2*Table3[[#This Row],[Photon energy (eV)]]-Threshold</f>
        <v>7.2126112000000013</v>
      </c>
      <c r="D270" t="s">
        <v>25</v>
      </c>
      <c r="E270" s="1">
        <v>0.56709682710999998</v>
      </c>
      <c r="F270" s="2">
        <f>Table3[[#This Row],[Polar ang (rad)]]/PI()*180</f>
        <v>32.492254768663123</v>
      </c>
      <c r="G270" s="4">
        <f>ROUND(Table3[[#This Row],[Polar ang (deg)]], 0)</f>
        <v>32</v>
      </c>
      <c r="H270" s="5">
        <v>1.8119127687818901E-3</v>
      </c>
      <c r="I270" s="1">
        <v>0.99356336655519195</v>
      </c>
      <c r="J270" s="1">
        <v>1.2697517926747901</v>
      </c>
      <c r="K270" s="2">
        <f>IF(Table3[[#This Row],[Phase shift diff (rad)]]="","",Table3[[#This Row],[Phase shift diff (rad)]]/PI()*180)</f>
        <v>72.7514187494358</v>
      </c>
      <c r="L270">
        <v>0</v>
      </c>
      <c r="M270" s="1">
        <f>IF(Table3[[#This Row],[Unwrapped (deg)]]="","",Table3[[#This Row],[Unwrapped (deg)]]/180*PI())</f>
        <v>1.2697517926747903</v>
      </c>
      <c r="N270" s="2">
        <f>IF(Table3[[#This Row],[Phase shift diff (deg)]]="","",Table3[[#This Row],[Phase shift diff (deg)]]+360*Table3[[#This Row],[Phase mod]])</f>
        <v>72.7514187494358</v>
      </c>
    </row>
    <row r="271" spans="1:14" x14ac:dyDescent="0.2">
      <c r="A271" t="s">
        <v>28</v>
      </c>
      <c r="B271" s="3">
        <v>15.9</v>
      </c>
      <c r="C271" s="2">
        <f>2*Table3[[#This Row],[Photon energy (eV)]]-Threshold</f>
        <v>7.2126112000000013</v>
      </c>
      <c r="D271" t="s">
        <v>25</v>
      </c>
      <c r="E271" s="1">
        <v>0.70104202315999997</v>
      </c>
      <c r="F271" s="2">
        <f>Table3[[#This Row],[Polar ang (rad)]]/PI()*180</f>
        <v>40.166749188380507</v>
      </c>
      <c r="G271" s="4">
        <f>ROUND(Table3[[#This Row],[Polar ang (deg)]], 0)</f>
        <v>40</v>
      </c>
      <c r="H271" s="5">
        <v>1.1638405097309499E-3</v>
      </c>
      <c r="I271" s="1">
        <v>0.99613326746350594</v>
      </c>
      <c r="J271" s="1">
        <v>1.47856573283739</v>
      </c>
      <c r="K271" s="2">
        <f>IF(Table3[[#This Row],[Phase shift diff (rad)]]="","",Table3[[#This Row],[Phase shift diff (rad)]]/PI()*180)</f>
        <v>84.715576224250086</v>
      </c>
      <c r="L271">
        <v>0</v>
      </c>
      <c r="M271" s="1">
        <f>IF(Table3[[#This Row],[Unwrapped (deg)]]="","",Table3[[#This Row],[Unwrapped (deg)]]/180*PI())</f>
        <v>1.47856573283739</v>
      </c>
      <c r="N271" s="2">
        <f>IF(Table3[[#This Row],[Phase shift diff (deg)]]="","",Table3[[#This Row],[Phase shift diff (deg)]]+360*Table3[[#This Row],[Phase mod]])</f>
        <v>84.715576224250086</v>
      </c>
    </row>
    <row r="272" spans="1:14" x14ac:dyDescent="0.2">
      <c r="A272" t="s">
        <v>28</v>
      </c>
      <c r="B272" s="3">
        <v>15.9</v>
      </c>
      <c r="C272" s="2">
        <f>2*Table3[[#This Row],[Photon energy (eV)]]-Threshold</f>
        <v>7.2126112000000013</v>
      </c>
      <c r="D272" t="s">
        <v>25</v>
      </c>
      <c r="E272" s="1">
        <v>0.83491578945</v>
      </c>
      <c r="F272" s="2">
        <f>Table3[[#This Row],[Polar ang (rad)]]/PI()*180</f>
        <v>47.837150984318271</v>
      </c>
      <c r="G272" s="4">
        <f>ROUND(Table3[[#This Row],[Polar ang (deg)]], 0)</f>
        <v>48</v>
      </c>
      <c r="H272" s="5">
        <v>6.6397222639169497E-4</v>
      </c>
      <c r="I272" s="1">
        <v>0.95665473060488504</v>
      </c>
      <c r="J272" s="1">
        <v>1.9884515470291799</v>
      </c>
      <c r="K272" s="2">
        <f>IF(Table3[[#This Row],[Phase shift diff (rad)]]="","",Table3[[#This Row],[Phase shift diff (rad)]]/PI()*180)</f>
        <v>113.92988141103133</v>
      </c>
      <c r="L272">
        <v>0</v>
      </c>
      <c r="M272" s="1">
        <f>IF(Table3[[#This Row],[Unwrapped (deg)]]="","",Table3[[#This Row],[Unwrapped (deg)]]/180*PI())</f>
        <v>1.9884515470291797</v>
      </c>
      <c r="N272" s="2">
        <f>IF(Table3[[#This Row],[Phase shift diff (deg)]]="","",Table3[[#This Row],[Phase shift diff (deg)]]+360*Table3[[#This Row],[Phase mod]])</f>
        <v>113.92988141103133</v>
      </c>
    </row>
    <row r="273" spans="1:14" x14ac:dyDescent="0.2">
      <c r="A273" t="s">
        <v>28</v>
      </c>
      <c r="B273" s="3">
        <v>15.9</v>
      </c>
      <c r="C273" s="2">
        <f>2*Table3[[#This Row],[Photon energy (eV)]]-Threshold</f>
        <v>7.2126112000000013</v>
      </c>
      <c r="D273" t="s">
        <v>25</v>
      </c>
      <c r="E273" s="1">
        <v>0.96874859060999896</v>
      </c>
      <c r="F273" s="2">
        <f>Table3[[#This Row],[Polar ang (rad)]]/PI()*180</f>
        <v>55.505205651199752</v>
      </c>
      <c r="G273" s="4">
        <f>ROUND(Table3[[#This Row],[Polar ang (deg)]], 0)</f>
        <v>56</v>
      </c>
      <c r="H273" s="5">
        <v>5.5706982191683298E-4</v>
      </c>
      <c r="I273" s="1">
        <v>0.71863496272949801</v>
      </c>
      <c r="J273" s="1">
        <v>2.8777685783076401</v>
      </c>
      <c r="K273" s="2">
        <f>IF(Table3[[#This Row],[Phase shift diff (rad)]]="","",Table3[[#This Row],[Phase shift diff (rad)]]/PI()*180)</f>
        <v>164.88399395239091</v>
      </c>
      <c r="L273">
        <v>0</v>
      </c>
      <c r="M273" s="1">
        <f>IF(Table3[[#This Row],[Unwrapped (deg)]]="","",Table3[[#This Row],[Unwrapped (deg)]]/180*PI())</f>
        <v>2.8777685783076401</v>
      </c>
      <c r="N273" s="2">
        <f>IF(Table3[[#This Row],[Phase shift diff (deg)]]="","",Table3[[#This Row],[Phase shift diff (deg)]]+360*Table3[[#This Row],[Phase mod]])</f>
        <v>164.88399395239091</v>
      </c>
    </row>
    <row r="274" spans="1:14" x14ac:dyDescent="0.2">
      <c r="A274" t="s">
        <v>28</v>
      </c>
      <c r="B274" s="3">
        <v>15.9</v>
      </c>
      <c r="C274" s="2">
        <f>2*Table3[[#This Row],[Photon energy (eV)]]-Threshold</f>
        <v>7.2126112000000013</v>
      </c>
      <c r="D274" t="s">
        <v>25</v>
      </c>
      <c r="E274" s="1">
        <v>1.1025563842999999</v>
      </c>
      <c r="F274" s="2">
        <f>Table3[[#This Row],[Polar ang (rad)]]/PI()*180</f>
        <v>63.171827495594052</v>
      </c>
      <c r="G274" s="4">
        <f>ROUND(Table3[[#This Row],[Polar ang (deg)]], 0)</f>
        <v>63</v>
      </c>
      <c r="H274" s="5">
        <v>6.8075145991453002E-4</v>
      </c>
      <c r="I274" s="1">
        <v>0.44841827328116601</v>
      </c>
      <c r="J274" s="1">
        <v>3.3900842064172498</v>
      </c>
      <c r="K274" s="2">
        <f>IF(Table3[[#This Row],[Phase shift diff (rad)]]="","",Table3[[#This Row],[Phase shift diff (rad)]]/PI()*180)</f>
        <v>194.2375172216654</v>
      </c>
      <c r="L274">
        <v>0</v>
      </c>
      <c r="M274" s="1">
        <f>IF(Table3[[#This Row],[Unwrapped (deg)]]="","",Table3[[#This Row],[Unwrapped (deg)]]/180*PI())</f>
        <v>3.3900842064172498</v>
      </c>
      <c r="N274" s="2">
        <f>IF(Table3[[#This Row],[Phase shift diff (deg)]]="","",Table3[[#This Row],[Phase shift diff (deg)]]+360*Table3[[#This Row],[Phase mod]])</f>
        <v>194.2375172216654</v>
      </c>
    </row>
    <row r="275" spans="1:14" x14ac:dyDescent="0.2">
      <c r="A275" t="s">
        <v>28</v>
      </c>
      <c r="B275" s="3">
        <v>15.9</v>
      </c>
      <c r="C275" s="2">
        <f>2*Table3[[#This Row],[Photon energy (eV)]]-Threshold</f>
        <v>7.2126112000000013</v>
      </c>
      <c r="D275" t="s">
        <v>25</v>
      </c>
      <c r="E275" s="1">
        <v>1.2363485299999999</v>
      </c>
      <c r="F275" s="2">
        <f>Table3[[#This Row],[Polar ang (rad)]]/PI()*180</f>
        <v>70.837552776203438</v>
      </c>
      <c r="G275" s="4">
        <f>ROUND(Table3[[#This Row],[Polar ang (deg)]], 0)</f>
        <v>71</v>
      </c>
      <c r="H275" s="5">
        <v>6.9086298791920498E-4</v>
      </c>
      <c r="I275" s="1">
        <v>0.37145141559810402</v>
      </c>
      <c r="J275" s="1">
        <v>3.5919604372416698</v>
      </c>
      <c r="K275" s="2">
        <f>IF(Table3[[#This Row],[Phase shift diff (rad)]]="","",Table3[[#This Row],[Phase shift diff (rad)]]/PI()*180)</f>
        <v>205.80417323191347</v>
      </c>
      <c r="L275">
        <v>0</v>
      </c>
      <c r="M275" s="1">
        <f>IF(Table3[[#This Row],[Unwrapped (deg)]]="","",Table3[[#This Row],[Unwrapped (deg)]]/180*PI())</f>
        <v>3.5919604372416698</v>
      </c>
      <c r="N275" s="2">
        <f>IF(Table3[[#This Row],[Phase shift diff (deg)]]="","",Table3[[#This Row],[Phase shift diff (deg)]]+360*Table3[[#This Row],[Phase mod]])</f>
        <v>205.80417323191347</v>
      </c>
    </row>
    <row r="276" spans="1:14" x14ac:dyDescent="0.2">
      <c r="A276" t="s">
        <v>28</v>
      </c>
      <c r="B276" s="3">
        <v>15.9</v>
      </c>
      <c r="C276" s="2">
        <f>2*Table3[[#This Row],[Photon energy (eV)]]-Threshold</f>
        <v>7.2126112000000013</v>
      </c>
      <c r="D276" t="s">
        <v>25</v>
      </c>
      <c r="E276" s="1">
        <v>1.3701310999</v>
      </c>
      <c r="F276" s="2">
        <f>Table3[[#This Row],[Polar ang (rad)]]/PI()*180</f>
        <v>78.502729403887372</v>
      </c>
      <c r="G276" s="4">
        <f>ROUND(Table3[[#This Row],[Polar ang (deg)]], 0)</f>
        <v>79</v>
      </c>
      <c r="H276" s="5">
        <v>5.1281237036704397E-4</v>
      </c>
      <c r="I276" s="1">
        <v>0.33743519679789502</v>
      </c>
      <c r="J276" s="1">
        <v>3.6801303512824499</v>
      </c>
      <c r="K276" s="2">
        <f>IF(Table3[[#This Row],[Phase shift diff (rad)]]="","",Table3[[#This Row],[Phase shift diff (rad)]]/PI()*180)</f>
        <v>210.85593718648144</v>
      </c>
      <c r="L276">
        <v>0</v>
      </c>
      <c r="M276" s="1">
        <f>IF(Table3[[#This Row],[Unwrapped (deg)]]="","",Table3[[#This Row],[Unwrapped (deg)]]/180*PI())</f>
        <v>3.6801303512824499</v>
      </c>
      <c r="N276" s="2">
        <f>IF(Table3[[#This Row],[Phase shift diff (deg)]]="","",Table3[[#This Row],[Phase shift diff (deg)]]+360*Table3[[#This Row],[Phase mod]])</f>
        <v>210.85593718648144</v>
      </c>
    </row>
    <row r="277" spans="1:14" x14ac:dyDescent="0.2">
      <c r="A277" t="s">
        <v>28</v>
      </c>
      <c r="B277" s="3">
        <v>15.9</v>
      </c>
      <c r="C277" s="2">
        <f>2*Table3[[#This Row],[Photon energy (eV)]]-Threshold</f>
        <v>7.2126112000000013</v>
      </c>
      <c r="D277" t="s">
        <v>25</v>
      </c>
      <c r="E277" s="1">
        <v>1.5039084682999999</v>
      </c>
      <c r="F277" s="2">
        <f>Table3[[#This Row],[Polar ang (rad)]]/PI()*180</f>
        <v>86.167608007574145</v>
      </c>
      <c r="G277" s="4">
        <f>ROUND(Table3[[#This Row],[Polar ang (deg)]], 0)</f>
        <v>86</v>
      </c>
      <c r="H277" s="5">
        <v>1.8889970407243099E-4</v>
      </c>
      <c r="I277" s="1">
        <v>0.323212521279023</v>
      </c>
      <c r="J277" s="1">
        <v>3.71539121471484</v>
      </c>
      <c r="K277" s="2">
        <f>IF(Table3[[#This Row],[Phase shift diff (rad)]]="","",Table3[[#This Row],[Phase shift diff (rad)]]/PI()*180)</f>
        <v>212.87623584314457</v>
      </c>
      <c r="L277">
        <v>0</v>
      </c>
      <c r="M277" s="1">
        <f>IF(Table3[[#This Row],[Unwrapped (deg)]]="","",Table3[[#This Row],[Unwrapped (deg)]]/180*PI())</f>
        <v>3.7153912147148396</v>
      </c>
      <c r="N277" s="2">
        <f>IF(Table3[[#This Row],[Phase shift diff (deg)]]="","",Table3[[#This Row],[Phase shift diff (deg)]]+360*Table3[[#This Row],[Phase mod]])</f>
        <v>212.87623584314457</v>
      </c>
    </row>
    <row r="278" spans="1:14" x14ac:dyDescent="0.2">
      <c r="A278" t="s">
        <v>28</v>
      </c>
      <c r="B278" s="3">
        <v>15.9</v>
      </c>
      <c r="C278" s="2">
        <f>2*Table3[[#This Row],[Photon energy (eV)]]-Threshold</f>
        <v>7.2126112000000013</v>
      </c>
      <c r="D278" t="s">
        <v>25</v>
      </c>
      <c r="E278" s="1">
        <v>1.6376841852897901</v>
      </c>
      <c r="F278" s="2">
        <f>Table3[[#This Row],[Polar ang (rad)]]/PI()*180</f>
        <v>93.83239199242567</v>
      </c>
      <c r="G278" s="4">
        <f>ROUND(Table3[[#This Row],[Polar ang (deg)]], 0)</f>
        <v>94</v>
      </c>
      <c r="H278" s="5">
        <v>1.8889970407243099E-4</v>
      </c>
      <c r="I278" s="1">
        <v>0.323212521279023</v>
      </c>
      <c r="J278" s="1">
        <v>6.8569838683046402</v>
      </c>
      <c r="K278" s="2">
        <f>IF(Table3[[#This Row],[Phase shift diff (rad)]]="","",Table3[[#This Row],[Phase shift diff (rad)]]/PI()*180)</f>
        <v>392.87623584314497</v>
      </c>
      <c r="L278">
        <v>0</v>
      </c>
      <c r="M278" s="1">
        <f>IF(Table3[[#This Row],[Unwrapped (deg)]]="","",Table3[[#This Row],[Unwrapped (deg)]]/180*PI())</f>
        <v>6.8569838683046402</v>
      </c>
      <c r="N278" s="2">
        <f>IF(Table3[[#This Row],[Phase shift diff (deg)]]="","",Table3[[#This Row],[Phase shift diff (deg)]]+360*Table3[[#This Row],[Phase mod]])</f>
        <v>392.87623584314497</v>
      </c>
    </row>
    <row r="279" spans="1:14" x14ac:dyDescent="0.2">
      <c r="A279" t="s">
        <v>28</v>
      </c>
      <c r="B279" s="3">
        <v>15.9</v>
      </c>
      <c r="C279" s="2">
        <f>2*Table3[[#This Row],[Photon energy (eV)]]-Threshold</f>
        <v>7.2126112000000013</v>
      </c>
      <c r="D279" t="s">
        <v>25</v>
      </c>
      <c r="E279" s="1">
        <v>1.77146155368979</v>
      </c>
      <c r="F279" s="2">
        <f>Table3[[#This Row],[Polar ang (rad)]]/PI()*180</f>
        <v>101.49727059611246</v>
      </c>
      <c r="G279" s="4">
        <f>ROUND(Table3[[#This Row],[Polar ang (deg)]], 0)</f>
        <v>101</v>
      </c>
      <c r="H279" s="5">
        <v>5.1281237036704397E-4</v>
      </c>
      <c r="I279" s="1">
        <v>0.33743519679789502</v>
      </c>
      <c r="J279" s="1">
        <v>6.8217230048722399</v>
      </c>
      <c r="K279" s="2">
        <f>IF(Table3[[#This Row],[Phase shift diff (rad)]]="","",Table3[[#This Row],[Phase shift diff (rad)]]/PI()*180)</f>
        <v>390.8559371864813</v>
      </c>
      <c r="L279">
        <v>0</v>
      </c>
      <c r="M279" s="1">
        <f>IF(Table3[[#This Row],[Unwrapped (deg)]]="","",Table3[[#This Row],[Unwrapped (deg)]]/180*PI())</f>
        <v>6.8217230048722399</v>
      </c>
      <c r="N279" s="2">
        <f>IF(Table3[[#This Row],[Phase shift diff (deg)]]="","",Table3[[#This Row],[Phase shift diff (deg)]]+360*Table3[[#This Row],[Phase mod]])</f>
        <v>390.8559371864813</v>
      </c>
    </row>
    <row r="280" spans="1:14" x14ac:dyDescent="0.2">
      <c r="A280" t="s">
        <v>28</v>
      </c>
      <c r="B280" s="3">
        <v>15.9</v>
      </c>
      <c r="C280" s="2">
        <f>2*Table3[[#This Row],[Photon energy (eV)]]-Threshold</f>
        <v>7.2126112000000013</v>
      </c>
      <c r="D280" t="s">
        <v>25</v>
      </c>
      <c r="E280" s="1">
        <v>1.9052441235897899</v>
      </c>
      <c r="F280" s="2">
        <f>Table3[[#This Row],[Polar ang (rad)]]/PI()*180</f>
        <v>109.16244722379638</v>
      </c>
      <c r="G280" s="4">
        <f>ROUND(Table3[[#This Row],[Polar ang (deg)]], 0)</f>
        <v>109</v>
      </c>
      <c r="H280" s="5">
        <v>6.9086298791920498E-4</v>
      </c>
      <c r="I280" s="1">
        <v>0.37145141559810402</v>
      </c>
      <c r="J280" s="1">
        <v>6.7335530908314603</v>
      </c>
      <c r="K280" s="2">
        <f>IF(Table3[[#This Row],[Phase shift diff (rad)]]="","",Table3[[#This Row],[Phase shift diff (rad)]]/PI()*180)</f>
        <v>385.80417323191335</v>
      </c>
      <c r="L280">
        <v>0</v>
      </c>
      <c r="M280" s="1">
        <f>IF(Table3[[#This Row],[Unwrapped (deg)]]="","",Table3[[#This Row],[Unwrapped (deg)]]/180*PI())</f>
        <v>6.7335530908314603</v>
      </c>
      <c r="N280" s="2">
        <f>IF(Table3[[#This Row],[Phase shift diff (deg)]]="","",Table3[[#This Row],[Phase shift diff (deg)]]+360*Table3[[#This Row],[Phase mod]])</f>
        <v>385.80417323191335</v>
      </c>
    </row>
    <row r="281" spans="1:14" x14ac:dyDescent="0.2">
      <c r="A281" t="s">
        <v>28</v>
      </c>
      <c r="B281" s="3">
        <v>15.9</v>
      </c>
      <c r="C281" s="2">
        <f>2*Table3[[#This Row],[Photon energy (eV)]]-Threshold</f>
        <v>7.2126112000000013</v>
      </c>
      <c r="D281" t="s">
        <v>25</v>
      </c>
      <c r="E281" s="1">
        <v>2.0390362692897899</v>
      </c>
      <c r="F281" s="2">
        <f>Table3[[#This Row],[Polar ang (rad)]]/PI()*180</f>
        <v>116.82817250440576</v>
      </c>
      <c r="G281" s="4">
        <f>ROUND(Table3[[#This Row],[Polar ang (deg)]], 0)</f>
        <v>117</v>
      </c>
      <c r="H281" s="5">
        <v>6.8075145991453002E-4</v>
      </c>
      <c r="I281" s="1">
        <v>0.44841827328116601</v>
      </c>
      <c r="J281" s="1">
        <v>6.5316768600070496</v>
      </c>
      <c r="K281" s="2">
        <f>IF(Table3[[#This Row],[Phase shift diff (rad)]]="","",Table3[[#This Row],[Phase shift diff (rad)]]/PI()*180)</f>
        <v>374.23751722166583</v>
      </c>
      <c r="L281">
        <v>0</v>
      </c>
      <c r="M281" s="1">
        <f>IF(Table3[[#This Row],[Unwrapped (deg)]]="","",Table3[[#This Row],[Unwrapped (deg)]]/180*PI())</f>
        <v>6.5316768600070496</v>
      </c>
      <c r="N281" s="2">
        <f>IF(Table3[[#This Row],[Phase shift diff (deg)]]="","",Table3[[#This Row],[Phase shift diff (deg)]]+360*Table3[[#This Row],[Phase mod]])</f>
        <v>374.23751722166583</v>
      </c>
    </row>
    <row r="282" spans="1:14" x14ac:dyDescent="0.2">
      <c r="A282" t="s">
        <v>28</v>
      </c>
      <c r="B282" s="3">
        <v>15.9</v>
      </c>
      <c r="C282" s="2">
        <f>2*Table3[[#This Row],[Photon energy (eV)]]-Threshold</f>
        <v>7.2126112000000013</v>
      </c>
      <c r="D282" t="s">
        <v>25</v>
      </c>
      <c r="E282" s="1">
        <v>2.1728440629797898</v>
      </c>
      <c r="F282" s="2">
        <f>Table3[[#This Row],[Polar ang (rad)]]/PI()*180</f>
        <v>124.4947943488</v>
      </c>
      <c r="G282" s="4">
        <f>ROUND(Table3[[#This Row],[Polar ang (deg)]], 0)</f>
        <v>124</v>
      </c>
      <c r="H282" s="5">
        <v>5.5706982191683298E-4</v>
      </c>
      <c r="I282" s="1">
        <v>0.71863496272949801</v>
      </c>
      <c r="J282" s="1">
        <v>6.0193612318974301</v>
      </c>
      <c r="K282" s="2">
        <f>IF(Table3[[#This Row],[Phase shift diff (rad)]]="","",Table3[[#This Row],[Phase shift diff (rad)]]/PI()*180)</f>
        <v>344.88399395239077</v>
      </c>
      <c r="L282">
        <v>0</v>
      </c>
      <c r="M282" s="1">
        <f>IF(Table3[[#This Row],[Unwrapped (deg)]]="","",Table3[[#This Row],[Unwrapped (deg)]]/180*PI())</f>
        <v>6.0193612318974301</v>
      </c>
      <c r="N282" s="2">
        <f>IF(Table3[[#This Row],[Phase shift diff (deg)]]="","",Table3[[#This Row],[Phase shift diff (deg)]]+360*Table3[[#This Row],[Phase mod]])</f>
        <v>344.88399395239077</v>
      </c>
    </row>
    <row r="283" spans="1:14" x14ac:dyDescent="0.2">
      <c r="A283" t="s">
        <v>28</v>
      </c>
      <c r="B283" s="3">
        <v>15.9</v>
      </c>
      <c r="C283" s="2">
        <f>2*Table3[[#This Row],[Photon energy (eV)]]-Threshold</f>
        <v>7.2126112000000013</v>
      </c>
      <c r="D283" t="s">
        <v>25</v>
      </c>
      <c r="E283" s="1">
        <v>2.3066768641397899</v>
      </c>
      <c r="F283" s="2">
        <f>Table3[[#This Row],[Polar ang (rad)]]/PI()*180</f>
        <v>132.16284901568156</v>
      </c>
      <c r="G283" s="4">
        <f>ROUND(Table3[[#This Row],[Polar ang (deg)]], 0)</f>
        <v>132</v>
      </c>
      <c r="H283" s="5">
        <v>6.6397222639169497E-4</v>
      </c>
      <c r="I283" s="1">
        <v>0.95665473060488504</v>
      </c>
      <c r="J283" s="1">
        <v>5.1300442006189702</v>
      </c>
      <c r="K283" s="2">
        <f>IF(Table3[[#This Row],[Phase shift diff (rad)]]="","",Table3[[#This Row],[Phase shift diff (rad)]]/PI()*180)</f>
        <v>293.92988141103115</v>
      </c>
      <c r="L283">
        <v>0</v>
      </c>
      <c r="M283" s="1">
        <f>IF(Table3[[#This Row],[Unwrapped (deg)]]="","",Table3[[#This Row],[Unwrapped (deg)]]/180*PI())</f>
        <v>5.1300442006189693</v>
      </c>
      <c r="N283" s="2">
        <f>IF(Table3[[#This Row],[Phase shift diff (deg)]]="","",Table3[[#This Row],[Phase shift diff (deg)]]+360*Table3[[#This Row],[Phase mod]])</f>
        <v>293.92988141103115</v>
      </c>
    </row>
    <row r="284" spans="1:14" x14ac:dyDescent="0.2">
      <c r="A284" t="s">
        <v>28</v>
      </c>
      <c r="B284" s="3">
        <v>15.9</v>
      </c>
      <c r="C284" s="2">
        <f>2*Table3[[#This Row],[Photon energy (eV)]]-Threshold</f>
        <v>7.2126112000000013</v>
      </c>
      <c r="D284" t="s">
        <v>25</v>
      </c>
      <c r="E284" s="1">
        <v>2.4405506304297901</v>
      </c>
      <c r="F284" s="2">
        <f>Table3[[#This Row],[Polar ang (rad)]]/PI()*180</f>
        <v>139.83325081161931</v>
      </c>
      <c r="G284" s="4">
        <f>ROUND(Table3[[#This Row],[Polar ang (deg)]], 0)</f>
        <v>140</v>
      </c>
      <c r="H284" s="5">
        <v>1.1638405097309499E-3</v>
      </c>
      <c r="I284" s="1">
        <v>0.99613326746350594</v>
      </c>
      <c r="J284" s="1">
        <v>4.62015838642718</v>
      </c>
      <c r="K284" s="2">
        <f>IF(Table3[[#This Row],[Phase shift diff (rad)]]="","",Table3[[#This Row],[Phase shift diff (rad)]]/PI()*180)</f>
        <v>264.7155762242499</v>
      </c>
      <c r="L284">
        <v>0</v>
      </c>
      <c r="M284" s="1">
        <f>IF(Table3[[#This Row],[Unwrapped (deg)]]="","",Table3[[#This Row],[Unwrapped (deg)]]/180*PI())</f>
        <v>4.62015838642718</v>
      </c>
      <c r="N284" s="2">
        <f>IF(Table3[[#This Row],[Phase shift diff (deg)]]="","",Table3[[#This Row],[Phase shift diff (deg)]]+360*Table3[[#This Row],[Phase mod]])</f>
        <v>264.7155762242499</v>
      </c>
    </row>
    <row r="285" spans="1:14" x14ac:dyDescent="0.2">
      <c r="A285" t="s">
        <v>28</v>
      </c>
      <c r="B285" s="3">
        <v>15.9</v>
      </c>
      <c r="C285" s="2">
        <f>2*Table3[[#This Row],[Photon energy (eV)]]-Threshold</f>
        <v>7.2126112000000013</v>
      </c>
      <c r="D285" t="s">
        <v>25</v>
      </c>
      <c r="E285" s="1">
        <v>2.5744958264797901</v>
      </c>
      <c r="F285" s="2">
        <f>Table3[[#This Row],[Polar ang (rad)]]/PI()*180</f>
        <v>147.50774523133671</v>
      </c>
      <c r="G285" s="4">
        <f>ROUND(Table3[[#This Row],[Polar ang (deg)]], 0)</f>
        <v>148</v>
      </c>
      <c r="H285" s="5">
        <v>1.8119127687818901E-3</v>
      </c>
      <c r="I285" s="1">
        <v>0.99356336655519195</v>
      </c>
      <c r="J285" s="1">
        <v>4.4113444462645797</v>
      </c>
      <c r="K285" s="2">
        <f>IF(Table3[[#This Row],[Phase shift diff (rad)]]="","",Table3[[#This Row],[Phase shift diff (rad)]]/PI()*180)</f>
        <v>252.7514187494356</v>
      </c>
      <c r="L285">
        <v>0</v>
      </c>
      <c r="M285" s="1">
        <f>IF(Table3[[#This Row],[Unwrapped (deg)]]="","",Table3[[#This Row],[Unwrapped (deg)]]/180*PI())</f>
        <v>4.4113444462645797</v>
      </c>
      <c r="N285" s="2">
        <f>IF(Table3[[#This Row],[Phase shift diff (deg)]]="","",Table3[[#This Row],[Phase shift diff (deg)]]+360*Table3[[#This Row],[Phase mod]])</f>
        <v>252.7514187494356</v>
      </c>
    </row>
    <row r="286" spans="1:14" x14ac:dyDescent="0.2">
      <c r="A286" t="s">
        <v>28</v>
      </c>
      <c r="B286" s="3">
        <v>15.9</v>
      </c>
      <c r="C286" s="2">
        <f>2*Table3[[#This Row],[Photon energy (eV)]]-Threshold</f>
        <v>7.2126112000000013</v>
      </c>
      <c r="D286" t="s">
        <v>25</v>
      </c>
      <c r="E286" s="1">
        <v>2.7085798469497901</v>
      </c>
      <c r="F286" s="2">
        <f>Table3[[#This Row],[Polar ang (rad)]]/PI()*180</f>
        <v>155.19019370441345</v>
      </c>
      <c r="G286" s="4">
        <f>ROUND(Table3[[#This Row],[Polar ang (deg)]], 0)</f>
        <v>155</v>
      </c>
      <c r="H286" s="5">
        <v>2.4500748774043402E-3</v>
      </c>
      <c r="I286" s="1">
        <v>0.99252685922658801</v>
      </c>
      <c r="J286" s="1">
        <v>4.3094313894127598</v>
      </c>
      <c r="K286" s="2">
        <f>IF(Table3[[#This Row],[Phase shift diff (rad)]]="","",Table3[[#This Row],[Phase shift diff (rad)]]/PI()*180)</f>
        <v>246.91223071454948</v>
      </c>
      <c r="L286">
        <v>0</v>
      </c>
      <c r="M286" s="1">
        <f>IF(Table3[[#This Row],[Unwrapped (deg)]]="","",Table3[[#This Row],[Unwrapped (deg)]]/180*PI())</f>
        <v>4.3094313894127598</v>
      </c>
      <c r="N286" s="2">
        <f>IF(Table3[[#This Row],[Phase shift diff (deg)]]="","",Table3[[#This Row],[Phase shift diff (deg)]]+360*Table3[[#This Row],[Phase mod]])</f>
        <v>246.91223071454948</v>
      </c>
    </row>
    <row r="287" spans="1:14" x14ac:dyDescent="0.2">
      <c r="A287" t="s">
        <v>28</v>
      </c>
      <c r="B287" s="3">
        <v>15.9</v>
      </c>
      <c r="C287" s="2">
        <f>2*Table3[[#This Row],[Photon energy (eV)]]-Threshold</f>
        <v>7.2126112000000013</v>
      </c>
      <c r="D287" t="s">
        <v>25</v>
      </c>
      <c r="E287" s="1">
        <v>2.8429890499997899</v>
      </c>
      <c r="F287" s="2">
        <f>Table3[[#This Row],[Polar ang (rad)]]/PI()*180</f>
        <v>162.89127376689535</v>
      </c>
      <c r="G287" s="4">
        <f>ROUND(Table3[[#This Row],[Polar ang (deg)]], 0)</f>
        <v>163</v>
      </c>
      <c r="H287" s="5">
        <v>2.9837466823148199E-3</v>
      </c>
      <c r="I287" s="1">
        <v>0.99565572402465896</v>
      </c>
      <c r="J287" s="1">
        <v>4.2535922097629904</v>
      </c>
      <c r="K287" s="2">
        <f>IF(Table3[[#This Row],[Phase shift diff (rad)]]="","",Table3[[#This Row],[Phase shift diff (rad)]]/PI()*180)</f>
        <v>243.71288138914491</v>
      </c>
      <c r="L287">
        <v>0</v>
      </c>
      <c r="M287" s="1">
        <f>IF(Table3[[#This Row],[Unwrapped (deg)]]="","",Table3[[#This Row],[Unwrapped (deg)]]/180*PI())</f>
        <v>4.2535922097629904</v>
      </c>
      <c r="N287" s="2">
        <f>IF(Table3[[#This Row],[Phase shift diff (deg)]]="","",Table3[[#This Row],[Phase shift diff (deg)]]+360*Table3[[#This Row],[Phase mod]])</f>
        <v>243.71288138914491</v>
      </c>
    </row>
    <row r="288" spans="1:14" x14ac:dyDescent="0.2">
      <c r="A288" t="s">
        <v>28</v>
      </c>
      <c r="B288" s="3">
        <v>15.9</v>
      </c>
      <c r="C288" s="2">
        <f>2*Table3[[#This Row],[Photon energy (eV)]]-Threshold</f>
        <v>7.2126112000000013</v>
      </c>
      <c r="D288" t="s">
        <v>25</v>
      </c>
      <c r="E288" s="1">
        <v>2.9785043514297902</v>
      </c>
      <c r="F288" s="2">
        <f>Table3[[#This Row],[Polar ang (rad)]]/PI()*180</f>
        <v>170.65572859827753</v>
      </c>
      <c r="G288" s="4">
        <f>ROUND(Table3[[#This Row],[Polar ang (deg)]], 0)</f>
        <v>171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diff (rad)]]="","",Table3[[#This Row],[Phase shift diff (rad)]]/PI()*180)</f>
        <v>241.9874568917746</v>
      </c>
      <c r="L288">
        <v>0</v>
      </c>
      <c r="M288" s="1">
        <f>IF(Table3[[#This Row],[Unwrapped (deg)]]="","",Table3[[#This Row],[Unwrapped (deg)]]/180*PI())</f>
        <v>4.22347787128931</v>
      </c>
      <c r="N288" s="2">
        <f>IF(Table3[[#This Row],[Phase shift diff (deg)]]="","",Table3[[#This Row],[Phase shift diff (deg)]]+360*Table3[[#This Row],[Phase mod]])</f>
        <v>241.9874568917746</v>
      </c>
    </row>
    <row r="289" spans="1:14" x14ac:dyDescent="0.2">
      <c r="A289" t="s">
        <v>28</v>
      </c>
      <c r="B289" s="3">
        <v>15.9</v>
      </c>
      <c r="C289" s="2">
        <f>2*Table3[[#This Row],[Photon energy (eV)]]-Threshold</f>
        <v>7.2126112000000013</v>
      </c>
      <c r="D289" t="s">
        <v>25</v>
      </c>
      <c r="E289" s="1">
        <v>3.14159265358979</v>
      </c>
      <c r="F289" s="2">
        <f>Table3[[#This Row],[Polar ang (rad)]]/PI()*180</f>
        <v>179.99999999999983</v>
      </c>
      <c r="G289" s="4">
        <f>ROUND(Table3[[#This Row],[Polar ang (deg)]], 0)</f>
        <v>180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diff (rad)]]="","",Table3[[#This Row],[Phase shift diff (rad)]]/PI()*180)</f>
        <v>241.30998626337202</v>
      </c>
      <c r="L289">
        <v>0</v>
      </c>
      <c r="M289" s="1">
        <f>IF(Table3[[#This Row],[Unwrapped (deg)]]="","",Table3[[#This Row],[Unwrapped (deg)]]/180*PI())</f>
        <v>4.21165377823813</v>
      </c>
      <c r="N289" s="2">
        <f>IF(Table3[[#This Row],[Phase shift diff (deg)]]="","",Table3[[#This Row],[Phase shift diff (deg)]]+360*Table3[[#This Row],[Phase mod]])</f>
        <v>241.30998626337202</v>
      </c>
    </row>
    <row r="290" spans="1:14" x14ac:dyDescent="0.2">
      <c r="A290" t="s">
        <v>29</v>
      </c>
      <c r="B290" s="3">
        <v>15.9</v>
      </c>
      <c r="C290" s="2">
        <f>2*Table3[[#This Row],[Photon energy (eV)]]-Threshold</f>
        <v>7.2126112000000013</v>
      </c>
      <c r="D290" t="s">
        <v>23</v>
      </c>
      <c r="E290" s="1">
        <v>0</v>
      </c>
      <c r="F290" s="2">
        <f>Table3[[#This Row],[Polar ang (rad)]]/PI()*180</f>
        <v>0</v>
      </c>
      <c r="G290" s="4">
        <f>ROUND(Table3[[#This Row],[Polar ang (deg)]], 0)</f>
        <v>0</v>
      </c>
      <c r="H290" s="5">
        <v>6.64404147235586E-3</v>
      </c>
      <c r="I290" s="1">
        <v>1</v>
      </c>
      <c r="J290" s="1">
        <v>1.0688175027939899</v>
      </c>
      <c r="K290" s="2">
        <f>IF(Table3[[#This Row],[Phase shift diff (rad)]]="","",Table3[[#This Row],[Phase shift diff (rad)]]/PI()*180)</f>
        <v>61.238731979807703</v>
      </c>
      <c r="L290">
        <v>0</v>
      </c>
      <c r="M290" s="1">
        <f>IF(Table3[[#This Row],[Unwrapped (deg)]]="","",Table3[[#This Row],[Unwrapped (deg)]]/180*PI())</f>
        <v>1.0688175027939899</v>
      </c>
      <c r="N290" s="2">
        <f>IF(Table3[[#This Row],[Phase shift diff (deg)]]="","",Table3[[#This Row],[Phase shift diff (deg)]]+360*Table3[[#This Row],[Phase mod]])</f>
        <v>61.238731979807703</v>
      </c>
    </row>
    <row r="291" spans="1:14" x14ac:dyDescent="0.2">
      <c r="A291" t="s">
        <v>29</v>
      </c>
      <c r="B291" s="3">
        <v>15.9</v>
      </c>
      <c r="C291" s="2">
        <f>2*Table3[[#This Row],[Photon energy (eV)]]-Threshold</f>
        <v>7.2126112000000013</v>
      </c>
      <c r="D291" t="s">
        <v>23</v>
      </c>
      <c r="E291" s="1">
        <v>0.16308830216</v>
      </c>
      <c r="F291" s="2">
        <f>Table3[[#This Row],[Polar ang (rad)]]/PI()*180</f>
        <v>9.3442714017223079</v>
      </c>
      <c r="G291" s="4">
        <f>ROUND(Table3[[#This Row],[Polar ang (deg)]], 0)</f>
        <v>9</v>
      </c>
      <c r="H291" s="5">
        <v>5.9086120737275004E-3</v>
      </c>
      <c r="I291" s="1">
        <v>0.93108232664724599</v>
      </c>
      <c r="J291" s="1">
        <v>1.0662811244096699</v>
      </c>
      <c r="K291" s="2">
        <f>IF(Table3[[#This Row],[Phase shift diff (rad)]]="","",Table3[[#This Row],[Phase shift diff (rad)]]/PI()*180)</f>
        <v>61.093408203137955</v>
      </c>
      <c r="L291">
        <v>0</v>
      </c>
      <c r="M291" s="1">
        <f>IF(Table3[[#This Row],[Unwrapped (deg)]]="","",Table3[[#This Row],[Unwrapped (deg)]]/180*PI())</f>
        <v>1.0662811244096699</v>
      </c>
      <c r="N291" s="2">
        <f>IF(Table3[[#This Row],[Phase shift diff (deg)]]="","",Table3[[#This Row],[Phase shift diff (deg)]]+360*Table3[[#This Row],[Phase mod]])</f>
        <v>61.093408203137955</v>
      </c>
    </row>
    <row r="292" spans="1:14" x14ac:dyDescent="0.2">
      <c r="A292" t="s">
        <v>29</v>
      </c>
      <c r="B292" s="3">
        <v>15.9</v>
      </c>
      <c r="C292" s="2">
        <f>2*Table3[[#This Row],[Photon energy (eV)]]-Threshold</f>
        <v>7.2126112000000013</v>
      </c>
      <c r="D292" t="s">
        <v>23</v>
      </c>
      <c r="E292" s="1">
        <v>0.29860360358999999</v>
      </c>
      <c r="F292" s="2">
        <f>Table3[[#This Row],[Polar ang (rad)]]/PI()*180</f>
        <v>17.108726233104477</v>
      </c>
      <c r="G292" s="4">
        <f>ROUND(Table3[[#This Row],[Polar ang (deg)]], 0)</f>
        <v>17</v>
      </c>
      <c r="H292" s="5">
        <v>4.4148329454485298E-3</v>
      </c>
      <c r="I292" s="1">
        <v>0.77902208262546102</v>
      </c>
      <c r="J292" s="1">
        <v>1.0612200260281199</v>
      </c>
      <c r="K292" s="2">
        <f>IF(Table3[[#This Row],[Phase shift diff (rad)]]="","",Table3[[#This Row],[Phase shift diff (rad)]]/PI()*180)</f>
        <v>60.803428626174643</v>
      </c>
      <c r="L292">
        <v>0</v>
      </c>
      <c r="M292" s="1">
        <f>IF(Table3[[#This Row],[Unwrapped (deg)]]="","",Table3[[#This Row],[Unwrapped (deg)]]/180*PI())</f>
        <v>1.0612200260281199</v>
      </c>
      <c r="N292" s="2">
        <f>IF(Table3[[#This Row],[Phase shift diff (deg)]]="","",Table3[[#This Row],[Phase shift diff (deg)]]+360*Table3[[#This Row],[Phase mod]])</f>
        <v>60.803428626174643</v>
      </c>
    </row>
    <row r="293" spans="1:14" x14ac:dyDescent="0.2">
      <c r="A293" t="s">
        <v>29</v>
      </c>
      <c r="B293" s="3">
        <v>15.9</v>
      </c>
      <c r="C293" s="2">
        <f>2*Table3[[#This Row],[Photon energy (eV)]]-Threshold</f>
        <v>7.2126112000000013</v>
      </c>
      <c r="D293" t="s">
        <v>23</v>
      </c>
      <c r="E293" s="1">
        <v>0.43301280663999903</v>
      </c>
      <c r="F293" s="2">
        <f>Table3[[#This Row],[Polar ang (rad)]]/PI()*180</f>
        <v>24.809806295586331</v>
      </c>
      <c r="G293" s="4">
        <f>ROUND(Table3[[#This Row],[Polar ang (deg)]], 0)</f>
        <v>25</v>
      </c>
      <c r="H293" s="5">
        <v>2.6448638944942498E-3</v>
      </c>
      <c r="I293" s="1">
        <v>0.56666060102633398</v>
      </c>
      <c r="J293" s="1">
        <v>1.0596562089217401</v>
      </c>
      <c r="K293" s="2">
        <f>IF(Table3[[#This Row],[Phase shift diff (rad)]]="","",Table3[[#This Row],[Phase shift diff (rad)]]/PI()*180)</f>
        <v>60.713828506048721</v>
      </c>
      <c r="L293">
        <v>0</v>
      </c>
      <c r="M293" s="1">
        <f>IF(Table3[[#This Row],[Unwrapped (deg)]]="","",Table3[[#This Row],[Unwrapped (deg)]]/180*PI())</f>
        <v>1.0596562089217401</v>
      </c>
      <c r="N293" s="2">
        <f>IF(Table3[[#This Row],[Phase shift diff (deg)]]="","",Table3[[#This Row],[Phase shift diff (deg)]]+360*Table3[[#This Row],[Phase mod]])</f>
        <v>60.713828506048721</v>
      </c>
    </row>
    <row r="294" spans="1:14" x14ac:dyDescent="0.2">
      <c r="A294" t="s">
        <v>29</v>
      </c>
      <c r="B294" s="3">
        <v>15.9</v>
      </c>
      <c r="C294" s="2">
        <f>2*Table3[[#This Row],[Photon energy (eV)]]-Threshold</f>
        <v>7.2126112000000013</v>
      </c>
      <c r="D294" t="s">
        <v>23</v>
      </c>
      <c r="E294" s="1">
        <v>0.56709682710999998</v>
      </c>
      <c r="F294" s="2">
        <f>Table3[[#This Row],[Polar ang (rad)]]/PI()*180</f>
        <v>32.492254768663123</v>
      </c>
      <c r="G294" s="4">
        <f>ROUND(Table3[[#This Row],[Polar ang (deg)]], 0)</f>
        <v>32</v>
      </c>
      <c r="H294" s="5">
        <v>1.1241630981217901E-3</v>
      </c>
      <c r="I294" s="1">
        <v>0.326099108881233</v>
      </c>
      <c r="J294" s="1">
        <v>1.10511308722271</v>
      </c>
      <c r="K294" s="2">
        <f>IF(Table3[[#This Row],[Phase shift diff (rad)]]="","",Table3[[#This Row],[Phase shift diff (rad)]]/PI()*180)</f>
        <v>63.3183157825341</v>
      </c>
      <c r="L294">
        <v>0</v>
      </c>
      <c r="M294" s="1">
        <f>IF(Table3[[#This Row],[Unwrapped (deg)]]="","",Table3[[#This Row],[Unwrapped (deg)]]/180*PI())</f>
        <v>1.10511308722271</v>
      </c>
      <c r="N294" s="2">
        <f>IF(Table3[[#This Row],[Phase shift diff (deg)]]="","",Table3[[#This Row],[Phase shift diff (deg)]]+360*Table3[[#This Row],[Phase mod]])</f>
        <v>63.3183157825341</v>
      </c>
    </row>
    <row r="295" spans="1:14" x14ac:dyDescent="0.2">
      <c r="A295" t="s">
        <v>29</v>
      </c>
      <c r="B295" s="3">
        <v>15.9</v>
      </c>
      <c r="C295" s="2">
        <f>2*Table3[[#This Row],[Photon energy (eV)]]-Threshold</f>
        <v>7.2126112000000013</v>
      </c>
      <c r="D295" t="s">
        <v>23</v>
      </c>
      <c r="E295" s="1">
        <v>0.70104202315999997</v>
      </c>
      <c r="F295" s="2">
        <f>Table3[[#This Row],[Polar ang (rad)]]/PI()*180</f>
        <v>40.166749188380507</v>
      </c>
      <c r="G295" s="4">
        <f>ROUND(Table3[[#This Row],[Polar ang (deg)]], 0)</f>
        <v>40</v>
      </c>
      <c r="H295" s="5">
        <v>2.8156077361018902E-4</v>
      </c>
      <c r="I295" s="1">
        <v>0.12752060721217601</v>
      </c>
      <c r="J295" s="1">
        <v>1.7097200968522599</v>
      </c>
      <c r="K295" s="2">
        <f>IF(Table3[[#This Row],[Phase shift diff (rad)]]="","",Table3[[#This Row],[Phase shift diff (rad)]]/PI()*180)</f>
        <v>97.959745698332839</v>
      </c>
      <c r="L295">
        <v>0</v>
      </c>
      <c r="M295" s="1">
        <f>IF(Table3[[#This Row],[Unwrapped (deg)]]="","",Table3[[#This Row],[Unwrapped (deg)]]/180*PI())</f>
        <v>1.7097200968522601</v>
      </c>
      <c r="N295" s="2">
        <f>IF(Table3[[#This Row],[Phase shift diff (deg)]]="","",Table3[[#This Row],[Phase shift diff (deg)]]+360*Table3[[#This Row],[Phase mod]])</f>
        <v>97.959745698332839</v>
      </c>
    </row>
    <row r="296" spans="1:14" x14ac:dyDescent="0.2">
      <c r="A296" t="s">
        <v>29</v>
      </c>
      <c r="B296" s="3">
        <v>15.9</v>
      </c>
      <c r="C296" s="2">
        <f>2*Table3[[#This Row],[Photon energy (eV)]]-Threshold</f>
        <v>7.2126112000000013</v>
      </c>
      <c r="D296" t="s">
        <v>23</v>
      </c>
      <c r="E296" s="1">
        <v>0.83491578945</v>
      </c>
      <c r="F296" s="2">
        <f>Table3[[#This Row],[Polar ang (rad)]]/PI()*180</f>
        <v>47.837150984318271</v>
      </c>
      <c r="G296" s="4">
        <f>ROUND(Table3[[#This Row],[Polar ang (deg)]], 0)</f>
        <v>48</v>
      </c>
      <c r="H296" s="5">
        <v>3.3839618455488898E-4</v>
      </c>
      <c r="I296" s="1">
        <v>0.25788957980092397</v>
      </c>
      <c r="J296" s="1">
        <v>2.4990595561134401</v>
      </c>
      <c r="K296" s="2">
        <f>IF(Table3[[#This Row],[Phase shift diff (rad)]]="","",Table3[[#This Row],[Phase shift diff (rad)]]/PI()*180)</f>
        <v>143.18556531713705</v>
      </c>
      <c r="L296">
        <v>0</v>
      </c>
      <c r="M296" s="1">
        <f>IF(Table3[[#This Row],[Unwrapped (deg)]]="","",Table3[[#This Row],[Unwrapped (deg)]]/180*PI())</f>
        <v>2.4990595561134401</v>
      </c>
      <c r="N296" s="2">
        <f>IF(Table3[[#This Row],[Phase shift diff (deg)]]="","",Table3[[#This Row],[Phase shift diff (deg)]]+360*Table3[[#This Row],[Phase mod]])</f>
        <v>143.18556531713705</v>
      </c>
    </row>
    <row r="297" spans="1:14" x14ac:dyDescent="0.2">
      <c r="A297" t="s">
        <v>29</v>
      </c>
      <c r="B297" s="3">
        <v>15.9</v>
      </c>
      <c r="C297" s="2">
        <f>2*Table3[[#This Row],[Photon energy (eV)]]-Threshold</f>
        <v>7.2126112000000013</v>
      </c>
      <c r="D297" t="s">
        <v>23</v>
      </c>
      <c r="E297" s="1">
        <v>0.96874859060999896</v>
      </c>
      <c r="F297" s="2">
        <f>Table3[[#This Row],[Polar ang (rad)]]/PI()*180</f>
        <v>55.505205651199752</v>
      </c>
      <c r="G297" s="4">
        <f>ROUND(Table3[[#This Row],[Polar ang (deg)]], 0)</f>
        <v>56</v>
      </c>
      <c r="H297" s="5">
        <v>6.3030590592938398E-4</v>
      </c>
      <c r="I297" s="1">
        <v>0.42984522514360402</v>
      </c>
      <c r="J297" s="1">
        <v>1.9630935714595901</v>
      </c>
      <c r="K297" s="2">
        <f>IF(Table3[[#This Row],[Phase shift diff (rad)]]="","",Table3[[#This Row],[Phase shift diff (rad)]]/PI()*180)</f>
        <v>112.476976433898</v>
      </c>
      <c r="L297">
        <v>0</v>
      </c>
      <c r="M297" s="1">
        <f>IF(Table3[[#This Row],[Unwrapped (deg)]]="","",Table3[[#This Row],[Unwrapped (deg)]]/180*PI())</f>
        <v>1.9630935714595903</v>
      </c>
      <c r="N297" s="2">
        <f>IF(Table3[[#This Row],[Phase shift diff (deg)]]="","",Table3[[#This Row],[Phase shift diff (deg)]]+360*Table3[[#This Row],[Phase mod]])</f>
        <v>112.476976433898</v>
      </c>
    </row>
    <row r="298" spans="1:14" x14ac:dyDescent="0.2">
      <c r="A298" t="s">
        <v>29</v>
      </c>
      <c r="B298" s="3">
        <v>15.9</v>
      </c>
      <c r="C298" s="2">
        <f>2*Table3[[#This Row],[Photon energy (eV)]]-Threshold</f>
        <v>7.2126112000000013</v>
      </c>
      <c r="D298" t="s">
        <v>23</v>
      </c>
      <c r="E298" s="1">
        <v>1.1025563842999999</v>
      </c>
      <c r="F298" s="2">
        <f>Table3[[#This Row],[Polar ang (rad)]]/PI()*180</f>
        <v>63.171827495594052</v>
      </c>
      <c r="G298" s="4">
        <f>ROUND(Table3[[#This Row],[Polar ang (deg)]], 0)</f>
        <v>63</v>
      </c>
      <c r="H298" s="5">
        <v>1.06315100628751E-3</v>
      </c>
      <c r="I298" s="1">
        <v>0.37038493609502599</v>
      </c>
      <c r="J298" s="1">
        <v>1.64453869006035</v>
      </c>
      <c r="K298" s="2">
        <f>IF(Table3[[#This Row],[Phase shift diff (rad)]]="","",Table3[[#This Row],[Phase shift diff (rad)]]/PI()*180)</f>
        <v>94.225126186431041</v>
      </c>
      <c r="L298">
        <v>0</v>
      </c>
      <c r="M298" s="1">
        <f>IF(Table3[[#This Row],[Unwrapped (deg)]]="","",Table3[[#This Row],[Unwrapped (deg)]]/180*PI())</f>
        <v>1.64453869006035</v>
      </c>
      <c r="N298" s="2">
        <f>IF(Table3[[#This Row],[Phase shift diff (deg)]]="","",Table3[[#This Row],[Phase shift diff (deg)]]+360*Table3[[#This Row],[Phase mod]])</f>
        <v>94.225126186431041</v>
      </c>
    </row>
    <row r="299" spans="1:14" x14ac:dyDescent="0.2">
      <c r="A299" t="s">
        <v>29</v>
      </c>
      <c r="B299" s="3">
        <v>15.9</v>
      </c>
      <c r="C299" s="2">
        <f>2*Table3[[#This Row],[Photon energy (eV)]]-Threshold</f>
        <v>7.2126112000000013</v>
      </c>
      <c r="D299" t="s">
        <v>23</v>
      </c>
      <c r="E299" s="1">
        <v>1.2363485299999999</v>
      </c>
      <c r="F299" s="2">
        <f>Table3[[#This Row],[Polar ang (rad)]]/PI()*180</f>
        <v>70.837552776203438</v>
      </c>
      <c r="G299" s="4">
        <f>ROUND(Table3[[#This Row],[Polar ang (deg)]], 0)</f>
        <v>71</v>
      </c>
      <c r="H299" s="5">
        <v>1.2833185404415E-3</v>
      </c>
      <c r="I299" s="1">
        <v>0.364963038490006</v>
      </c>
      <c r="J299" s="1">
        <v>1.5131845128368699</v>
      </c>
      <c r="K299" s="2">
        <f>IF(Table3[[#This Row],[Phase shift diff (rad)]]="","",Table3[[#This Row],[Phase shift diff (rad)]]/PI()*180)</f>
        <v>86.699086210112185</v>
      </c>
      <c r="L299">
        <v>0</v>
      </c>
      <c r="M299" s="1">
        <f>IF(Table3[[#This Row],[Unwrapped (deg)]]="","",Table3[[#This Row],[Unwrapped (deg)]]/180*PI())</f>
        <v>1.5131845128368699</v>
      </c>
      <c r="N299" s="2">
        <f>IF(Table3[[#This Row],[Phase shift diff (deg)]]="","",Table3[[#This Row],[Phase shift diff (deg)]]+360*Table3[[#This Row],[Phase mod]])</f>
        <v>86.699086210112185</v>
      </c>
    </row>
    <row r="300" spans="1:14" x14ac:dyDescent="0.2">
      <c r="A300" t="s">
        <v>29</v>
      </c>
      <c r="B300" s="3">
        <v>15.9</v>
      </c>
      <c r="C300" s="2">
        <f>2*Table3[[#This Row],[Photon energy (eV)]]-Threshold</f>
        <v>7.2126112000000013</v>
      </c>
      <c r="D300" t="s">
        <v>23</v>
      </c>
      <c r="E300" s="1">
        <v>1.3701310999</v>
      </c>
      <c r="F300" s="2">
        <f>Table3[[#This Row],[Polar ang (rad)]]/PI()*180</f>
        <v>78.502729403887372</v>
      </c>
      <c r="G300" s="4">
        <f>ROUND(Table3[[#This Row],[Polar ang (deg)]], 0)</f>
        <v>79</v>
      </c>
      <c r="H300" s="5">
        <v>1.0559046885945101E-3</v>
      </c>
      <c r="I300" s="1">
        <v>0.36751153289567101</v>
      </c>
      <c r="J300" s="1">
        <v>1.4548900211748801</v>
      </c>
      <c r="K300" s="2">
        <f>IF(Table3[[#This Row],[Phase shift diff (rad)]]="","",Table3[[#This Row],[Phase shift diff (rad)]]/PI()*180)</f>
        <v>83.359057869019608</v>
      </c>
      <c r="L300">
        <v>0</v>
      </c>
      <c r="M300" s="1">
        <f>IF(Table3[[#This Row],[Unwrapped (deg)]]="","",Table3[[#This Row],[Unwrapped (deg)]]/180*PI())</f>
        <v>1.4548900211748801</v>
      </c>
      <c r="N300" s="2">
        <f>IF(Table3[[#This Row],[Phase shift diff (deg)]]="","",Table3[[#This Row],[Phase shift diff (deg)]]+360*Table3[[#This Row],[Phase mod]])</f>
        <v>83.359057869019608</v>
      </c>
    </row>
    <row r="301" spans="1:14" x14ac:dyDescent="0.2">
      <c r="A301" t="s">
        <v>29</v>
      </c>
      <c r="B301" s="3">
        <v>15.9</v>
      </c>
      <c r="C301" s="2">
        <f>2*Table3[[#This Row],[Photon energy (eV)]]-Threshold</f>
        <v>7.2126112000000013</v>
      </c>
      <c r="D301" t="s">
        <v>23</v>
      </c>
      <c r="E301" s="1">
        <v>1.5039084682999999</v>
      </c>
      <c r="F301" s="2">
        <f>Table3[[#This Row],[Polar ang (rad)]]/PI()*180</f>
        <v>86.167608007574145</v>
      </c>
      <c r="G301" s="4">
        <f>ROUND(Table3[[#This Row],[Polar ang (deg)]], 0)</f>
        <v>86</v>
      </c>
      <c r="H301" s="5">
        <v>4.08348692516824E-4</v>
      </c>
      <c r="I301" s="1">
        <v>0.36957710028429303</v>
      </c>
      <c r="J301" s="1">
        <v>1.4315810900469701</v>
      </c>
      <c r="K301" s="2">
        <f>IF(Table3[[#This Row],[Phase shift diff (rad)]]="","",Table3[[#This Row],[Phase shift diff (rad)]]/PI()*180)</f>
        <v>82.023554490429248</v>
      </c>
      <c r="L301">
        <v>0</v>
      </c>
      <c r="M301" s="1">
        <f>IF(Table3[[#This Row],[Unwrapped (deg)]]="","",Table3[[#This Row],[Unwrapped (deg)]]/180*PI())</f>
        <v>1.4315810900469701</v>
      </c>
      <c r="N301" s="2">
        <f>IF(Table3[[#This Row],[Phase shift diff (deg)]]="","",Table3[[#This Row],[Phase shift diff (deg)]]+360*Table3[[#This Row],[Phase mod]])</f>
        <v>82.023554490429248</v>
      </c>
    </row>
    <row r="302" spans="1:14" x14ac:dyDescent="0.2">
      <c r="A302" t="s">
        <v>29</v>
      </c>
      <c r="B302" s="3">
        <v>15.9</v>
      </c>
      <c r="C302" s="2">
        <f>2*Table3[[#This Row],[Photon energy (eV)]]-Threshold</f>
        <v>7.2126112000000013</v>
      </c>
      <c r="D302" t="s">
        <v>23</v>
      </c>
      <c r="E302" s="1">
        <v>1.6376841852897901</v>
      </c>
      <c r="F302" s="2">
        <f>Table3[[#This Row],[Polar ang (rad)]]/PI()*180</f>
        <v>93.83239199242567</v>
      </c>
      <c r="G302" s="4">
        <f>ROUND(Table3[[#This Row],[Polar ang (deg)]], 0)</f>
        <v>94</v>
      </c>
      <c r="H302" s="5">
        <v>4.08348692516824E-4</v>
      </c>
      <c r="I302" s="1">
        <v>0.36957710028429303</v>
      </c>
      <c r="J302" s="1">
        <v>4.5731737436367697</v>
      </c>
      <c r="K302" s="2">
        <f>IF(Table3[[#This Row],[Phase shift diff (rad)]]="","",Table3[[#This Row],[Phase shift diff (rad)]]/PI()*180)</f>
        <v>262.0235544904296</v>
      </c>
      <c r="L302">
        <v>0</v>
      </c>
      <c r="M302" s="1">
        <f>IF(Table3[[#This Row],[Unwrapped (deg)]]="","",Table3[[#This Row],[Unwrapped (deg)]]/180*PI())</f>
        <v>4.5731737436367688</v>
      </c>
      <c r="N302" s="2">
        <f>IF(Table3[[#This Row],[Phase shift diff (deg)]]="","",Table3[[#This Row],[Phase shift diff (deg)]]+360*Table3[[#This Row],[Phase mod]])</f>
        <v>262.0235544904296</v>
      </c>
    </row>
    <row r="303" spans="1:14" x14ac:dyDescent="0.2">
      <c r="A303" t="s">
        <v>29</v>
      </c>
      <c r="B303" s="3">
        <v>15.9</v>
      </c>
      <c r="C303" s="2">
        <f>2*Table3[[#This Row],[Photon energy (eV)]]-Threshold</f>
        <v>7.2126112000000013</v>
      </c>
      <c r="D303" t="s">
        <v>23</v>
      </c>
      <c r="E303" s="1">
        <v>1.77146155368979</v>
      </c>
      <c r="F303" s="2">
        <f>Table3[[#This Row],[Polar ang (rad)]]/PI()*180</f>
        <v>101.49727059611246</v>
      </c>
      <c r="G303" s="4">
        <f>ROUND(Table3[[#This Row],[Polar ang (deg)]], 0)</f>
        <v>101</v>
      </c>
      <c r="H303" s="5">
        <v>1.0559046885945101E-3</v>
      </c>
      <c r="I303" s="1">
        <v>0.36751153289567101</v>
      </c>
      <c r="J303" s="1">
        <v>4.5964826747646796</v>
      </c>
      <c r="K303" s="2">
        <f>IF(Table3[[#This Row],[Phase shift diff (rad)]]="","",Table3[[#This Row],[Phase shift diff (rad)]]/PI()*180)</f>
        <v>263.35905786901998</v>
      </c>
      <c r="L303">
        <v>0</v>
      </c>
      <c r="M303" s="1">
        <f>IF(Table3[[#This Row],[Unwrapped (deg)]]="","",Table3[[#This Row],[Unwrapped (deg)]]/180*PI())</f>
        <v>4.5964826747646796</v>
      </c>
      <c r="N303" s="2">
        <f>IF(Table3[[#This Row],[Phase shift diff (deg)]]="","",Table3[[#This Row],[Phase shift diff (deg)]]+360*Table3[[#This Row],[Phase mod]])</f>
        <v>263.35905786901998</v>
      </c>
    </row>
    <row r="304" spans="1:14" x14ac:dyDescent="0.2">
      <c r="A304" t="s">
        <v>29</v>
      </c>
      <c r="B304" s="3">
        <v>15.9</v>
      </c>
      <c r="C304" s="2">
        <f>2*Table3[[#This Row],[Photon energy (eV)]]-Threshold</f>
        <v>7.2126112000000013</v>
      </c>
      <c r="D304" t="s">
        <v>23</v>
      </c>
      <c r="E304" s="1">
        <v>1.9052441235897899</v>
      </c>
      <c r="F304" s="2">
        <f>Table3[[#This Row],[Polar ang (rad)]]/PI()*180</f>
        <v>109.16244722379638</v>
      </c>
      <c r="G304" s="4">
        <f>ROUND(Table3[[#This Row],[Polar ang (deg)]], 0)</f>
        <v>109</v>
      </c>
      <c r="H304" s="5">
        <v>1.2833185404415E-3</v>
      </c>
      <c r="I304" s="1">
        <v>0.364963038490006</v>
      </c>
      <c r="J304" s="1">
        <v>4.6547771664266602</v>
      </c>
      <c r="K304" s="2">
        <f>IF(Table3[[#This Row],[Phase shift diff (rad)]]="","",Table3[[#This Row],[Phase shift diff (rad)]]/PI()*180)</f>
        <v>266.699086210112</v>
      </c>
      <c r="L304">
        <v>0</v>
      </c>
      <c r="M304" s="1">
        <f>IF(Table3[[#This Row],[Unwrapped (deg)]]="","",Table3[[#This Row],[Unwrapped (deg)]]/180*PI())</f>
        <v>4.6547771664266602</v>
      </c>
      <c r="N304" s="2">
        <f>IF(Table3[[#This Row],[Phase shift diff (deg)]]="","",Table3[[#This Row],[Phase shift diff (deg)]]+360*Table3[[#This Row],[Phase mod]])</f>
        <v>266.699086210112</v>
      </c>
    </row>
    <row r="305" spans="1:14" x14ac:dyDescent="0.2">
      <c r="A305" t="s">
        <v>29</v>
      </c>
      <c r="B305" s="3">
        <v>15.9</v>
      </c>
      <c r="C305" s="2">
        <f>2*Table3[[#This Row],[Photon energy (eV)]]-Threshold</f>
        <v>7.2126112000000013</v>
      </c>
      <c r="D305" t="s">
        <v>23</v>
      </c>
      <c r="E305" s="1">
        <v>2.0390362692897899</v>
      </c>
      <c r="F305" s="2">
        <f>Table3[[#This Row],[Polar ang (rad)]]/PI()*180</f>
        <v>116.82817250440576</v>
      </c>
      <c r="G305" s="4">
        <f>ROUND(Table3[[#This Row],[Polar ang (deg)]], 0)</f>
        <v>117</v>
      </c>
      <c r="H305" s="5">
        <v>1.06315100628751E-3</v>
      </c>
      <c r="I305" s="1">
        <v>0.37038493609502599</v>
      </c>
      <c r="J305" s="1">
        <v>4.7861313436501502</v>
      </c>
      <c r="K305" s="2">
        <f>IF(Table3[[#This Row],[Phase shift diff (rad)]]="","",Table3[[#This Row],[Phase shift diff (rad)]]/PI()*180)</f>
        <v>274.22512618643145</v>
      </c>
      <c r="L305">
        <v>0</v>
      </c>
      <c r="M305" s="1">
        <f>IF(Table3[[#This Row],[Unwrapped (deg)]]="","",Table3[[#This Row],[Unwrapped (deg)]]/180*PI())</f>
        <v>4.7861313436501502</v>
      </c>
      <c r="N305" s="2">
        <f>IF(Table3[[#This Row],[Phase shift diff (deg)]]="","",Table3[[#This Row],[Phase shift diff (deg)]]+360*Table3[[#This Row],[Phase mod]])</f>
        <v>274.22512618643145</v>
      </c>
    </row>
    <row r="306" spans="1:14" x14ac:dyDescent="0.2">
      <c r="A306" t="s">
        <v>29</v>
      </c>
      <c r="B306" s="3">
        <v>15.9</v>
      </c>
      <c r="C306" s="2">
        <f>2*Table3[[#This Row],[Photon energy (eV)]]-Threshold</f>
        <v>7.2126112000000013</v>
      </c>
      <c r="D306" t="s">
        <v>23</v>
      </c>
      <c r="E306" s="1">
        <v>2.1728440629797898</v>
      </c>
      <c r="F306" s="2">
        <f>Table3[[#This Row],[Polar ang (rad)]]/PI()*180</f>
        <v>124.4947943488</v>
      </c>
      <c r="G306" s="4">
        <f>ROUND(Table3[[#This Row],[Polar ang (deg)]], 0)</f>
        <v>124</v>
      </c>
      <c r="H306" s="5">
        <v>6.3030590592938398E-4</v>
      </c>
      <c r="I306" s="1">
        <v>0.42984522514360402</v>
      </c>
      <c r="J306" s="1">
        <v>5.1046862250493801</v>
      </c>
      <c r="K306" s="2">
        <f>IF(Table3[[#This Row],[Phase shift diff (rad)]]="","",Table3[[#This Row],[Phase shift diff (rad)]]/PI()*180)</f>
        <v>292.47697643389785</v>
      </c>
      <c r="L306">
        <v>0</v>
      </c>
      <c r="M306" s="1">
        <f>IF(Table3[[#This Row],[Unwrapped (deg)]]="","",Table3[[#This Row],[Unwrapped (deg)]]/180*PI())</f>
        <v>5.104686225049381</v>
      </c>
      <c r="N306" s="2">
        <f>IF(Table3[[#This Row],[Phase shift diff (deg)]]="","",Table3[[#This Row],[Phase shift diff (deg)]]+360*Table3[[#This Row],[Phase mod]])</f>
        <v>292.47697643389785</v>
      </c>
    </row>
    <row r="307" spans="1:14" x14ac:dyDescent="0.2">
      <c r="A307" t="s">
        <v>29</v>
      </c>
      <c r="B307" s="3">
        <v>15.9</v>
      </c>
      <c r="C307" s="2">
        <f>2*Table3[[#This Row],[Photon energy (eV)]]-Threshold</f>
        <v>7.2126112000000013</v>
      </c>
      <c r="D307" t="s">
        <v>23</v>
      </c>
      <c r="E307" s="1">
        <v>2.3066768641397899</v>
      </c>
      <c r="F307" s="2">
        <f>Table3[[#This Row],[Polar ang (rad)]]/PI()*180</f>
        <v>132.16284901568156</v>
      </c>
      <c r="G307" s="4">
        <f>ROUND(Table3[[#This Row],[Polar ang (deg)]], 0)</f>
        <v>132</v>
      </c>
      <c r="H307" s="5">
        <v>3.3839618455488898E-4</v>
      </c>
      <c r="I307" s="1">
        <v>0.25788957980092397</v>
      </c>
      <c r="J307" s="1">
        <v>5.6406522097032301</v>
      </c>
      <c r="K307" s="2">
        <f>IF(Table3[[#This Row],[Phase shift diff (rad)]]="","",Table3[[#This Row],[Phase shift diff (rad)]]/PI()*180)</f>
        <v>323.18556531713688</v>
      </c>
      <c r="L307">
        <v>0</v>
      </c>
      <c r="M307" s="1">
        <f>IF(Table3[[#This Row],[Unwrapped (deg)]]="","",Table3[[#This Row],[Unwrapped (deg)]]/180*PI())</f>
        <v>5.6406522097032301</v>
      </c>
      <c r="N307" s="2">
        <f>IF(Table3[[#This Row],[Phase shift diff (deg)]]="","",Table3[[#This Row],[Phase shift diff (deg)]]+360*Table3[[#This Row],[Phase mod]])</f>
        <v>323.18556531713688</v>
      </c>
    </row>
    <row r="308" spans="1:14" x14ac:dyDescent="0.2">
      <c r="A308" t="s">
        <v>29</v>
      </c>
      <c r="B308" s="3">
        <v>15.9</v>
      </c>
      <c r="C308" s="2">
        <f>2*Table3[[#This Row],[Photon energy (eV)]]-Threshold</f>
        <v>7.2126112000000013</v>
      </c>
      <c r="D308" t="s">
        <v>23</v>
      </c>
      <c r="E308" s="1">
        <v>2.4405506304297901</v>
      </c>
      <c r="F308" s="2">
        <f>Table3[[#This Row],[Polar ang (rad)]]/PI()*180</f>
        <v>139.83325081161931</v>
      </c>
      <c r="G308" s="4">
        <f>ROUND(Table3[[#This Row],[Polar ang (deg)]], 0)</f>
        <v>140</v>
      </c>
      <c r="H308" s="5">
        <v>2.8156077361018902E-4</v>
      </c>
      <c r="I308" s="1">
        <v>0.12752060721217601</v>
      </c>
      <c r="J308" s="1">
        <v>4.8513127504420499</v>
      </c>
      <c r="K308" s="2">
        <f>IF(Table3[[#This Row],[Phase shift diff (rad)]]="","",Table3[[#This Row],[Phase shift diff (rad)]]/PI()*180)</f>
        <v>277.95974569833265</v>
      </c>
      <c r="L308">
        <v>0</v>
      </c>
      <c r="M308" s="1">
        <f>IF(Table3[[#This Row],[Unwrapped (deg)]]="","",Table3[[#This Row],[Unwrapped (deg)]]/180*PI())</f>
        <v>4.8513127504420499</v>
      </c>
      <c r="N308" s="2">
        <f>IF(Table3[[#This Row],[Phase shift diff (deg)]]="","",Table3[[#This Row],[Phase shift diff (deg)]]+360*Table3[[#This Row],[Phase mod]])</f>
        <v>277.95974569833265</v>
      </c>
    </row>
    <row r="309" spans="1:14" x14ac:dyDescent="0.2">
      <c r="A309" t="s">
        <v>29</v>
      </c>
      <c r="B309" s="3">
        <v>15.9</v>
      </c>
      <c r="C309" s="2">
        <f>2*Table3[[#This Row],[Photon energy (eV)]]-Threshold</f>
        <v>7.2126112000000013</v>
      </c>
      <c r="D309" t="s">
        <v>23</v>
      </c>
      <c r="E309" s="1">
        <v>2.5744958264797901</v>
      </c>
      <c r="F309" s="2">
        <f>Table3[[#This Row],[Polar ang (rad)]]/PI()*180</f>
        <v>147.50774523133671</v>
      </c>
      <c r="G309" s="4">
        <f>ROUND(Table3[[#This Row],[Polar ang (deg)]], 0)</f>
        <v>148</v>
      </c>
      <c r="H309" s="5">
        <v>1.1241630981217901E-3</v>
      </c>
      <c r="I309" s="1">
        <v>0.326099108881233</v>
      </c>
      <c r="J309" s="1">
        <v>4.2467057408125104</v>
      </c>
      <c r="K309" s="2">
        <f>IF(Table3[[#This Row],[Phase shift diff (rad)]]="","",Table3[[#This Row],[Phase shift diff (rad)]]/PI()*180)</f>
        <v>243.31831578253454</v>
      </c>
      <c r="L309">
        <v>0</v>
      </c>
      <c r="M309" s="1">
        <f>IF(Table3[[#This Row],[Unwrapped (deg)]]="","",Table3[[#This Row],[Unwrapped (deg)]]/180*PI())</f>
        <v>4.2467057408125104</v>
      </c>
      <c r="N309" s="2">
        <f>IF(Table3[[#This Row],[Phase shift diff (deg)]]="","",Table3[[#This Row],[Phase shift diff (deg)]]+360*Table3[[#This Row],[Phase mod]])</f>
        <v>243.31831578253454</v>
      </c>
    </row>
    <row r="310" spans="1:14" x14ac:dyDescent="0.2">
      <c r="A310" t="s">
        <v>29</v>
      </c>
      <c r="B310" s="3">
        <v>15.9</v>
      </c>
      <c r="C310" s="2">
        <f>2*Table3[[#This Row],[Photon energy (eV)]]-Threshold</f>
        <v>7.2126112000000013</v>
      </c>
      <c r="D310" t="s">
        <v>23</v>
      </c>
      <c r="E310" s="1">
        <v>2.7085798469497901</v>
      </c>
      <c r="F310" s="2">
        <f>Table3[[#This Row],[Polar ang (rad)]]/PI()*180</f>
        <v>155.19019370441345</v>
      </c>
      <c r="G310" s="4">
        <f>ROUND(Table3[[#This Row],[Polar ang (deg)]], 0)</f>
        <v>155</v>
      </c>
      <c r="H310" s="5">
        <v>2.6448638944942498E-3</v>
      </c>
      <c r="I310" s="1">
        <v>0.56666060102633398</v>
      </c>
      <c r="J310" s="1">
        <v>4.2012488625115303</v>
      </c>
      <c r="K310" s="2">
        <f>IF(Table3[[#This Row],[Phase shift diff (rad)]]="","",Table3[[#This Row],[Phase shift diff (rad)]]/PI()*180)</f>
        <v>240.71382850604854</v>
      </c>
      <c r="L310">
        <v>0</v>
      </c>
      <c r="M310" s="1">
        <f>IF(Table3[[#This Row],[Unwrapped (deg)]]="","",Table3[[#This Row],[Unwrapped (deg)]]/180*PI())</f>
        <v>4.2012488625115303</v>
      </c>
      <c r="N310" s="2">
        <f>IF(Table3[[#This Row],[Phase shift diff (deg)]]="","",Table3[[#This Row],[Phase shift diff (deg)]]+360*Table3[[#This Row],[Phase mod]])</f>
        <v>240.71382850604854</v>
      </c>
    </row>
    <row r="311" spans="1:14" x14ac:dyDescent="0.2">
      <c r="A311" t="s">
        <v>29</v>
      </c>
      <c r="B311" s="3">
        <v>15.9</v>
      </c>
      <c r="C311" s="2">
        <f>2*Table3[[#This Row],[Photon energy (eV)]]-Threshold</f>
        <v>7.2126112000000013</v>
      </c>
      <c r="D311" t="s">
        <v>23</v>
      </c>
      <c r="E311" s="1">
        <v>2.8429890499997899</v>
      </c>
      <c r="F311" s="2">
        <f>Table3[[#This Row],[Polar ang (rad)]]/PI()*180</f>
        <v>162.89127376689535</v>
      </c>
      <c r="G311" s="4">
        <f>ROUND(Table3[[#This Row],[Polar ang (deg)]], 0)</f>
        <v>163</v>
      </c>
      <c r="H311" s="5">
        <v>4.4148329454485298E-3</v>
      </c>
      <c r="I311" s="1">
        <v>0.77902208262546102</v>
      </c>
      <c r="J311" s="1">
        <v>4.2028126796179102</v>
      </c>
      <c r="K311" s="2">
        <f>IF(Table3[[#This Row],[Phase shift diff (rad)]]="","",Table3[[#This Row],[Phase shift diff (rad)]]/PI()*180)</f>
        <v>240.80342862617448</v>
      </c>
      <c r="L311">
        <v>0</v>
      </c>
      <c r="M311" s="1">
        <f>IF(Table3[[#This Row],[Unwrapped (deg)]]="","",Table3[[#This Row],[Unwrapped (deg)]]/180*PI())</f>
        <v>4.2028126796179102</v>
      </c>
      <c r="N311" s="2">
        <f>IF(Table3[[#This Row],[Phase shift diff (deg)]]="","",Table3[[#This Row],[Phase shift diff (deg)]]+360*Table3[[#This Row],[Phase mod]])</f>
        <v>240.80342862617448</v>
      </c>
    </row>
    <row r="312" spans="1:14" x14ac:dyDescent="0.2">
      <c r="A312" t="s">
        <v>29</v>
      </c>
      <c r="B312" s="3">
        <v>15.9</v>
      </c>
      <c r="C312" s="2">
        <f>2*Table3[[#This Row],[Photon energy (eV)]]-Threshold</f>
        <v>7.2126112000000013</v>
      </c>
      <c r="D312" t="s">
        <v>23</v>
      </c>
      <c r="E312" s="1">
        <v>2.9785043514297902</v>
      </c>
      <c r="F312" s="2">
        <f>Table3[[#This Row],[Polar ang (rad)]]/PI()*180</f>
        <v>170.65572859827753</v>
      </c>
      <c r="G312" s="4">
        <f>ROUND(Table3[[#This Row],[Polar ang (deg)]], 0)</f>
        <v>171</v>
      </c>
      <c r="H312" s="5">
        <v>5.9086120737275004E-3</v>
      </c>
      <c r="I312" s="1">
        <v>0.93108232664724599</v>
      </c>
      <c r="J312" s="1">
        <v>4.2078737779994597</v>
      </c>
      <c r="K312" s="2">
        <f>IF(Table3[[#This Row],[Phase shift diff (rad)]]="","",Table3[[#This Row],[Phase shift diff (rad)]]/PI()*180)</f>
        <v>241.09340820313776</v>
      </c>
      <c r="L312">
        <v>0</v>
      </c>
      <c r="M312" s="1">
        <f>IF(Table3[[#This Row],[Unwrapped (deg)]]="","",Table3[[#This Row],[Unwrapped (deg)]]/180*PI())</f>
        <v>4.2078737779994597</v>
      </c>
      <c r="N312" s="2">
        <f>IF(Table3[[#This Row],[Phase shift diff (deg)]]="","",Table3[[#This Row],[Phase shift diff (deg)]]+360*Table3[[#This Row],[Phase mod]])</f>
        <v>241.09340820313776</v>
      </c>
    </row>
    <row r="313" spans="1:14" x14ac:dyDescent="0.2">
      <c r="A313" t="s">
        <v>29</v>
      </c>
      <c r="B313" s="3">
        <v>15.9</v>
      </c>
      <c r="C313" s="2">
        <f>2*Table3[[#This Row],[Photon energy (eV)]]-Threshold</f>
        <v>7.2126112000000013</v>
      </c>
      <c r="D313" t="s">
        <v>23</v>
      </c>
      <c r="E313" s="1">
        <v>3.14159265358979</v>
      </c>
      <c r="F313" s="2">
        <f>Table3[[#This Row],[Polar ang (rad)]]/PI()*180</f>
        <v>179.99999999999983</v>
      </c>
      <c r="G313" s="4">
        <f>ROUND(Table3[[#This Row],[Polar ang (deg)]], 0)</f>
        <v>180</v>
      </c>
      <c r="H313" s="5">
        <v>6.64404147235586E-3</v>
      </c>
      <c r="I313" s="1">
        <v>1</v>
      </c>
      <c r="J313" s="1">
        <v>4.2104101563837801</v>
      </c>
      <c r="K313" s="2">
        <f>IF(Table3[[#This Row],[Phase shift diff (rad)]]="","",Table3[[#This Row],[Phase shift diff (rad)]]/PI()*180)</f>
        <v>241.23873197980751</v>
      </c>
      <c r="L313">
        <v>0</v>
      </c>
      <c r="M313" s="1">
        <f>IF(Table3[[#This Row],[Unwrapped (deg)]]="","",Table3[[#This Row],[Unwrapped (deg)]]/180*PI())</f>
        <v>4.2104101563837801</v>
      </c>
      <c r="N313" s="2">
        <f>IF(Table3[[#This Row],[Phase shift diff (deg)]]="","",Table3[[#This Row],[Phase shift diff (deg)]]+360*Table3[[#This Row],[Phase mod]])</f>
        <v>241.23873197980751</v>
      </c>
    </row>
    <row r="314" spans="1:14" x14ac:dyDescent="0.2">
      <c r="A314" t="s">
        <v>29</v>
      </c>
      <c r="B314" s="3">
        <v>15.9</v>
      </c>
      <c r="C314" s="2">
        <f>2*Table3[[#This Row],[Photon energy (eV)]]-Threshold</f>
        <v>7.2126112000000013</v>
      </c>
      <c r="D314" t="s">
        <v>24</v>
      </c>
      <c r="E314" s="1">
        <v>0</v>
      </c>
      <c r="F314" s="2">
        <f>Table3[[#This Row],[Polar ang (rad)]]/PI()*180</f>
        <v>0</v>
      </c>
      <c r="G314" s="4">
        <f>ROUND(Table3[[#This Row],[Polar ang (deg)]], 0)</f>
        <v>0</v>
      </c>
      <c r="H314" s="5">
        <v>0</v>
      </c>
      <c r="I314" s="1">
        <v>0</v>
      </c>
      <c r="J314" s="1"/>
      <c r="K314" s="2" t="str">
        <f>IF(Table3[[#This Row],[Phase shift diff (rad)]]="","",Table3[[#This Row],[Phase shift diff (rad)]]/PI()*180)</f>
        <v/>
      </c>
      <c r="L314">
        <v>0</v>
      </c>
      <c r="M314" s="1" t="str">
        <f>IF(Table3[[#This Row],[Unwrapped (deg)]]="","",Table3[[#This Row],[Unwrapped (deg)]]/180*PI())</f>
        <v/>
      </c>
      <c r="N314" s="2" t="str">
        <f>IF(Table3[[#This Row],[Phase shift diff (deg)]]="","",Table3[[#This Row],[Phase shift diff (deg)]]+360*Table3[[#This Row],[Phase mod]])</f>
        <v/>
      </c>
    </row>
    <row r="315" spans="1:14" x14ac:dyDescent="0.2">
      <c r="A315" t="s">
        <v>29</v>
      </c>
      <c r="B315" s="3">
        <v>15.9</v>
      </c>
      <c r="C315" s="2">
        <f>2*Table3[[#This Row],[Photon energy (eV)]]-Threshold</f>
        <v>7.2126112000000013</v>
      </c>
      <c r="D315" t="s">
        <v>24</v>
      </c>
      <c r="E315" s="1">
        <v>0.16308830216</v>
      </c>
      <c r="F315" s="2">
        <f>Table3[[#This Row],[Polar ang (rad)]]/PI()*180</f>
        <v>9.3442714017223079</v>
      </c>
      <c r="G315" s="4">
        <f>ROUND(Table3[[#This Row],[Polar ang (deg)]], 0)</f>
        <v>9</v>
      </c>
      <c r="H315" s="5">
        <v>2.18674431471388E-4</v>
      </c>
      <c r="I315" s="1">
        <v>3.4458836676376801E-2</v>
      </c>
      <c r="J315" s="1">
        <v>1.27633893935326</v>
      </c>
      <c r="K315" s="2">
        <f>IF(Table3[[#This Row],[Phase shift diff (rad)]]="","",Table3[[#This Row],[Phase shift diff (rad)]]/PI()*180)</f>
        <v>73.128834453145743</v>
      </c>
      <c r="L315">
        <v>0</v>
      </c>
      <c r="M315" s="1">
        <f>IF(Table3[[#This Row],[Unwrapped (deg)]]="","",Table3[[#This Row],[Unwrapped (deg)]]/180*PI())</f>
        <v>1.27633893935326</v>
      </c>
      <c r="N315" s="2">
        <f>IF(Table3[[#This Row],[Phase shift diff (deg)]]="","",Table3[[#This Row],[Phase shift diff (deg)]]+360*Table3[[#This Row],[Phase mod]])</f>
        <v>73.128834453145743</v>
      </c>
    </row>
    <row r="316" spans="1:14" x14ac:dyDescent="0.2">
      <c r="A316" t="s">
        <v>29</v>
      </c>
      <c r="B316" s="3">
        <v>15.9</v>
      </c>
      <c r="C316" s="2">
        <f>2*Table3[[#This Row],[Photon energy (eV)]]-Threshold</f>
        <v>7.2126112000000013</v>
      </c>
      <c r="D316" t="s">
        <v>24</v>
      </c>
      <c r="E316" s="1">
        <v>0.29860360358999999</v>
      </c>
      <c r="F316" s="2">
        <f>Table3[[#This Row],[Polar ang (rad)]]/PI()*180</f>
        <v>17.108726233104477</v>
      </c>
      <c r="G316" s="4">
        <f>ROUND(Table3[[#This Row],[Polar ang (deg)]], 0)</f>
        <v>17</v>
      </c>
      <c r="H316" s="5">
        <v>6.2615721145786697E-4</v>
      </c>
      <c r="I316" s="1">
        <v>0.110488958687269</v>
      </c>
      <c r="J316" s="1">
        <v>1.28670174324844</v>
      </c>
      <c r="K316" s="2">
        <f>IF(Table3[[#This Row],[Phase shift diff (rad)]]="","",Table3[[#This Row],[Phase shift diff (rad)]]/PI()*180)</f>
        <v>73.72257938026128</v>
      </c>
      <c r="L316">
        <v>0</v>
      </c>
      <c r="M316" s="1">
        <f>IF(Table3[[#This Row],[Unwrapped (deg)]]="","",Table3[[#This Row],[Unwrapped (deg)]]/180*PI())</f>
        <v>1.28670174324844</v>
      </c>
      <c r="N316" s="2">
        <f>IF(Table3[[#This Row],[Phase shift diff (deg)]]="","",Table3[[#This Row],[Phase shift diff (deg)]]+360*Table3[[#This Row],[Phase mod]])</f>
        <v>73.72257938026128</v>
      </c>
    </row>
    <row r="317" spans="1:14" x14ac:dyDescent="0.2">
      <c r="A317" t="s">
        <v>29</v>
      </c>
      <c r="B317" s="3">
        <v>15.9</v>
      </c>
      <c r="C317" s="2">
        <f>2*Table3[[#This Row],[Photon energy (eV)]]-Threshold</f>
        <v>7.2126112000000013</v>
      </c>
      <c r="D317" t="s">
        <v>24</v>
      </c>
      <c r="E317" s="1">
        <v>0.43301280663999903</v>
      </c>
      <c r="F317" s="2">
        <f>Table3[[#This Row],[Polar ang (rad)]]/PI()*180</f>
        <v>24.809806295586331</v>
      </c>
      <c r="G317" s="4">
        <f>ROUND(Table3[[#This Row],[Polar ang (deg)]], 0)</f>
        <v>25</v>
      </c>
      <c r="H317" s="5">
        <v>1.0112964694664001E-3</v>
      </c>
      <c r="I317" s="1">
        <v>0.21666969948683201</v>
      </c>
      <c r="J317" s="1">
        <v>1.30717967047255</v>
      </c>
      <c r="K317" s="2">
        <f>IF(Table3[[#This Row],[Phase shift diff (rad)]]="","",Table3[[#This Row],[Phase shift diff (rad)]]/PI()*180)</f>
        <v>74.895878183378827</v>
      </c>
      <c r="L317">
        <v>0</v>
      </c>
      <c r="M317" s="1">
        <f>IF(Table3[[#This Row],[Unwrapped (deg)]]="","",Table3[[#This Row],[Unwrapped (deg)]]/180*PI())</f>
        <v>1.30717967047255</v>
      </c>
      <c r="N317" s="2">
        <f>IF(Table3[[#This Row],[Phase shift diff (deg)]]="","",Table3[[#This Row],[Phase shift diff (deg)]]+360*Table3[[#This Row],[Phase mod]])</f>
        <v>74.895878183378827</v>
      </c>
    </row>
    <row r="318" spans="1:14" x14ac:dyDescent="0.2">
      <c r="A318" t="s">
        <v>29</v>
      </c>
      <c r="B318" s="3">
        <v>15.9</v>
      </c>
      <c r="C318" s="2">
        <f>2*Table3[[#This Row],[Photon energy (eV)]]-Threshold</f>
        <v>7.2126112000000013</v>
      </c>
      <c r="D318" t="s">
        <v>24</v>
      </c>
      <c r="E318" s="1">
        <v>0.56709682710999998</v>
      </c>
      <c r="F318" s="2">
        <f>Table3[[#This Row],[Polar ang (rad)]]/PI()*180</f>
        <v>32.492254768663123</v>
      </c>
      <c r="G318" s="4">
        <f>ROUND(Table3[[#This Row],[Polar ang (deg)]], 0)</f>
        <v>32</v>
      </c>
      <c r="H318" s="5">
        <v>1.16157096562785E-3</v>
      </c>
      <c r="I318" s="1">
        <v>0.33695044555938303</v>
      </c>
      <c r="J318" s="1">
        <v>1.34800220174579</v>
      </c>
      <c r="K318" s="2">
        <f>IF(Table3[[#This Row],[Phase shift diff (rad)]]="","",Table3[[#This Row],[Phase shift diff (rad)]]/PI()*180)</f>
        <v>77.234836934376304</v>
      </c>
      <c r="L318">
        <v>0</v>
      </c>
      <c r="M318" s="1">
        <f>IF(Table3[[#This Row],[Unwrapped (deg)]]="","",Table3[[#This Row],[Unwrapped (deg)]]/180*PI())</f>
        <v>1.34800220174579</v>
      </c>
      <c r="N318" s="2">
        <f>IF(Table3[[#This Row],[Phase shift diff (deg)]]="","",Table3[[#This Row],[Phase shift diff (deg)]]+360*Table3[[#This Row],[Phase mod]])</f>
        <v>77.234836934376304</v>
      </c>
    </row>
    <row r="319" spans="1:14" x14ac:dyDescent="0.2">
      <c r="A319" t="s">
        <v>29</v>
      </c>
      <c r="B319" s="3">
        <v>15.9</v>
      </c>
      <c r="C319" s="2">
        <f>2*Table3[[#This Row],[Photon energy (eV)]]-Threshold</f>
        <v>7.2126112000000013</v>
      </c>
      <c r="D319" t="s">
        <v>24</v>
      </c>
      <c r="E319" s="1">
        <v>0.70104202315999997</v>
      </c>
      <c r="F319" s="2">
        <f>Table3[[#This Row],[Polar ang (rad)]]/PI()*180</f>
        <v>40.166749188380507</v>
      </c>
      <c r="G319" s="4">
        <f>ROUND(Table3[[#This Row],[Polar ang (deg)]], 0)</f>
        <v>40</v>
      </c>
      <c r="H319" s="5">
        <v>9.6320107848746296E-4</v>
      </c>
      <c r="I319" s="1">
        <v>0.43623969639391103</v>
      </c>
      <c r="J319" s="1">
        <v>1.4447368830921601</v>
      </c>
      <c r="K319" s="2">
        <f>IF(Table3[[#This Row],[Phase shift diff (rad)]]="","",Table3[[#This Row],[Phase shift diff (rad)]]/PI()*180)</f>
        <v>82.777325908066203</v>
      </c>
      <c r="L319">
        <v>0</v>
      </c>
      <c r="M319" s="1">
        <f>IF(Table3[[#This Row],[Unwrapped (deg)]]="","",Table3[[#This Row],[Unwrapped (deg)]]/180*PI())</f>
        <v>1.4447368830921603</v>
      </c>
      <c r="N319" s="2">
        <f>IF(Table3[[#This Row],[Phase shift diff (deg)]]="","",Table3[[#This Row],[Phase shift diff (deg)]]+360*Table3[[#This Row],[Phase mod]])</f>
        <v>82.777325908066203</v>
      </c>
    </row>
    <row r="320" spans="1:14" x14ac:dyDescent="0.2">
      <c r="A320" t="s">
        <v>29</v>
      </c>
      <c r="B320" s="3">
        <v>15.9</v>
      </c>
      <c r="C320" s="2">
        <f>2*Table3[[#This Row],[Photon energy (eV)]]-Threshold</f>
        <v>7.2126112000000013</v>
      </c>
      <c r="D320" t="s">
        <v>24</v>
      </c>
      <c r="E320" s="1">
        <v>0.83491578945</v>
      </c>
      <c r="F320" s="2">
        <f>Table3[[#This Row],[Polar ang (rad)]]/PI()*180</f>
        <v>47.837150984318271</v>
      </c>
      <c r="G320" s="4">
        <f>ROUND(Table3[[#This Row],[Polar ang (deg)]], 0)</f>
        <v>48</v>
      </c>
      <c r="H320" s="5">
        <v>4.8688926265971701E-4</v>
      </c>
      <c r="I320" s="1">
        <v>0.37105521009953701</v>
      </c>
      <c r="J320" s="1">
        <v>1.81877095064061</v>
      </c>
      <c r="K320" s="2">
        <f>IF(Table3[[#This Row],[Phase shift diff (rad)]]="","",Table3[[#This Row],[Phase shift diff (rad)]]/PI()*180)</f>
        <v>104.20789937270352</v>
      </c>
      <c r="L320">
        <v>0</v>
      </c>
      <c r="M320" s="1">
        <f>IF(Table3[[#This Row],[Unwrapped (deg)]]="","",Table3[[#This Row],[Unwrapped (deg)]]/180*PI())</f>
        <v>1.81877095064061</v>
      </c>
      <c r="N320" s="2">
        <f>IF(Table3[[#This Row],[Phase shift diff (deg)]]="","",Table3[[#This Row],[Phase shift diff (deg)]]+360*Table3[[#This Row],[Phase mod]])</f>
        <v>104.20789937270352</v>
      </c>
    </row>
    <row r="321" spans="1:14" x14ac:dyDescent="0.2">
      <c r="A321" t="s">
        <v>29</v>
      </c>
      <c r="B321" s="3">
        <v>15.9</v>
      </c>
      <c r="C321" s="2">
        <f>2*Table3[[#This Row],[Photon energy (eV)]]-Threshold</f>
        <v>7.2126112000000013</v>
      </c>
      <c r="D321" t="s">
        <v>24</v>
      </c>
      <c r="E321" s="1">
        <v>0.96874859060999896</v>
      </c>
      <c r="F321" s="2">
        <f>Table3[[#This Row],[Polar ang (rad)]]/PI()*180</f>
        <v>55.505205651199752</v>
      </c>
      <c r="G321" s="4">
        <f>ROUND(Table3[[#This Row],[Polar ang (deg)]], 0)</f>
        <v>56</v>
      </c>
      <c r="H321" s="5">
        <v>4.18024792256055E-4</v>
      </c>
      <c r="I321" s="1">
        <v>0.28507738742819699</v>
      </c>
      <c r="J321" s="1">
        <v>3.5188847016095899</v>
      </c>
      <c r="K321" s="2">
        <f>IF(Table3[[#This Row],[Phase shift diff (rad)]]="","",Table3[[#This Row],[Phase shift diff (rad)]]/PI()*180)</f>
        <v>201.61724199538153</v>
      </c>
      <c r="L321">
        <v>0</v>
      </c>
      <c r="M321" s="1">
        <f>IF(Table3[[#This Row],[Unwrapped (deg)]]="","",Table3[[#This Row],[Unwrapped (deg)]]/180*PI())</f>
        <v>3.5188847016095899</v>
      </c>
      <c r="N321" s="2">
        <f>IF(Table3[[#This Row],[Phase shift diff (deg)]]="","",Table3[[#This Row],[Phase shift diff (deg)]]+360*Table3[[#This Row],[Phase mod]])</f>
        <v>201.61724199538153</v>
      </c>
    </row>
    <row r="322" spans="1:14" x14ac:dyDescent="0.2">
      <c r="A322" t="s">
        <v>29</v>
      </c>
      <c r="B322" s="3">
        <v>15.9</v>
      </c>
      <c r="C322" s="2">
        <f>2*Table3[[#This Row],[Photon energy (eV)]]-Threshold</f>
        <v>7.2126112000000013</v>
      </c>
      <c r="D322" t="s">
        <v>24</v>
      </c>
      <c r="E322" s="1">
        <v>1.1025563842999999</v>
      </c>
      <c r="F322" s="2">
        <f>Table3[[#This Row],[Polar ang (rad)]]/PI()*180</f>
        <v>63.171827495594052</v>
      </c>
      <c r="G322" s="4">
        <f>ROUND(Table3[[#This Row],[Polar ang (deg)]], 0)</f>
        <v>63</v>
      </c>
      <c r="H322" s="5">
        <v>9.0362191268034099E-4</v>
      </c>
      <c r="I322" s="1">
        <v>0.31480753195248601</v>
      </c>
      <c r="J322" s="1">
        <v>4.0076322657305798</v>
      </c>
      <c r="K322" s="2">
        <f>IF(Table3[[#This Row],[Phase shift diff (rad)]]="","",Table3[[#This Row],[Phase shift diff (rad)]]/PI()*180)</f>
        <v>229.62041466681384</v>
      </c>
      <c r="L322">
        <v>0</v>
      </c>
      <c r="M322" s="1">
        <f>IF(Table3[[#This Row],[Unwrapped (deg)]]="","",Table3[[#This Row],[Unwrapped (deg)]]/180*PI())</f>
        <v>4.0076322657305798</v>
      </c>
      <c r="N322" s="2">
        <f>IF(Table3[[#This Row],[Phase shift diff (deg)]]="","",Table3[[#This Row],[Phase shift diff (deg)]]+360*Table3[[#This Row],[Phase mod]])</f>
        <v>229.62041466681384</v>
      </c>
    </row>
    <row r="323" spans="1:14" x14ac:dyDescent="0.2">
      <c r="A323" t="s">
        <v>29</v>
      </c>
      <c r="B323" s="3">
        <v>15.9</v>
      </c>
      <c r="C323" s="2">
        <f>2*Table3[[#This Row],[Photon energy (eV)]]-Threshold</f>
        <v>7.2126112000000013</v>
      </c>
      <c r="D323" t="s">
        <v>24</v>
      </c>
      <c r="E323" s="1">
        <v>1.2363485299999999</v>
      </c>
      <c r="F323" s="2">
        <f>Table3[[#This Row],[Polar ang (rad)]]/PI()*180</f>
        <v>70.837552776203438</v>
      </c>
      <c r="G323" s="4">
        <f>ROUND(Table3[[#This Row],[Polar ang (deg)]], 0)</f>
        <v>71</v>
      </c>
      <c r="H323" s="5">
        <v>1.1164893710102701E-3</v>
      </c>
      <c r="I323" s="1">
        <v>0.317518480754997</v>
      </c>
      <c r="J323" s="1">
        <v>4.1175920004008297</v>
      </c>
      <c r="K323" s="2">
        <f>IF(Table3[[#This Row],[Phase shift diff (rad)]]="","",Table3[[#This Row],[Phase shift diff (rad)]]/PI()*180)</f>
        <v>235.92064337979753</v>
      </c>
      <c r="L323">
        <v>0</v>
      </c>
      <c r="M323" s="1">
        <f>IF(Table3[[#This Row],[Unwrapped (deg)]]="","",Table3[[#This Row],[Unwrapped (deg)]]/180*PI())</f>
        <v>4.1175920004008297</v>
      </c>
      <c r="N323" s="2">
        <f>IF(Table3[[#This Row],[Phase shift diff (deg)]]="","",Table3[[#This Row],[Phase shift diff (deg)]]+360*Table3[[#This Row],[Phase mod]])</f>
        <v>235.92064337979753</v>
      </c>
    </row>
    <row r="324" spans="1:14" x14ac:dyDescent="0.2">
      <c r="A324" t="s">
        <v>29</v>
      </c>
      <c r="B324" s="3">
        <v>15.9</v>
      </c>
      <c r="C324" s="2">
        <f>2*Table3[[#This Row],[Photon energy (eV)]]-Threshold</f>
        <v>7.2126112000000013</v>
      </c>
      <c r="D324" t="s">
        <v>24</v>
      </c>
      <c r="E324" s="1">
        <v>1.3701310999</v>
      </c>
      <c r="F324" s="2">
        <f>Table3[[#This Row],[Polar ang (rad)]]/PI()*180</f>
        <v>78.502729403887372</v>
      </c>
      <c r="G324" s="4">
        <f>ROUND(Table3[[#This Row],[Polar ang (deg)]], 0)</f>
        <v>79</v>
      </c>
      <c r="H324" s="5">
        <v>9.0860759203303899E-4</v>
      </c>
      <c r="I324" s="1">
        <v>0.31624423355216402</v>
      </c>
      <c r="J324" s="1">
        <v>4.15882235137419</v>
      </c>
      <c r="K324" s="2">
        <f>IF(Table3[[#This Row],[Phase shift diff (rad)]]="","",Table3[[#This Row],[Phase shift diff (rad)]]/PI()*180)</f>
        <v>238.28296847841418</v>
      </c>
      <c r="L324">
        <v>0</v>
      </c>
      <c r="M324" s="1">
        <f>IF(Table3[[#This Row],[Unwrapped (deg)]]="","",Table3[[#This Row],[Unwrapped (deg)]]/180*PI())</f>
        <v>4.15882235137419</v>
      </c>
      <c r="N324" s="2">
        <f>IF(Table3[[#This Row],[Phase shift diff (deg)]]="","",Table3[[#This Row],[Phase shift diff (deg)]]+360*Table3[[#This Row],[Phase mod]])</f>
        <v>238.28296847841418</v>
      </c>
    </row>
    <row r="325" spans="1:14" x14ac:dyDescent="0.2">
      <c r="A325" t="s">
        <v>29</v>
      </c>
      <c r="B325" s="3">
        <v>15.9</v>
      </c>
      <c r="C325" s="2">
        <f>2*Table3[[#This Row],[Photon energy (eV)]]-Threshold</f>
        <v>7.2126112000000013</v>
      </c>
      <c r="D325" t="s">
        <v>24</v>
      </c>
      <c r="E325" s="1">
        <v>1.5039084682999999</v>
      </c>
      <c r="F325" s="2">
        <f>Table3[[#This Row],[Polar ang (rad)]]/PI()*180</f>
        <v>86.167608007574145</v>
      </c>
      <c r="G325" s="4">
        <f>ROUND(Table3[[#This Row],[Polar ang (deg)]], 0)</f>
        <v>86</v>
      </c>
      <c r="H325" s="5">
        <v>3.4827965075967499E-4</v>
      </c>
      <c r="I325" s="1">
        <v>0.31521144985785299</v>
      </c>
      <c r="J325" s="1">
        <v>4.1743889967161403</v>
      </c>
      <c r="K325" s="2">
        <f>IF(Table3[[#This Row],[Phase shift diff (rad)]]="","",Table3[[#This Row],[Phase shift diff (rad)]]/PI()*180)</f>
        <v>239.17487155768492</v>
      </c>
      <c r="L325">
        <v>0</v>
      </c>
      <c r="M325" s="1">
        <f>IF(Table3[[#This Row],[Unwrapped (deg)]]="","",Table3[[#This Row],[Unwrapped (deg)]]/180*PI())</f>
        <v>4.1743889967161403</v>
      </c>
      <c r="N325" s="2">
        <f>IF(Table3[[#This Row],[Phase shift diff (deg)]]="","",Table3[[#This Row],[Phase shift diff (deg)]]+360*Table3[[#This Row],[Phase mod]])</f>
        <v>239.17487155768492</v>
      </c>
    </row>
    <row r="326" spans="1:14" x14ac:dyDescent="0.2">
      <c r="A326" t="s">
        <v>29</v>
      </c>
      <c r="B326" s="3">
        <v>15.9</v>
      </c>
      <c r="C326" s="2">
        <f>2*Table3[[#This Row],[Photon energy (eV)]]-Threshold</f>
        <v>7.2126112000000013</v>
      </c>
      <c r="D326" t="s">
        <v>24</v>
      </c>
      <c r="E326" s="1">
        <v>1.6376841852897901</v>
      </c>
      <c r="F326" s="2">
        <f>Table3[[#This Row],[Polar ang (rad)]]/PI()*180</f>
        <v>93.83239199242567</v>
      </c>
      <c r="G326" s="4">
        <f>ROUND(Table3[[#This Row],[Polar ang (deg)]], 0)</f>
        <v>94</v>
      </c>
      <c r="H326" s="5">
        <v>3.4827965075967499E-4</v>
      </c>
      <c r="I326" s="1">
        <v>0.31521144985785299</v>
      </c>
      <c r="J326" s="1">
        <v>7.3159816503059298</v>
      </c>
      <c r="K326" s="2">
        <f>IF(Table3[[#This Row],[Phase shift diff (rad)]]="","",Table3[[#This Row],[Phase shift diff (rad)]]/PI()*180)</f>
        <v>419.1748715576847</v>
      </c>
      <c r="L326">
        <v>0</v>
      </c>
      <c r="M326" s="1">
        <f>IF(Table3[[#This Row],[Unwrapped (deg)]]="","",Table3[[#This Row],[Unwrapped (deg)]]/180*PI())</f>
        <v>7.3159816503059298</v>
      </c>
      <c r="N326" s="2">
        <f>IF(Table3[[#This Row],[Phase shift diff (deg)]]="","",Table3[[#This Row],[Phase shift diff (deg)]]+360*Table3[[#This Row],[Phase mod]])</f>
        <v>419.1748715576847</v>
      </c>
    </row>
    <row r="327" spans="1:14" x14ac:dyDescent="0.2">
      <c r="A327" t="s">
        <v>29</v>
      </c>
      <c r="B327" s="3">
        <v>15.9</v>
      </c>
      <c r="C327" s="2">
        <f>2*Table3[[#This Row],[Photon energy (eV)]]-Threshold</f>
        <v>7.2126112000000013</v>
      </c>
      <c r="D327" t="s">
        <v>24</v>
      </c>
      <c r="E327" s="1">
        <v>1.77146155368979</v>
      </c>
      <c r="F327" s="2">
        <f>Table3[[#This Row],[Polar ang (rad)]]/PI()*180</f>
        <v>101.49727059611246</v>
      </c>
      <c r="G327" s="4">
        <f>ROUND(Table3[[#This Row],[Polar ang (deg)]], 0)</f>
        <v>101</v>
      </c>
      <c r="H327" s="5">
        <v>9.0860759203303899E-4</v>
      </c>
      <c r="I327" s="1">
        <v>0.31624423355216402</v>
      </c>
      <c r="J327" s="1">
        <v>7.3004150049639804</v>
      </c>
      <c r="K327" s="2">
        <f>IF(Table3[[#This Row],[Phase shift diff (rad)]]="","",Table3[[#This Row],[Phase shift diff (rad)]]/PI()*180)</f>
        <v>418.28296847841398</v>
      </c>
      <c r="L327">
        <v>0</v>
      </c>
      <c r="M327" s="1">
        <f>IF(Table3[[#This Row],[Unwrapped (deg)]]="","",Table3[[#This Row],[Unwrapped (deg)]]/180*PI())</f>
        <v>7.3004150049639795</v>
      </c>
      <c r="N327" s="2">
        <f>IF(Table3[[#This Row],[Phase shift diff (deg)]]="","",Table3[[#This Row],[Phase shift diff (deg)]]+360*Table3[[#This Row],[Phase mod]])</f>
        <v>418.28296847841398</v>
      </c>
    </row>
    <row r="328" spans="1:14" x14ac:dyDescent="0.2">
      <c r="A328" t="s">
        <v>29</v>
      </c>
      <c r="B328" s="3">
        <v>15.9</v>
      </c>
      <c r="C328" s="2">
        <f>2*Table3[[#This Row],[Photon energy (eV)]]-Threshold</f>
        <v>7.2126112000000013</v>
      </c>
      <c r="D328" t="s">
        <v>24</v>
      </c>
      <c r="E328" s="1">
        <v>1.9052441235897899</v>
      </c>
      <c r="F328" s="2">
        <f>Table3[[#This Row],[Polar ang (rad)]]/PI()*180</f>
        <v>109.16244722379638</v>
      </c>
      <c r="G328" s="4">
        <f>ROUND(Table3[[#This Row],[Polar ang (deg)]], 0)</f>
        <v>109</v>
      </c>
      <c r="H328" s="5">
        <v>1.1164893710102701E-3</v>
      </c>
      <c r="I328" s="1">
        <v>0.317518480754997</v>
      </c>
      <c r="J328" s="1">
        <v>7.25918465399063</v>
      </c>
      <c r="K328" s="2">
        <f>IF(Table3[[#This Row],[Phase shift diff (rad)]]="","",Table3[[#This Row],[Phase shift diff (rad)]]/PI()*180)</f>
        <v>415.92064337979792</v>
      </c>
      <c r="L328">
        <v>0</v>
      </c>
      <c r="M328" s="1">
        <f>IF(Table3[[#This Row],[Unwrapped (deg)]]="","",Table3[[#This Row],[Unwrapped (deg)]]/180*PI())</f>
        <v>7.25918465399063</v>
      </c>
      <c r="N328" s="2">
        <f>IF(Table3[[#This Row],[Phase shift diff (deg)]]="","",Table3[[#This Row],[Phase shift diff (deg)]]+360*Table3[[#This Row],[Phase mod]])</f>
        <v>415.92064337979792</v>
      </c>
    </row>
    <row r="329" spans="1:14" x14ac:dyDescent="0.2">
      <c r="A329" t="s">
        <v>29</v>
      </c>
      <c r="B329" s="3">
        <v>15.9</v>
      </c>
      <c r="C329" s="2">
        <f>2*Table3[[#This Row],[Photon energy (eV)]]-Threshold</f>
        <v>7.2126112000000013</v>
      </c>
      <c r="D329" t="s">
        <v>24</v>
      </c>
      <c r="E329" s="1">
        <v>2.0390362692897899</v>
      </c>
      <c r="F329" s="2">
        <f>Table3[[#This Row],[Polar ang (rad)]]/PI()*180</f>
        <v>116.82817250440576</v>
      </c>
      <c r="G329" s="4">
        <f>ROUND(Table3[[#This Row],[Polar ang (deg)]], 0)</f>
        <v>117</v>
      </c>
      <c r="H329" s="5">
        <v>9.0362191268034099E-4</v>
      </c>
      <c r="I329" s="1">
        <v>0.31480753195248601</v>
      </c>
      <c r="J329" s="1">
        <v>7.1492249193203703</v>
      </c>
      <c r="K329" s="2">
        <f>IF(Table3[[#This Row],[Phase shift diff (rad)]]="","",Table3[[#This Row],[Phase shift diff (rad)]]/PI()*180)</f>
        <v>409.62041466681364</v>
      </c>
      <c r="L329">
        <v>0</v>
      </c>
      <c r="M329" s="1">
        <f>IF(Table3[[#This Row],[Unwrapped (deg)]]="","",Table3[[#This Row],[Unwrapped (deg)]]/180*PI())</f>
        <v>7.1492249193203694</v>
      </c>
      <c r="N329" s="2">
        <f>IF(Table3[[#This Row],[Phase shift diff (deg)]]="","",Table3[[#This Row],[Phase shift diff (deg)]]+360*Table3[[#This Row],[Phase mod]])</f>
        <v>409.62041466681364</v>
      </c>
    </row>
    <row r="330" spans="1:14" x14ac:dyDescent="0.2">
      <c r="A330" t="s">
        <v>29</v>
      </c>
      <c r="B330" s="3">
        <v>15.9</v>
      </c>
      <c r="C330" s="2">
        <f>2*Table3[[#This Row],[Photon energy (eV)]]-Threshold</f>
        <v>7.2126112000000013</v>
      </c>
      <c r="D330" t="s">
        <v>24</v>
      </c>
      <c r="E330" s="1">
        <v>2.1728440629797898</v>
      </c>
      <c r="F330" s="2">
        <f>Table3[[#This Row],[Polar ang (rad)]]/PI()*180</f>
        <v>124.4947943488</v>
      </c>
      <c r="G330" s="4">
        <f>ROUND(Table3[[#This Row],[Polar ang (deg)]], 0)</f>
        <v>124</v>
      </c>
      <c r="H330" s="5">
        <v>4.18024792256055E-4</v>
      </c>
      <c r="I330" s="1">
        <v>0.28507738742819699</v>
      </c>
      <c r="J330" s="1">
        <v>6.6604773551993803</v>
      </c>
      <c r="K330" s="2">
        <f>IF(Table3[[#This Row],[Phase shift diff (rad)]]="","",Table3[[#This Row],[Phase shift diff (rad)]]/PI()*180)</f>
        <v>381.61724199538139</v>
      </c>
      <c r="L330">
        <v>0</v>
      </c>
      <c r="M330" s="1">
        <f>IF(Table3[[#This Row],[Unwrapped (deg)]]="","",Table3[[#This Row],[Unwrapped (deg)]]/180*PI())</f>
        <v>6.6604773551993803</v>
      </c>
      <c r="N330" s="2">
        <f>IF(Table3[[#This Row],[Phase shift diff (deg)]]="","",Table3[[#This Row],[Phase shift diff (deg)]]+360*Table3[[#This Row],[Phase mod]])</f>
        <v>381.61724199538139</v>
      </c>
    </row>
    <row r="331" spans="1:14" x14ac:dyDescent="0.2">
      <c r="A331" t="s">
        <v>29</v>
      </c>
      <c r="B331" s="3">
        <v>15.9</v>
      </c>
      <c r="C331" s="2">
        <f>2*Table3[[#This Row],[Photon energy (eV)]]-Threshold</f>
        <v>7.2126112000000013</v>
      </c>
      <c r="D331" t="s">
        <v>24</v>
      </c>
      <c r="E331" s="1">
        <v>2.3066768641397899</v>
      </c>
      <c r="F331" s="2">
        <f>Table3[[#This Row],[Polar ang (rad)]]/PI()*180</f>
        <v>132.16284901568156</v>
      </c>
      <c r="G331" s="4">
        <f>ROUND(Table3[[#This Row],[Polar ang (deg)]], 0)</f>
        <v>132</v>
      </c>
      <c r="H331" s="5">
        <v>4.8688926265971701E-4</v>
      </c>
      <c r="I331" s="1">
        <v>0.37105521009953701</v>
      </c>
      <c r="J331" s="1">
        <v>4.9603636042304</v>
      </c>
      <c r="K331" s="2">
        <f>IF(Table3[[#This Row],[Phase shift diff (rad)]]="","",Table3[[#This Row],[Phase shift diff (rad)]]/PI()*180)</f>
        <v>284.20789937270337</v>
      </c>
      <c r="L331">
        <v>0</v>
      </c>
      <c r="M331" s="1">
        <f>IF(Table3[[#This Row],[Unwrapped (deg)]]="","",Table3[[#This Row],[Unwrapped (deg)]]/180*PI())</f>
        <v>4.9603636042304009</v>
      </c>
      <c r="N331" s="2">
        <f>IF(Table3[[#This Row],[Phase shift diff (deg)]]="","",Table3[[#This Row],[Phase shift diff (deg)]]+360*Table3[[#This Row],[Phase mod]])</f>
        <v>284.20789937270337</v>
      </c>
    </row>
    <row r="332" spans="1:14" x14ac:dyDescent="0.2">
      <c r="A332" t="s">
        <v>29</v>
      </c>
      <c r="B332" s="3">
        <v>15.9</v>
      </c>
      <c r="C332" s="2">
        <f>2*Table3[[#This Row],[Photon energy (eV)]]-Threshold</f>
        <v>7.2126112000000013</v>
      </c>
      <c r="D332" t="s">
        <v>24</v>
      </c>
      <c r="E332" s="1">
        <v>2.4405506304297901</v>
      </c>
      <c r="F332" s="2">
        <f>Table3[[#This Row],[Polar ang (rad)]]/PI()*180</f>
        <v>139.83325081161931</v>
      </c>
      <c r="G332" s="4">
        <f>ROUND(Table3[[#This Row],[Polar ang (deg)]], 0)</f>
        <v>140</v>
      </c>
      <c r="H332" s="5">
        <v>9.6320107848746296E-4</v>
      </c>
      <c r="I332" s="1">
        <v>0.43623969639391103</v>
      </c>
      <c r="J332" s="1">
        <v>4.5863295366819603</v>
      </c>
      <c r="K332" s="2">
        <f>IF(Table3[[#This Row],[Phase shift diff (rad)]]="","",Table3[[#This Row],[Phase shift diff (rad)]]/PI()*180)</f>
        <v>262.77732590806664</v>
      </c>
      <c r="L332">
        <v>0</v>
      </c>
      <c r="M332" s="1">
        <f>IF(Table3[[#This Row],[Unwrapped (deg)]]="","",Table3[[#This Row],[Unwrapped (deg)]]/180*PI())</f>
        <v>4.5863295366819612</v>
      </c>
      <c r="N332" s="2">
        <f>IF(Table3[[#This Row],[Phase shift diff (deg)]]="","",Table3[[#This Row],[Phase shift diff (deg)]]+360*Table3[[#This Row],[Phase mod]])</f>
        <v>262.77732590806664</v>
      </c>
    </row>
    <row r="333" spans="1:14" x14ac:dyDescent="0.2">
      <c r="A333" t="s">
        <v>29</v>
      </c>
      <c r="B333" s="3">
        <v>15.9</v>
      </c>
      <c r="C333" s="2">
        <f>2*Table3[[#This Row],[Photon energy (eV)]]-Threshold</f>
        <v>7.2126112000000013</v>
      </c>
      <c r="D333" t="s">
        <v>24</v>
      </c>
      <c r="E333" s="1">
        <v>2.5744958264797901</v>
      </c>
      <c r="F333" s="2">
        <f>Table3[[#This Row],[Polar ang (rad)]]/PI()*180</f>
        <v>147.50774523133671</v>
      </c>
      <c r="G333" s="4">
        <f>ROUND(Table3[[#This Row],[Polar ang (deg)]], 0)</f>
        <v>148</v>
      </c>
      <c r="H333" s="5">
        <v>1.16157096562785E-3</v>
      </c>
      <c r="I333" s="1">
        <v>0.33695044555938303</v>
      </c>
      <c r="J333" s="1">
        <v>4.4895948553355902</v>
      </c>
      <c r="K333" s="2">
        <f>IF(Table3[[#This Row],[Phase shift diff (rad)]]="","",Table3[[#This Row],[Phase shift diff (rad)]]/PI()*180)</f>
        <v>257.23483693437669</v>
      </c>
      <c r="L333">
        <v>0</v>
      </c>
      <c r="M333" s="1">
        <f>IF(Table3[[#This Row],[Unwrapped (deg)]]="","",Table3[[#This Row],[Unwrapped (deg)]]/180*PI())</f>
        <v>4.4895948553355902</v>
      </c>
      <c r="N333" s="2">
        <f>IF(Table3[[#This Row],[Phase shift diff (deg)]]="","",Table3[[#This Row],[Phase shift diff (deg)]]+360*Table3[[#This Row],[Phase mod]])</f>
        <v>257.23483693437669</v>
      </c>
    </row>
    <row r="334" spans="1:14" x14ac:dyDescent="0.2">
      <c r="A334" t="s">
        <v>29</v>
      </c>
      <c r="B334" s="3">
        <v>15.9</v>
      </c>
      <c r="C334" s="2">
        <f>2*Table3[[#This Row],[Photon energy (eV)]]-Threshold</f>
        <v>7.2126112000000013</v>
      </c>
      <c r="D334" t="s">
        <v>24</v>
      </c>
      <c r="E334" s="1">
        <v>2.7085798469497901</v>
      </c>
      <c r="F334" s="2">
        <f>Table3[[#This Row],[Polar ang (rad)]]/PI()*180</f>
        <v>155.19019370441345</v>
      </c>
      <c r="G334" s="4">
        <f>ROUND(Table3[[#This Row],[Polar ang (deg)]], 0)</f>
        <v>155</v>
      </c>
      <c r="H334" s="5">
        <v>1.0112964694664001E-3</v>
      </c>
      <c r="I334" s="1">
        <v>0.21666969948683201</v>
      </c>
      <c r="J334" s="1">
        <v>4.4487723240623396</v>
      </c>
      <c r="K334" s="2">
        <f>IF(Table3[[#This Row],[Phase shift diff (rad)]]="","",Table3[[#This Row],[Phase shift diff (rad)]]/PI()*180)</f>
        <v>254.89587818337861</v>
      </c>
      <c r="L334">
        <v>0</v>
      </c>
      <c r="M334" s="1">
        <f>IF(Table3[[#This Row],[Unwrapped (deg)]]="","",Table3[[#This Row],[Unwrapped (deg)]]/180*PI())</f>
        <v>4.4487723240623396</v>
      </c>
      <c r="N334" s="2">
        <f>IF(Table3[[#This Row],[Phase shift diff (deg)]]="","",Table3[[#This Row],[Phase shift diff (deg)]]+360*Table3[[#This Row],[Phase mod]])</f>
        <v>254.89587818337861</v>
      </c>
    </row>
    <row r="335" spans="1:14" x14ac:dyDescent="0.2">
      <c r="A335" t="s">
        <v>29</v>
      </c>
      <c r="B335" s="3">
        <v>15.9</v>
      </c>
      <c r="C335" s="2">
        <f>2*Table3[[#This Row],[Photon energy (eV)]]-Threshold</f>
        <v>7.2126112000000013</v>
      </c>
      <c r="D335" t="s">
        <v>24</v>
      </c>
      <c r="E335" s="1">
        <v>2.8429890499997899</v>
      </c>
      <c r="F335" s="2">
        <f>Table3[[#This Row],[Polar ang (rad)]]/PI()*180</f>
        <v>162.89127376689535</v>
      </c>
      <c r="G335" s="4">
        <f>ROUND(Table3[[#This Row],[Polar ang (deg)]], 0)</f>
        <v>163</v>
      </c>
      <c r="H335" s="5">
        <v>6.2615721145786697E-4</v>
      </c>
      <c r="I335" s="1">
        <v>0.110488958687269</v>
      </c>
      <c r="J335" s="1">
        <v>4.42829439683823</v>
      </c>
      <c r="K335" s="2">
        <f>IF(Table3[[#This Row],[Phase shift diff (rad)]]="","",Table3[[#This Row],[Phase shift diff (rad)]]/PI()*180)</f>
        <v>253.7225793802611</v>
      </c>
      <c r="L335">
        <v>0</v>
      </c>
      <c r="M335" s="1">
        <f>IF(Table3[[#This Row],[Unwrapped (deg)]]="","",Table3[[#This Row],[Unwrapped (deg)]]/180*PI())</f>
        <v>4.42829439683823</v>
      </c>
      <c r="N335" s="2">
        <f>IF(Table3[[#This Row],[Phase shift diff (deg)]]="","",Table3[[#This Row],[Phase shift diff (deg)]]+360*Table3[[#This Row],[Phase mod]])</f>
        <v>253.7225793802611</v>
      </c>
    </row>
    <row r="336" spans="1:14" x14ac:dyDescent="0.2">
      <c r="A336" t="s">
        <v>29</v>
      </c>
      <c r="B336" s="3">
        <v>15.9</v>
      </c>
      <c r="C336" s="2">
        <f>2*Table3[[#This Row],[Photon energy (eV)]]-Threshold</f>
        <v>7.2126112000000013</v>
      </c>
      <c r="D336" t="s">
        <v>24</v>
      </c>
      <c r="E336" s="1">
        <v>2.9785043514297902</v>
      </c>
      <c r="F336" s="2">
        <f>Table3[[#This Row],[Polar ang (rad)]]/PI()*180</f>
        <v>170.65572859827753</v>
      </c>
      <c r="G336" s="4">
        <f>ROUND(Table3[[#This Row],[Polar ang (deg)]], 0)</f>
        <v>171</v>
      </c>
      <c r="H336" s="5">
        <v>2.18674431471388E-4</v>
      </c>
      <c r="I336" s="1">
        <v>3.4458836676376801E-2</v>
      </c>
      <c r="J336" s="1">
        <v>4.4179315929430496</v>
      </c>
      <c r="K336" s="2">
        <f>IF(Table3[[#This Row],[Phase shift diff (rad)]]="","",Table3[[#This Row],[Phase shift diff (rad)]]/PI()*180)</f>
        <v>253.12883445314552</v>
      </c>
      <c r="L336">
        <v>0</v>
      </c>
      <c r="M336" s="1">
        <f>IF(Table3[[#This Row],[Unwrapped (deg)]]="","",Table3[[#This Row],[Unwrapped (deg)]]/180*PI())</f>
        <v>4.4179315929430496</v>
      </c>
      <c r="N336" s="2">
        <f>IF(Table3[[#This Row],[Phase shift diff (deg)]]="","",Table3[[#This Row],[Phase shift diff (deg)]]+360*Table3[[#This Row],[Phase mod]])</f>
        <v>253.12883445314552</v>
      </c>
    </row>
    <row r="337" spans="1:14" x14ac:dyDescent="0.2">
      <c r="A337" t="s">
        <v>29</v>
      </c>
      <c r="B337" s="3">
        <v>15.9</v>
      </c>
      <c r="C337" s="2">
        <f>2*Table3[[#This Row],[Photon energy (eV)]]-Threshold</f>
        <v>7.2126112000000013</v>
      </c>
      <c r="D337" t="s">
        <v>24</v>
      </c>
      <c r="E337" s="1">
        <v>3.14159265358979</v>
      </c>
      <c r="F337" s="2">
        <f>Table3[[#This Row],[Polar ang (rad)]]/PI()*180</f>
        <v>179.99999999999983</v>
      </c>
      <c r="G337" s="4">
        <f>ROUND(Table3[[#This Row],[Polar ang (deg)]], 0)</f>
        <v>180</v>
      </c>
      <c r="H337" s="5">
        <v>0</v>
      </c>
      <c r="I337" s="1">
        <v>0</v>
      </c>
      <c r="J337" s="1"/>
      <c r="K337" s="2" t="str">
        <f>IF(Table3[[#This Row],[Phase shift diff (rad)]]="","",Table3[[#This Row],[Phase shift diff (rad)]]/PI()*180)</f>
        <v/>
      </c>
      <c r="L337">
        <v>0</v>
      </c>
      <c r="M337" s="1" t="str">
        <f>IF(Table3[[#This Row],[Unwrapped (deg)]]="","",Table3[[#This Row],[Unwrapped (deg)]]/180*PI())</f>
        <v/>
      </c>
      <c r="N337" s="2" t="str">
        <f>IF(Table3[[#This Row],[Phase shift diff (deg)]]="","",Table3[[#This Row],[Phase shift diff (deg)]]+360*Table3[[#This Row],[Phase mod]])</f>
        <v/>
      </c>
    </row>
    <row r="338" spans="1:14" x14ac:dyDescent="0.2">
      <c r="A338" t="s">
        <v>29</v>
      </c>
      <c r="B338" s="3">
        <v>15.9</v>
      </c>
      <c r="C338" s="2">
        <f>2*Table3[[#This Row],[Photon energy (eV)]]-Threshold</f>
        <v>7.2126112000000013</v>
      </c>
      <c r="D338" t="s">
        <v>25</v>
      </c>
      <c r="E338" s="1">
        <v>0</v>
      </c>
      <c r="F338" s="2">
        <f>Table3[[#This Row],[Polar ang (rad)]]/PI()*180</f>
        <v>0</v>
      </c>
      <c r="G338" s="4">
        <f>ROUND(Table3[[#This Row],[Polar ang (deg)]], 0)</f>
        <v>0</v>
      </c>
      <c r="H338" s="5">
        <v>6.64404147235586E-3</v>
      </c>
      <c r="I338" s="1">
        <v>1</v>
      </c>
      <c r="J338" s="1">
        <v>1.0688175027939899</v>
      </c>
      <c r="K338" s="2">
        <f>IF(Table3[[#This Row],[Phase shift diff (rad)]]="","",Table3[[#This Row],[Phase shift diff (rad)]]/PI()*180)</f>
        <v>61.238731979807703</v>
      </c>
      <c r="L338">
        <v>0</v>
      </c>
      <c r="M338" s="1">
        <f>IF(Table3[[#This Row],[Unwrapped (deg)]]="","",Table3[[#This Row],[Unwrapped (deg)]]/180*PI())</f>
        <v>1.0688175027939899</v>
      </c>
      <c r="N338" s="2">
        <f>IF(Table3[[#This Row],[Phase shift diff (deg)]]="","",Table3[[#This Row],[Phase shift diff (deg)]]+360*Table3[[#This Row],[Phase mod]])</f>
        <v>61.238731979807703</v>
      </c>
    </row>
    <row r="339" spans="1:14" x14ac:dyDescent="0.2">
      <c r="A339" t="s">
        <v>29</v>
      </c>
      <c r="B339" s="3">
        <v>15.9</v>
      </c>
      <c r="C339" s="2">
        <f>2*Table3[[#This Row],[Photon energy (eV)]]-Threshold</f>
        <v>7.2126112000000013</v>
      </c>
      <c r="D339" t="s">
        <v>25</v>
      </c>
      <c r="E339" s="1">
        <v>0.16308830216</v>
      </c>
      <c r="F339" s="2">
        <f>Table3[[#This Row],[Polar ang (rad)]]/PI()*180</f>
        <v>9.3442714017223079</v>
      </c>
      <c r="G339" s="4">
        <f>ROUND(Table3[[#This Row],[Polar ang (deg)]], 0)</f>
        <v>9</v>
      </c>
      <c r="H339" s="5">
        <v>6.33700372404999E-3</v>
      </c>
      <c r="I339" s="1">
        <v>0.99858851752954703</v>
      </c>
      <c r="J339" s="1">
        <v>1.08067240179116</v>
      </c>
      <c r="K339" s="2">
        <f>IF(Table3[[#This Row],[Phase shift diff (rad)]]="","",Table3[[#This Row],[Phase shift diff (rad)]]/PI()*180)</f>
        <v>61.917967658899414</v>
      </c>
      <c r="L339">
        <v>0</v>
      </c>
      <c r="M339" s="1">
        <f>IF(Table3[[#This Row],[Unwrapped (deg)]]="","",Table3[[#This Row],[Unwrapped (deg)]]/180*PI())</f>
        <v>1.08067240179116</v>
      </c>
      <c r="N339" s="2">
        <f>IF(Table3[[#This Row],[Phase shift diff (deg)]]="","",Table3[[#This Row],[Phase shift diff (deg)]]+360*Table3[[#This Row],[Phase mod]])</f>
        <v>61.917967658899414</v>
      </c>
    </row>
    <row r="340" spans="1:14" x14ac:dyDescent="0.2">
      <c r="A340" t="s">
        <v>29</v>
      </c>
      <c r="B340" s="3">
        <v>15.9</v>
      </c>
      <c r="C340" s="2">
        <f>2*Table3[[#This Row],[Photon energy (eV)]]-Threshold</f>
        <v>7.2126112000000013</v>
      </c>
      <c r="D340" t="s">
        <v>25</v>
      </c>
      <c r="E340" s="1">
        <v>0.29860360358999999</v>
      </c>
      <c r="F340" s="2">
        <f>Table3[[#This Row],[Polar ang (rad)]]/PI()*180</f>
        <v>17.108726233104477</v>
      </c>
      <c r="G340" s="4">
        <f>ROUND(Table3[[#This Row],[Polar ang (deg)]], 0)</f>
        <v>17</v>
      </c>
      <c r="H340" s="5">
        <v>5.6423979844817396E-3</v>
      </c>
      <c r="I340" s="1">
        <v>0.99563283213337805</v>
      </c>
      <c r="J340" s="1">
        <v>1.1108624601691699</v>
      </c>
      <c r="K340" s="2">
        <f>IF(Table3[[#This Row],[Phase shift diff (rad)]]="","",Table3[[#This Row],[Phase shift diff (rad)]]/PI()*180)</f>
        <v>63.647730587212955</v>
      </c>
      <c r="L340">
        <v>0</v>
      </c>
      <c r="M340" s="1">
        <f>IF(Table3[[#This Row],[Unwrapped (deg)]]="","",Table3[[#This Row],[Unwrapped (deg)]]/180*PI())</f>
        <v>1.1108624601691699</v>
      </c>
      <c r="N340" s="2">
        <f>IF(Table3[[#This Row],[Phase shift diff (deg)]]="","",Table3[[#This Row],[Phase shift diff (deg)]]+360*Table3[[#This Row],[Phase mod]])</f>
        <v>63.647730587212955</v>
      </c>
    </row>
    <row r="341" spans="1:14" x14ac:dyDescent="0.2">
      <c r="A341" t="s">
        <v>29</v>
      </c>
      <c r="B341" s="3">
        <v>15.9</v>
      </c>
      <c r="C341" s="2">
        <f>2*Table3[[#This Row],[Photon energy (eV)]]-Threshold</f>
        <v>7.2126112000000013</v>
      </c>
      <c r="D341" t="s">
        <v>25</v>
      </c>
      <c r="E341" s="1">
        <v>0.43301280663999903</v>
      </c>
      <c r="F341" s="2">
        <f>Table3[[#This Row],[Polar ang (rad)]]/PI()*180</f>
        <v>24.809806295586331</v>
      </c>
      <c r="G341" s="4">
        <f>ROUND(Table3[[#This Row],[Polar ang (deg)]], 0)</f>
        <v>25</v>
      </c>
      <c r="H341" s="5">
        <v>4.6323937511365499E-3</v>
      </c>
      <c r="I341" s="1">
        <v>0.99248775435063497</v>
      </c>
      <c r="J341" s="1">
        <v>1.1668346342896001</v>
      </c>
      <c r="K341" s="2">
        <f>IF(Table3[[#This Row],[Phase shift diff (rad)]]="","",Table3[[#This Row],[Phase shift diff (rad)]]/PI()*180)</f>
        <v>66.85469993448497</v>
      </c>
      <c r="L341">
        <v>0</v>
      </c>
      <c r="M341" s="1">
        <f>IF(Table3[[#This Row],[Unwrapped (deg)]]="","",Table3[[#This Row],[Unwrapped (deg)]]/180*PI())</f>
        <v>1.1668346342895999</v>
      </c>
      <c r="N341" s="2">
        <f>IF(Table3[[#This Row],[Phase shift diff (deg)]]="","",Table3[[#This Row],[Phase shift diff (deg)]]+360*Table3[[#This Row],[Phase mod]])</f>
        <v>66.85469993448497</v>
      </c>
    </row>
    <row r="342" spans="1:14" x14ac:dyDescent="0.2">
      <c r="A342" t="s">
        <v>29</v>
      </c>
      <c r="B342" s="3">
        <v>15.9</v>
      </c>
      <c r="C342" s="2">
        <f>2*Table3[[#This Row],[Photon energy (eV)]]-Threshold</f>
        <v>7.2126112000000013</v>
      </c>
      <c r="D342" t="s">
        <v>25</v>
      </c>
      <c r="E342" s="1">
        <v>0.56709682710999998</v>
      </c>
      <c r="F342" s="2">
        <f>Table3[[#This Row],[Polar ang (rad)]]/PI()*180</f>
        <v>32.492254768663123</v>
      </c>
      <c r="G342" s="4">
        <f>ROUND(Table3[[#This Row],[Polar ang (deg)]], 0)</f>
        <v>32</v>
      </c>
      <c r="H342" s="5">
        <v>3.4249958882837102E-3</v>
      </c>
      <c r="I342" s="1">
        <v>0.99352852709473405</v>
      </c>
      <c r="J342" s="1">
        <v>1.268979700097</v>
      </c>
      <c r="K342" s="2">
        <f>IF(Table3[[#This Row],[Phase shift diff (rad)]]="","",Table3[[#This Row],[Phase shift diff (rad)]]/PI()*180)</f>
        <v>72.707181103335046</v>
      </c>
      <c r="L342">
        <v>0</v>
      </c>
      <c r="M342" s="1">
        <f>IF(Table3[[#This Row],[Unwrapped (deg)]]="","",Table3[[#This Row],[Unwrapped (deg)]]/180*PI())</f>
        <v>1.268979700097</v>
      </c>
      <c r="N342" s="2">
        <f>IF(Table3[[#This Row],[Phase shift diff (deg)]]="","",Table3[[#This Row],[Phase shift diff (deg)]]+360*Table3[[#This Row],[Phase mod]])</f>
        <v>72.707181103335046</v>
      </c>
    </row>
    <row r="343" spans="1:14" x14ac:dyDescent="0.2">
      <c r="A343" t="s">
        <v>29</v>
      </c>
      <c r="B343" s="3">
        <v>15.9</v>
      </c>
      <c r="C343" s="2">
        <f>2*Table3[[#This Row],[Photon energy (eV)]]-Threshold</f>
        <v>7.2126112000000013</v>
      </c>
      <c r="D343" t="s">
        <v>25</v>
      </c>
      <c r="E343" s="1">
        <v>0.70104202315999997</v>
      </c>
      <c r="F343" s="2">
        <f>Table3[[#This Row],[Polar ang (rad)]]/PI()*180</f>
        <v>40.166749188380507</v>
      </c>
      <c r="G343" s="4">
        <f>ROUND(Table3[[#This Row],[Polar ang (deg)]], 0)</f>
        <v>40</v>
      </c>
      <c r="H343" s="5">
        <v>2.1993720619866101E-3</v>
      </c>
      <c r="I343" s="1">
        <v>0.99610914273989803</v>
      </c>
      <c r="J343" s="1">
        <v>1.4782703800833701</v>
      </c>
      <c r="K343" s="2">
        <f>IF(Table3[[#This Row],[Phase shift diff (rad)]]="","",Table3[[#This Row],[Phase shift diff (rad)]]/PI()*180)</f>
        <v>84.698653757977169</v>
      </c>
      <c r="L343">
        <v>0</v>
      </c>
      <c r="M343" s="1">
        <f>IF(Table3[[#This Row],[Unwrapped (deg)]]="","",Table3[[#This Row],[Unwrapped (deg)]]/180*PI())</f>
        <v>1.4782703800833701</v>
      </c>
      <c r="N343" s="2">
        <f>IF(Table3[[#This Row],[Phase shift diff (deg)]]="","",Table3[[#This Row],[Phase shift diff (deg)]]+360*Table3[[#This Row],[Phase mod]])</f>
        <v>84.698653757977169</v>
      </c>
    </row>
    <row r="344" spans="1:14" x14ac:dyDescent="0.2">
      <c r="A344" t="s">
        <v>29</v>
      </c>
      <c r="B344" s="3">
        <v>15.9</v>
      </c>
      <c r="C344" s="2">
        <f>2*Table3[[#This Row],[Photon energy (eV)]]-Threshold</f>
        <v>7.2126112000000013</v>
      </c>
      <c r="D344" t="s">
        <v>25</v>
      </c>
      <c r="E344" s="1">
        <v>0.83491578945</v>
      </c>
      <c r="F344" s="2">
        <f>Table3[[#This Row],[Polar ang (rad)]]/PI()*180</f>
        <v>47.837150984318271</v>
      </c>
      <c r="G344" s="4">
        <f>ROUND(Table3[[#This Row],[Polar ang (deg)]], 0)</f>
        <v>48</v>
      </c>
      <c r="H344" s="5">
        <v>1.25502711787417E-3</v>
      </c>
      <c r="I344" s="1">
        <v>0.95644818363735695</v>
      </c>
      <c r="J344" s="1">
        <v>1.98919835763041</v>
      </c>
      <c r="K344" s="2">
        <f>IF(Table3[[#This Row],[Phase shift diff (rad)]]="","",Table3[[#This Row],[Phase shift diff (rad)]]/PI()*180)</f>
        <v>113.97267050657746</v>
      </c>
      <c r="L344">
        <v>0</v>
      </c>
      <c r="M344" s="1">
        <f>IF(Table3[[#This Row],[Unwrapped (deg)]]="","",Table3[[#This Row],[Unwrapped (deg)]]/180*PI())</f>
        <v>1.98919835763041</v>
      </c>
      <c r="N344" s="2">
        <f>IF(Table3[[#This Row],[Phase shift diff (deg)]]="","",Table3[[#This Row],[Phase shift diff (deg)]]+360*Table3[[#This Row],[Phase mod]])</f>
        <v>113.97267050657746</v>
      </c>
    </row>
    <row r="345" spans="1:14" x14ac:dyDescent="0.2">
      <c r="A345" t="s">
        <v>29</v>
      </c>
      <c r="B345" s="3">
        <v>15.9</v>
      </c>
      <c r="C345" s="2">
        <f>2*Table3[[#This Row],[Photon energy (eV)]]-Threshold</f>
        <v>7.2126112000000013</v>
      </c>
      <c r="D345" t="s">
        <v>25</v>
      </c>
      <c r="E345" s="1">
        <v>0.96874859060999896</v>
      </c>
      <c r="F345" s="2">
        <f>Table3[[#This Row],[Polar ang (rad)]]/PI()*180</f>
        <v>55.505205651199752</v>
      </c>
      <c r="G345" s="4">
        <f>ROUND(Table3[[#This Row],[Polar ang (deg)]], 0)</f>
        <v>56</v>
      </c>
      <c r="H345" s="5">
        <v>1.05455124862596E-3</v>
      </c>
      <c r="I345" s="1">
        <v>0.71916479700871105</v>
      </c>
      <c r="J345" s="1">
        <v>2.8783386903334902</v>
      </c>
      <c r="K345" s="2">
        <f>IF(Table3[[#This Row],[Phase shift diff (rad)]]="","",Table3[[#This Row],[Phase shift diff (rad)]]/PI()*180)</f>
        <v>164.9166589653218</v>
      </c>
      <c r="L345">
        <v>0</v>
      </c>
      <c r="M345" s="1">
        <f>IF(Table3[[#This Row],[Unwrapped (deg)]]="","",Table3[[#This Row],[Unwrapped (deg)]]/180*PI())</f>
        <v>2.8783386903334902</v>
      </c>
      <c r="N345" s="2">
        <f>IF(Table3[[#This Row],[Phase shift diff (deg)]]="","",Table3[[#This Row],[Phase shift diff (deg)]]+360*Table3[[#This Row],[Phase mod]])</f>
        <v>164.9166589653218</v>
      </c>
    </row>
    <row r="346" spans="1:14" x14ac:dyDescent="0.2">
      <c r="A346" t="s">
        <v>29</v>
      </c>
      <c r="B346" s="3">
        <v>15.9</v>
      </c>
      <c r="C346" s="2">
        <f>2*Table3[[#This Row],[Photon energy (eV)]]-Threshold</f>
        <v>7.2126112000000013</v>
      </c>
      <c r="D346" t="s">
        <v>25</v>
      </c>
      <c r="E346" s="1">
        <v>1.1025563842999999</v>
      </c>
      <c r="F346" s="2">
        <f>Table3[[#This Row],[Polar ang (rad)]]/PI()*180</f>
        <v>63.171827495594052</v>
      </c>
      <c r="G346" s="4">
        <f>ROUND(Table3[[#This Row],[Polar ang (deg)]], 0)</f>
        <v>63</v>
      </c>
      <c r="H346" s="5">
        <v>1.28860654274443E-3</v>
      </c>
      <c r="I346" s="1">
        <v>0.44893006653182499</v>
      </c>
      <c r="J346" s="1">
        <v>3.3896986324634399</v>
      </c>
      <c r="K346" s="2">
        <f>IF(Table3[[#This Row],[Phase shift diff (rad)]]="","",Table3[[#This Row],[Phase shift diff (rad)]]/PI()*180)</f>
        <v>194.21542546142194</v>
      </c>
      <c r="L346">
        <v>0</v>
      </c>
      <c r="M346" s="1">
        <f>IF(Table3[[#This Row],[Unwrapped (deg)]]="","",Table3[[#This Row],[Unwrapped (deg)]]/180*PI())</f>
        <v>3.3896986324634399</v>
      </c>
      <c r="N346" s="2">
        <f>IF(Table3[[#This Row],[Phase shift diff (deg)]]="","",Table3[[#This Row],[Phase shift diff (deg)]]+360*Table3[[#This Row],[Phase mod]])</f>
        <v>194.21542546142194</v>
      </c>
    </row>
    <row r="347" spans="1:14" x14ac:dyDescent="0.2">
      <c r="A347" t="s">
        <v>29</v>
      </c>
      <c r="B347" s="3">
        <v>15.9</v>
      </c>
      <c r="C347" s="2">
        <f>2*Table3[[#This Row],[Photon energy (eV)]]-Threshold</f>
        <v>7.2126112000000013</v>
      </c>
      <c r="D347" t="s">
        <v>25</v>
      </c>
      <c r="E347" s="1">
        <v>1.2363485299999999</v>
      </c>
      <c r="F347" s="2">
        <f>Table3[[#This Row],[Polar ang (rad)]]/PI()*180</f>
        <v>70.837552776203438</v>
      </c>
      <c r="G347" s="4">
        <f>ROUND(Table3[[#This Row],[Polar ang (deg)]], 0)</f>
        <v>71</v>
      </c>
      <c r="H347" s="5">
        <v>1.3073202501692101E-3</v>
      </c>
      <c r="I347" s="1">
        <v>0.37178888619276601</v>
      </c>
      <c r="J347" s="1">
        <v>3.5913067510158099</v>
      </c>
      <c r="K347" s="2">
        <f>IF(Table3[[#This Row],[Phase shift diff (rad)]]="","",Table3[[#This Row],[Phase shift diff (rad)]]/PI()*180)</f>
        <v>205.76671977004591</v>
      </c>
      <c r="L347">
        <v>0</v>
      </c>
      <c r="M347" s="1">
        <f>IF(Table3[[#This Row],[Unwrapped (deg)]]="","",Table3[[#This Row],[Unwrapped (deg)]]/180*PI())</f>
        <v>3.5913067510158103</v>
      </c>
      <c r="N347" s="2">
        <f>IF(Table3[[#This Row],[Phase shift diff (deg)]]="","",Table3[[#This Row],[Phase shift diff (deg)]]+360*Table3[[#This Row],[Phase mod]])</f>
        <v>205.76671977004591</v>
      </c>
    </row>
    <row r="348" spans="1:14" x14ac:dyDescent="0.2">
      <c r="A348" t="s">
        <v>29</v>
      </c>
      <c r="B348" s="3">
        <v>15.9</v>
      </c>
      <c r="C348" s="2">
        <f>2*Table3[[#This Row],[Photon energy (eV)]]-Threshold</f>
        <v>7.2126112000000013</v>
      </c>
      <c r="D348" t="s">
        <v>25</v>
      </c>
      <c r="E348" s="1">
        <v>1.3701310999</v>
      </c>
      <c r="F348" s="2">
        <f>Table3[[#This Row],[Polar ang (rad)]]/PI()*180</f>
        <v>78.502729403887372</v>
      </c>
      <c r="G348" s="4">
        <f>ROUND(Table3[[#This Row],[Polar ang (deg)]], 0)</f>
        <v>79</v>
      </c>
      <c r="H348" s="5">
        <v>9.7020870443031905E-4</v>
      </c>
      <c r="I348" s="1">
        <v>0.33768472859849002</v>
      </c>
      <c r="J348" s="1">
        <v>3.6794115137396299</v>
      </c>
      <c r="K348" s="2">
        <f>IF(Table3[[#This Row],[Phase shift diff (rad)]]="","",Table3[[#This Row],[Phase shift diff (rad)]]/PI()*180)</f>
        <v>210.81475082912232</v>
      </c>
      <c r="L348">
        <v>0</v>
      </c>
      <c r="M348" s="1">
        <f>IF(Table3[[#This Row],[Unwrapped (deg)]]="","",Table3[[#This Row],[Unwrapped (deg)]]/180*PI())</f>
        <v>3.6794115137396299</v>
      </c>
      <c r="N348" s="2">
        <f>IF(Table3[[#This Row],[Phase shift diff (deg)]]="","",Table3[[#This Row],[Phase shift diff (deg)]]+360*Table3[[#This Row],[Phase mod]])</f>
        <v>210.81475082912232</v>
      </c>
    </row>
    <row r="349" spans="1:14" x14ac:dyDescent="0.2">
      <c r="A349" t="s">
        <v>29</v>
      </c>
      <c r="B349" s="3">
        <v>15.9</v>
      </c>
      <c r="C349" s="2">
        <f>2*Table3[[#This Row],[Photon energy (eV)]]-Threshold</f>
        <v>7.2126112000000013</v>
      </c>
      <c r="D349" t="s">
        <v>25</v>
      </c>
      <c r="E349" s="1">
        <v>1.5039084682999999</v>
      </c>
      <c r="F349" s="2">
        <f>Table3[[#This Row],[Polar ang (rad)]]/PI()*180</f>
        <v>86.167608007574145</v>
      </c>
      <c r="G349" s="4">
        <f>ROUND(Table3[[#This Row],[Polar ang (deg)]], 0)</f>
        <v>86</v>
      </c>
      <c r="H349" s="5">
        <v>3.5735584807405901E-4</v>
      </c>
      <c r="I349" s="1">
        <v>0.32342588704481601</v>
      </c>
      <c r="J349" s="1">
        <v>3.7146580893265799</v>
      </c>
      <c r="K349" s="2">
        <f>IF(Table3[[#This Row],[Phase shift diff (rad)]]="","",Table3[[#This Row],[Phase shift diff (rad)]]/PI()*180)</f>
        <v>212.83423085254339</v>
      </c>
      <c r="L349">
        <v>0</v>
      </c>
      <c r="M349" s="1">
        <f>IF(Table3[[#This Row],[Unwrapped (deg)]]="","",Table3[[#This Row],[Unwrapped (deg)]]/180*PI())</f>
        <v>3.7146580893265799</v>
      </c>
      <c r="N349" s="2">
        <f>IF(Table3[[#This Row],[Phase shift diff (deg)]]="","",Table3[[#This Row],[Phase shift diff (deg)]]+360*Table3[[#This Row],[Phase mod]])</f>
        <v>212.83423085254339</v>
      </c>
    </row>
    <row r="350" spans="1:14" x14ac:dyDescent="0.2">
      <c r="A350" t="s">
        <v>29</v>
      </c>
      <c r="B350" s="3">
        <v>15.9</v>
      </c>
      <c r="C350" s="2">
        <f>2*Table3[[#This Row],[Photon energy (eV)]]-Threshold</f>
        <v>7.2126112000000013</v>
      </c>
      <c r="D350" t="s">
        <v>25</v>
      </c>
      <c r="E350" s="1">
        <v>1.6376841852897901</v>
      </c>
      <c r="F350" s="2">
        <f>Table3[[#This Row],[Polar ang (rad)]]/PI()*180</f>
        <v>93.83239199242567</v>
      </c>
      <c r="G350" s="4">
        <f>ROUND(Table3[[#This Row],[Polar ang (deg)]], 0)</f>
        <v>94</v>
      </c>
      <c r="H350" s="5">
        <v>3.5735584807405901E-4</v>
      </c>
      <c r="I350" s="1">
        <v>0.32342588704481601</v>
      </c>
      <c r="J350" s="1">
        <v>6.8562507429163704</v>
      </c>
      <c r="K350" s="2">
        <f>IF(Table3[[#This Row],[Phase shift diff (rad)]]="","",Table3[[#This Row],[Phase shift diff (rad)]]/PI()*180)</f>
        <v>392.83423085254321</v>
      </c>
      <c r="L350">
        <v>0</v>
      </c>
      <c r="M350" s="1">
        <f>IF(Table3[[#This Row],[Unwrapped (deg)]]="","",Table3[[#This Row],[Unwrapped (deg)]]/180*PI())</f>
        <v>6.8562507429163704</v>
      </c>
      <c r="N350" s="2">
        <f>IF(Table3[[#This Row],[Phase shift diff (deg)]]="","",Table3[[#This Row],[Phase shift diff (deg)]]+360*Table3[[#This Row],[Phase mod]])</f>
        <v>392.83423085254321</v>
      </c>
    </row>
    <row r="351" spans="1:14" x14ac:dyDescent="0.2">
      <c r="A351" t="s">
        <v>29</v>
      </c>
      <c r="B351" s="3">
        <v>15.9</v>
      </c>
      <c r="C351" s="2">
        <f>2*Table3[[#This Row],[Photon energy (eV)]]-Threshold</f>
        <v>7.2126112000000013</v>
      </c>
      <c r="D351" t="s">
        <v>25</v>
      </c>
      <c r="E351" s="1">
        <v>1.77146155368979</v>
      </c>
      <c r="F351" s="2">
        <f>Table3[[#This Row],[Polar ang (rad)]]/PI()*180</f>
        <v>101.49727059611246</v>
      </c>
      <c r="G351" s="4">
        <f>ROUND(Table3[[#This Row],[Polar ang (deg)]], 0)</f>
        <v>101</v>
      </c>
      <c r="H351" s="5">
        <v>9.7020870443031905E-4</v>
      </c>
      <c r="I351" s="1">
        <v>0.33768472859849002</v>
      </c>
      <c r="J351" s="1">
        <v>6.8210041673294199</v>
      </c>
      <c r="K351" s="2">
        <f>IF(Table3[[#This Row],[Phase shift diff (rad)]]="","",Table3[[#This Row],[Phase shift diff (rad)]]/PI()*180)</f>
        <v>390.81475082912209</v>
      </c>
      <c r="L351">
        <v>0</v>
      </c>
      <c r="M351" s="1">
        <f>IF(Table3[[#This Row],[Unwrapped (deg)]]="","",Table3[[#This Row],[Unwrapped (deg)]]/180*PI())</f>
        <v>6.8210041673294199</v>
      </c>
      <c r="N351" s="2">
        <f>IF(Table3[[#This Row],[Phase shift diff (deg)]]="","",Table3[[#This Row],[Phase shift diff (deg)]]+360*Table3[[#This Row],[Phase mod]])</f>
        <v>390.81475082912209</v>
      </c>
    </row>
    <row r="352" spans="1:14" x14ac:dyDescent="0.2">
      <c r="A352" t="s">
        <v>29</v>
      </c>
      <c r="B352" s="3">
        <v>15.9</v>
      </c>
      <c r="C352" s="2">
        <f>2*Table3[[#This Row],[Photon energy (eV)]]-Threshold</f>
        <v>7.2126112000000013</v>
      </c>
      <c r="D352" t="s">
        <v>25</v>
      </c>
      <c r="E352" s="1">
        <v>1.9052441235897899</v>
      </c>
      <c r="F352" s="2">
        <f>Table3[[#This Row],[Polar ang (rad)]]/PI()*180</f>
        <v>109.16244722379638</v>
      </c>
      <c r="G352" s="4">
        <f>ROUND(Table3[[#This Row],[Polar ang (deg)]], 0)</f>
        <v>109</v>
      </c>
      <c r="H352" s="5">
        <v>1.3073202501692101E-3</v>
      </c>
      <c r="I352" s="1">
        <v>0.37178888619276601</v>
      </c>
      <c r="J352" s="1">
        <v>6.7328994046056003</v>
      </c>
      <c r="K352" s="2">
        <f>IF(Table3[[#This Row],[Phase shift diff (rad)]]="","",Table3[[#This Row],[Phase shift diff (rad)]]/PI()*180)</f>
        <v>385.76671977004571</v>
      </c>
      <c r="L352">
        <v>0</v>
      </c>
      <c r="M352" s="1">
        <f>IF(Table3[[#This Row],[Unwrapped (deg)]]="","",Table3[[#This Row],[Unwrapped (deg)]]/180*PI())</f>
        <v>6.7328994046055994</v>
      </c>
      <c r="N352" s="2">
        <f>IF(Table3[[#This Row],[Phase shift diff (deg)]]="","",Table3[[#This Row],[Phase shift diff (deg)]]+360*Table3[[#This Row],[Phase mod]])</f>
        <v>385.76671977004571</v>
      </c>
    </row>
    <row r="353" spans="1:14" x14ac:dyDescent="0.2">
      <c r="A353" t="s">
        <v>29</v>
      </c>
      <c r="B353" s="3">
        <v>15.9</v>
      </c>
      <c r="C353" s="2">
        <f>2*Table3[[#This Row],[Photon energy (eV)]]-Threshold</f>
        <v>7.2126112000000013</v>
      </c>
      <c r="D353" t="s">
        <v>25</v>
      </c>
      <c r="E353" s="1">
        <v>2.0390362692897899</v>
      </c>
      <c r="F353" s="2">
        <f>Table3[[#This Row],[Polar ang (rad)]]/PI()*180</f>
        <v>116.82817250440576</v>
      </c>
      <c r="G353" s="4">
        <f>ROUND(Table3[[#This Row],[Polar ang (deg)]], 0)</f>
        <v>117</v>
      </c>
      <c r="H353" s="5">
        <v>1.28860654274443E-3</v>
      </c>
      <c r="I353" s="1">
        <v>0.44893006653182499</v>
      </c>
      <c r="J353" s="1">
        <v>6.5312912860532304</v>
      </c>
      <c r="K353" s="2">
        <f>IF(Table3[[#This Row],[Phase shift diff (rad)]]="","",Table3[[#This Row],[Phase shift diff (rad)]]/PI()*180)</f>
        <v>374.21542546142177</v>
      </c>
      <c r="L353">
        <v>0</v>
      </c>
      <c r="M353" s="1">
        <f>IF(Table3[[#This Row],[Unwrapped (deg)]]="","",Table3[[#This Row],[Unwrapped (deg)]]/180*PI())</f>
        <v>6.5312912860532304</v>
      </c>
      <c r="N353" s="2">
        <f>IF(Table3[[#This Row],[Phase shift diff (deg)]]="","",Table3[[#This Row],[Phase shift diff (deg)]]+360*Table3[[#This Row],[Phase mod]])</f>
        <v>374.21542546142177</v>
      </c>
    </row>
    <row r="354" spans="1:14" x14ac:dyDescent="0.2">
      <c r="A354" t="s">
        <v>29</v>
      </c>
      <c r="B354" s="3">
        <v>15.9</v>
      </c>
      <c r="C354" s="2">
        <f>2*Table3[[#This Row],[Photon energy (eV)]]-Threshold</f>
        <v>7.2126112000000013</v>
      </c>
      <c r="D354" t="s">
        <v>25</v>
      </c>
      <c r="E354" s="1">
        <v>2.1728440629797898</v>
      </c>
      <c r="F354" s="2">
        <f>Table3[[#This Row],[Polar ang (rad)]]/PI()*180</f>
        <v>124.4947943488</v>
      </c>
      <c r="G354" s="4">
        <f>ROUND(Table3[[#This Row],[Polar ang (deg)]], 0)</f>
        <v>124</v>
      </c>
      <c r="H354" s="5">
        <v>1.05455124862596E-3</v>
      </c>
      <c r="I354" s="1">
        <v>0.71916479700871105</v>
      </c>
      <c r="J354" s="1">
        <v>6.0199313439232798</v>
      </c>
      <c r="K354" s="2">
        <f>IF(Table3[[#This Row],[Phase shift diff (rad)]]="","",Table3[[#This Row],[Phase shift diff (rad)]]/PI()*180)</f>
        <v>344.91665896532157</v>
      </c>
      <c r="L354">
        <v>0</v>
      </c>
      <c r="M354" s="1">
        <f>IF(Table3[[#This Row],[Unwrapped (deg)]]="","",Table3[[#This Row],[Unwrapped (deg)]]/180*PI())</f>
        <v>6.0199313439232798</v>
      </c>
      <c r="N354" s="2">
        <f>IF(Table3[[#This Row],[Phase shift diff (deg)]]="","",Table3[[#This Row],[Phase shift diff (deg)]]+360*Table3[[#This Row],[Phase mod]])</f>
        <v>344.91665896532157</v>
      </c>
    </row>
    <row r="355" spans="1:14" x14ac:dyDescent="0.2">
      <c r="A355" t="s">
        <v>29</v>
      </c>
      <c r="B355" s="3">
        <v>15.9</v>
      </c>
      <c r="C355" s="2">
        <f>2*Table3[[#This Row],[Photon energy (eV)]]-Threshold</f>
        <v>7.2126112000000013</v>
      </c>
      <c r="D355" t="s">
        <v>25</v>
      </c>
      <c r="E355" s="1">
        <v>2.3066768641397899</v>
      </c>
      <c r="F355" s="2">
        <f>Table3[[#This Row],[Polar ang (rad)]]/PI()*180</f>
        <v>132.16284901568156</v>
      </c>
      <c r="G355" s="4">
        <f>ROUND(Table3[[#This Row],[Polar ang (deg)]], 0)</f>
        <v>132</v>
      </c>
      <c r="H355" s="5">
        <v>1.25502711787417E-3</v>
      </c>
      <c r="I355" s="1">
        <v>0.95644818363735695</v>
      </c>
      <c r="J355" s="1">
        <v>5.1307910112202002</v>
      </c>
      <c r="K355" s="2">
        <f>IF(Table3[[#This Row],[Phase shift diff (rad)]]="","",Table3[[#This Row],[Phase shift diff (rad)]]/PI()*180)</f>
        <v>293.97267050657729</v>
      </c>
      <c r="L355">
        <v>0</v>
      </c>
      <c r="M355" s="1">
        <f>IF(Table3[[#This Row],[Unwrapped (deg)]]="","",Table3[[#This Row],[Unwrapped (deg)]]/180*PI())</f>
        <v>5.1307910112202002</v>
      </c>
      <c r="N355" s="2">
        <f>IF(Table3[[#This Row],[Phase shift diff (deg)]]="","",Table3[[#This Row],[Phase shift diff (deg)]]+360*Table3[[#This Row],[Phase mod]])</f>
        <v>293.97267050657729</v>
      </c>
    </row>
    <row r="356" spans="1:14" x14ac:dyDescent="0.2">
      <c r="A356" t="s">
        <v>29</v>
      </c>
      <c r="B356" s="3">
        <v>15.9</v>
      </c>
      <c r="C356" s="2">
        <f>2*Table3[[#This Row],[Photon energy (eV)]]-Threshold</f>
        <v>7.2126112000000013</v>
      </c>
      <c r="D356" t="s">
        <v>25</v>
      </c>
      <c r="E356" s="1">
        <v>2.4405506304297901</v>
      </c>
      <c r="F356" s="2">
        <f>Table3[[#This Row],[Polar ang (rad)]]/PI()*180</f>
        <v>139.83325081161931</v>
      </c>
      <c r="G356" s="4">
        <f>ROUND(Table3[[#This Row],[Polar ang (deg)]], 0)</f>
        <v>140</v>
      </c>
      <c r="H356" s="5">
        <v>2.1993720619866101E-3</v>
      </c>
      <c r="I356" s="1">
        <v>0.99610914273989803</v>
      </c>
      <c r="J356" s="1">
        <v>4.6198630336731599</v>
      </c>
      <c r="K356" s="2">
        <f>IF(Table3[[#This Row],[Phase shift diff (rad)]]="","",Table3[[#This Row],[Phase shift diff (rad)]]/PI()*180)</f>
        <v>264.69865375797701</v>
      </c>
      <c r="L356">
        <v>0</v>
      </c>
      <c r="M356" s="1">
        <f>IF(Table3[[#This Row],[Unwrapped (deg)]]="","",Table3[[#This Row],[Unwrapped (deg)]]/180*PI())</f>
        <v>4.6198630336731608</v>
      </c>
      <c r="N356" s="2">
        <f>IF(Table3[[#This Row],[Phase shift diff (deg)]]="","",Table3[[#This Row],[Phase shift diff (deg)]]+360*Table3[[#This Row],[Phase mod]])</f>
        <v>264.69865375797701</v>
      </c>
    </row>
    <row r="357" spans="1:14" x14ac:dyDescent="0.2">
      <c r="A357" t="s">
        <v>29</v>
      </c>
      <c r="B357" s="3">
        <v>15.9</v>
      </c>
      <c r="C357" s="2">
        <f>2*Table3[[#This Row],[Photon energy (eV)]]-Threshold</f>
        <v>7.2126112000000013</v>
      </c>
      <c r="D357" t="s">
        <v>25</v>
      </c>
      <c r="E357" s="1">
        <v>2.5744958264797901</v>
      </c>
      <c r="F357" s="2">
        <f>Table3[[#This Row],[Polar ang (rad)]]/PI()*180</f>
        <v>147.50774523133671</v>
      </c>
      <c r="G357" s="4">
        <f>ROUND(Table3[[#This Row],[Polar ang (deg)]], 0)</f>
        <v>148</v>
      </c>
      <c r="H357" s="5">
        <v>3.4249958882837102E-3</v>
      </c>
      <c r="I357" s="1">
        <v>0.99352852709473405</v>
      </c>
      <c r="J357" s="1">
        <v>4.4105723536868</v>
      </c>
      <c r="K357" s="2">
        <f>IF(Table3[[#This Row],[Phase shift diff (rad)]]="","",Table3[[#This Row],[Phase shift diff (rad)]]/PI()*180)</f>
        <v>252.70718110333542</v>
      </c>
      <c r="L357">
        <v>0</v>
      </c>
      <c r="M357" s="1">
        <f>IF(Table3[[#This Row],[Unwrapped (deg)]]="","",Table3[[#This Row],[Unwrapped (deg)]]/180*PI())</f>
        <v>4.4105723536868</v>
      </c>
      <c r="N357" s="2">
        <f>IF(Table3[[#This Row],[Phase shift diff (deg)]]="","",Table3[[#This Row],[Phase shift diff (deg)]]+360*Table3[[#This Row],[Phase mod]])</f>
        <v>252.70718110333542</v>
      </c>
    </row>
    <row r="358" spans="1:14" x14ac:dyDescent="0.2">
      <c r="A358" t="s">
        <v>29</v>
      </c>
      <c r="B358" s="3">
        <v>15.9</v>
      </c>
      <c r="C358" s="2">
        <f>2*Table3[[#This Row],[Photon energy (eV)]]-Threshold</f>
        <v>7.2126112000000013</v>
      </c>
      <c r="D358" t="s">
        <v>25</v>
      </c>
      <c r="E358" s="1">
        <v>2.7085798469497901</v>
      </c>
      <c r="F358" s="2">
        <f>Table3[[#This Row],[Polar ang (rad)]]/PI()*180</f>
        <v>155.19019370441345</v>
      </c>
      <c r="G358" s="4">
        <f>ROUND(Table3[[#This Row],[Polar ang (deg)]], 0)</f>
        <v>155</v>
      </c>
      <c r="H358" s="5">
        <v>4.6323937511365499E-3</v>
      </c>
      <c r="I358" s="1">
        <v>0.99248775435063497</v>
      </c>
      <c r="J358" s="1">
        <v>4.3084272878794003</v>
      </c>
      <c r="K358" s="2">
        <f>IF(Table3[[#This Row],[Phase shift diff (rad)]]="","",Table3[[#This Row],[Phase shift diff (rad)]]/PI()*180)</f>
        <v>246.85469993448538</v>
      </c>
      <c r="L358">
        <v>0</v>
      </c>
      <c r="M358" s="1">
        <f>IF(Table3[[#This Row],[Unwrapped (deg)]]="","",Table3[[#This Row],[Unwrapped (deg)]]/180*PI())</f>
        <v>4.3084272878794003</v>
      </c>
      <c r="N358" s="2">
        <f>IF(Table3[[#This Row],[Phase shift diff (deg)]]="","",Table3[[#This Row],[Phase shift diff (deg)]]+360*Table3[[#This Row],[Phase mod]])</f>
        <v>246.85469993448538</v>
      </c>
    </row>
    <row r="359" spans="1:14" x14ac:dyDescent="0.2">
      <c r="A359" t="s">
        <v>29</v>
      </c>
      <c r="B359" s="3">
        <v>15.9</v>
      </c>
      <c r="C359" s="2">
        <f>2*Table3[[#This Row],[Photon energy (eV)]]-Threshold</f>
        <v>7.2126112000000013</v>
      </c>
      <c r="D359" t="s">
        <v>25</v>
      </c>
      <c r="E359" s="1">
        <v>2.8429890499997899</v>
      </c>
      <c r="F359" s="2">
        <f>Table3[[#This Row],[Polar ang (rad)]]/PI()*180</f>
        <v>162.89127376689535</v>
      </c>
      <c r="G359" s="4">
        <f>ROUND(Table3[[#This Row],[Polar ang (deg)]], 0)</f>
        <v>163</v>
      </c>
      <c r="H359" s="5">
        <v>5.6423979844817396E-3</v>
      </c>
      <c r="I359" s="1">
        <v>0.99563283213337805</v>
      </c>
      <c r="J359" s="1">
        <v>4.2524551137589599</v>
      </c>
      <c r="K359" s="2">
        <f>IF(Table3[[#This Row],[Phase shift diff (rad)]]="","",Table3[[#This Row],[Phase shift diff (rad)]]/PI()*180)</f>
        <v>243.64773058721278</v>
      </c>
      <c r="L359">
        <v>0</v>
      </c>
      <c r="M359" s="1">
        <f>IF(Table3[[#This Row],[Unwrapped (deg)]]="","",Table3[[#This Row],[Unwrapped (deg)]]/180*PI())</f>
        <v>4.2524551137589599</v>
      </c>
      <c r="N359" s="2">
        <f>IF(Table3[[#This Row],[Phase shift diff (deg)]]="","",Table3[[#This Row],[Phase shift diff (deg)]]+360*Table3[[#This Row],[Phase mod]])</f>
        <v>243.64773058721278</v>
      </c>
    </row>
    <row r="360" spans="1:14" x14ac:dyDescent="0.2">
      <c r="A360" t="s">
        <v>29</v>
      </c>
      <c r="B360" s="3">
        <v>15.9</v>
      </c>
      <c r="C360" s="2">
        <f>2*Table3[[#This Row],[Photon energy (eV)]]-Threshold</f>
        <v>7.2126112000000013</v>
      </c>
      <c r="D360" t="s">
        <v>25</v>
      </c>
      <c r="E360" s="1">
        <v>2.9785043514297902</v>
      </c>
      <c r="F360" s="2">
        <f>Table3[[#This Row],[Polar ang (rad)]]/PI()*180</f>
        <v>170.65572859827753</v>
      </c>
      <c r="G360" s="4">
        <f>ROUND(Table3[[#This Row],[Polar ang (deg)]], 0)</f>
        <v>171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diff (rad)]]="","",Table3[[#This Row],[Phase shift diff (rad)]]/PI()*180)</f>
        <v>241.91796765889984</v>
      </c>
      <c r="L360">
        <v>0</v>
      </c>
      <c r="M360" s="1">
        <f>IF(Table3[[#This Row],[Unwrapped (deg)]]="","",Table3[[#This Row],[Unwrapped (deg)]]/180*PI())</f>
        <v>4.2222650553809604</v>
      </c>
      <c r="N360" s="2">
        <f>IF(Table3[[#This Row],[Phase shift diff (deg)]]="","",Table3[[#This Row],[Phase shift diff (deg)]]+360*Table3[[#This Row],[Phase mod]])</f>
        <v>241.91796765889984</v>
      </c>
    </row>
    <row r="361" spans="1:14" x14ac:dyDescent="0.2">
      <c r="A361" t="s">
        <v>29</v>
      </c>
      <c r="B361" s="3">
        <v>15.9</v>
      </c>
      <c r="C361" s="2">
        <f>2*Table3[[#This Row],[Photon energy (eV)]]-Threshold</f>
        <v>7.2126112000000013</v>
      </c>
      <c r="D361" t="s">
        <v>25</v>
      </c>
      <c r="E361" s="1">
        <v>3.14159265358979</v>
      </c>
      <c r="F361" s="2">
        <f>Table3[[#This Row],[Polar ang (rad)]]/PI()*180</f>
        <v>179.99999999999983</v>
      </c>
      <c r="G361" s="4">
        <f>ROUND(Table3[[#This Row],[Polar ang (deg)]], 0)</f>
        <v>180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diff (rad)]]="","",Table3[[#This Row],[Phase shift diff (rad)]]/PI()*180)</f>
        <v>241.23873197980751</v>
      </c>
      <c r="L361">
        <v>0</v>
      </c>
      <c r="M361" s="1">
        <f>IF(Table3[[#This Row],[Unwrapped (deg)]]="","",Table3[[#This Row],[Unwrapped (deg)]]/180*PI())</f>
        <v>4.2104101563837801</v>
      </c>
      <c r="N361" s="2">
        <f>IF(Table3[[#This Row],[Phase shift diff (deg)]]="","",Table3[[#This Row],[Phase shift diff (deg)]]+360*Table3[[#This Row],[Phase mod]])</f>
        <v>241.23873197980751</v>
      </c>
    </row>
    <row r="362" spans="1:14" x14ac:dyDescent="0.2">
      <c r="A362" t="s">
        <v>30</v>
      </c>
      <c r="B362" s="3">
        <v>16.079999999999998</v>
      </c>
      <c r="C362" s="2">
        <f>2*Table3[[#This Row],[Photon energy (eV)]]-Threshold</f>
        <v>7.5726111999999972</v>
      </c>
      <c r="D362" t="s">
        <v>23</v>
      </c>
      <c r="E362" s="1">
        <v>0</v>
      </c>
      <c r="F362" s="2">
        <f>Table3[[#This Row],[Polar ang (rad)]]/PI()*180</f>
        <v>0</v>
      </c>
      <c r="G362" s="4">
        <f>ROUND(Table3[[#This Row],[Polar ang (deg)]], 0)</f>
        <v>0</v>
      </c>
      <c r="H362" s="5">
        <v>5.2080658134745399E-3</v>
      </c>
      <c r="I362" s="1">
        <v>1</v>
      </c>
      <c r="J362" s="1">
        <v>1.06444796503647</v>
      </c>
      <c r="K362" s="2">
        <f>IF(Table3[[#This Row],[Phase shift diff (rad)]]="","",Table3[[#This Row],[Phase shift diff (rad)]]/PI()*180)</f>
        <v>60.988375907878748</v>
      </c>
      <c r="L362">
        <v>0</v>
      </c>
      <c r="M362" s="1">
        <f>IF(Table3[[#This Row],[Unwrapped (deg)]]="","",Table3[[#This Row],[Unwrapped (deg)]]/180*PI())</f>
        <v>1.06444796503647</v>
      </c>
      <c r="N362" s="2">
        <f>IF(Table3[[#This Row],[Phase shift diff (deg)]]="","",Table3[[#This Row],[Phase shift diff (deg)]]+360*Table3[[#This Row],[Phase mod]])</f>
        <v>60.988375907878748</v>
      </c>
    </row>
    <row r="363" spans="1:14" x14ac:dyDescent="0.2">
      <c r="A363" t="s">
        <v>30</v>
      </c>
      <c r="B363" s="3">
        <v>16.079999999999998</v>
      </c>
      <c r="C363" s="2">
        <f>2*Table3[[#This Row],[Photon energy (eV)]]-Threshold</f>
        <v>7.5726111999999972</v>
      </c>
      <c r="D363" t="s">
        <v>23</v>
      </c>
      <c r="E363" s="1">
        <v>0.16308830216</v>
      </c>
      <c r="F363" s="2">
        <f>Table3[[#This Row],[Polar ang (rad)]]/PI()*180</f>
        <v>9.3442714017223079</v>
      </c>
      <c r="G363" s="4">
        <f>ROUND(Table3[[#This Row],[Polar ang (deg)]], 0)</f>
        <v>9</v>
      </c>
      <c r="H363" s="5">
        <v>4.6231617856469197E-3</v>
      </c>
      <c r="I363" s="1">
        <v>0.92846301319319302</v>
      </c>
      <c r="J363" s="1">
        <v>1.06240626324365</v>
      </c>
      <c r="K363" s="2">
        <f>IF(Table3[[#This Row],[Phase shift diff (rad)]]="","",Table3[[#This Row],[Phase shift diff (rad)]]/PI()*180)</f>
        <v>60.871395012125866</v>
      </c>
      <c r="L363">
        <v>0</v>
      </c>
      <c r="M363" s="1">
        <f>IF(Table3[[#This Row],[Unwrapped (deg)]]="","",Table3[[#This Row],[Unwrapped (deg)]]/180*PI())</f>
        <v>1.06240626324365</v>
      </c>
      <c r="N363" s="2">
        <f>IF(Table3[[#This Row],[Phase shift diff (deg)]]="","",Table3[[#This Row],[Phase shift diff (deg)]]+360*Table3[[#This Row],[Phase mod]])</f>
        <v>60.871395012125866</v>
      </c>
    </row>
    <row r="364" spans="1:14" x14ac:dyDescent="0.2">
      <c r="A364" t="s">
        <v>30</v>
      </c>
      <c r="B364" s="3">
        <v>16.079999999999998</v>
      </c>
      <c r="C364" s="2">
        <f>2*Table3[[#This Row],[Photon energy (eV)]]-Threshold</f>
        <v>7.5726111999999972</v>
      </c>
      <c r="D364" t="s">
        <v>23</v>
      </c>
      <c r="E364" s="1">
        <v>0.29860360358999999</v>
      </c>
      <c r="F364" s="2">
        <f>Table3[[#This Row],[Polar ang (rad)]]/PI()*180</f>
        <v>17.108726233104477</v>
      </c>
      <c r="G364" s="4">
        <f>ROUND(Table3[[#This Row],[Polar ang (deg)]], 0)</f>
        <v>17</v>
      </c>
      <c r="H364" s="5">
        <v>3.4368439105860698E-3</v>
      </c>
      <c r="I364" s="1">
        <v>0.77097955461807399</v>
      </c>
      <c r="J364" s="1">
        <v>1.05892715134007</v>
      </c>
      <c r="K364" s="2">
        <f>IF(Table3[[#This Row],[Phase shift diff (rad)]]="","",Table3[[#This Row],[Phase shift diff (rad)]]/PI()*180)</f>
        <v>60.672056583597012</v>
      </c>
      <c r="L364">
        <v>0</v>
      </c>
      <c r="M364" s="1">
        <f>IF(Table3[[#This Row],[Unwrapped (deg)]]="","",Table3[[#This Row],[Unwrapped (deg)]]/180*PI())</f>
        <v>1.05892715134007</v>
      </c>
      <c r="N364" s="2">
        <f>IF(Table3[[#This Row],[Phase shift diff (deg)]]="","",Table3[[#This Row],[Phase shift diff (deg)]]+360*Table3[[#This Row],[Phase mod]])</f>
        <v>60.672056583597012</v>
      </c>
    </row>
    <row r="365" spans="1:14" x14ac:dyDescent="0.2">
      <c r="A365" t="s">
        <v>30</v>
      </c>
      <c r="B365" s="3">
        <v>16.079999999999998</v>
      </c>
      <c r="C365" s="2">
        <f>2*Table3[[#This Row],[Photon energy (eV)]]-Threshold</f>
        <v>7.5726111999999972</v>
      </c>
      <c r="D365" t="s">
        <v>23</v>
      </c>
      <c r="E365" s="1">
        <v>0.43301280663999903</v>
      </c>
      <c r="F365" s="2">
        <f>Table3[[#This Row],[Polar ang (rad)]]/PI()*180</f>
        <v>24.809806295586331</v>
      </c>
      <c r="G365" s="4">
        <f>ROUND(Table3[[#This Row],[Polar ang (deg)]], 0)</f>
        <v>25</v>
      </c>
      <c r="H365" s="5">
        <v>2.0358604903487599E-3</v>
      </c>
      <c r="I365" s="1">
        <v>0.55206503746513003</v>
      </c>
      <c r="J365" s="1">
        <v>1.06203301912615</v>
      </c>
      <c r="K365" s="2">
        <f>IF(Table3[[#This Row],[Phase shift diff (rad)]]="","",Table3[[#This Row],[Phase shift diff (rad)]]/PI()*180)</f>
        <v>60.850009699465033</v>
      </c>
      <c r="L365">
        <v>0</v>
      </c>
      <c r="M365" s="1">
        <f>IF(Table3[[#This Row],[Unwrapped (deg)]]="","",Table3[[#This Row],[Unwrapped (deg)]]/180*PI())</f>
        <v>1.06203301912615</v>
      </c>
      <c r="N365" s="2">
        <f>IF(Table3[[#This Row],[Phase shift diff (deg)]]="","",Table3[[#This Row],[Phase shift diff (deg)]]+360*Table3[[#This Row],[Phase mod]])</f>
        <v>60.850009699465033</v>
      </c>
    </row>
    <row r="366" spans="1:14" x14ac:dyDescent="0.2">
      <c r="A366" t="s">
        <v>30</v>
      </c>
      <c r="B366" s="3">
        <v>16.079999999999998</v>
      </c>
      <c r="C366" s="2">
        <f>2*Table3[[#This Row],[Photon energy (eV)]]-Threshold</f>
        <v>7.5726111999999972</v>
      </c>
      <c r="D366" t="s">
        <v>23</v>
      </c>
      <c r="E366" s="1">
        <v>0.56709682710999998</v>
      </c>
      <c r="F366" s="2">
        <f>Table3[[#This Row],[Polar ang (rad)]]/PI()*180</f>
        <v>32.492254768663123</v>
      </c>
      <c r="G366" s="4">
        <f>ROUND(Table3[[#This Row],[Polar ang (deg)]], 0)</f>
        <v>32</v>
      </c>
      <c r="H366" s="5">
        <v>8.4203217076805805E-4</v>
      </c>
      <c r="I366" s="1">
        <v>0.30662880413304</v>
      </c>
      <c r="J366" s="1">
        <v>1.12778513006746</v>
      </c>
      <c r="K366" s="2">
        <f>IF(Table3[[#This Row],[Phase shift diff (rad)]]="","",Table3[[#This Row],[Phase shift diff (rad)]]/PI()*180)</f>
        <v>64.617328150478059</v>
      </c>
      <c r="L366">
        <v>0</v>
      </c>
      <c r="M366" s="1">
        <f>IF(Table3[[#This Row],[Unwrapped (deg)]]="","",Table3[[#This Row],[Unwrapped (deg)]]/180*PI())</f>
        <v>1.12778513006746</v>
      </c>
      <c r="N366" s="2">
        <f>IF(Table3[[#This Row],[Phase shift diff (deg)]]="","",Table3[[#This Row],[Phase shift diff (deg)]]+360*Table3[[#This Row],[Phase mod]])</f>
        <v>64.617328150478059</v>
      </c>
    </row>
    <row r="367" spans="1:14" x14ac:dyDescent="0.2">
      <c r="A367" t="s">
        <v>30</v>
      </c>
      <c r="B367" s="3">
        <v>16.079999999999998</v>
      </c>
      <c r="C367" s="2">
        <f>2*Table3[[#This Row],[Photon energy (eV)]]-Threshold</f>
        <v>7.5726111999999972</v>
      </c>
      <c r="D367" t="s">
        <v>23</v>
      </c>
      <c r="E367" s="1">
        <v>0.70104202315999997</v>
      </c>
      <c r="F367" s="2">
        <f>Table3[[#This Row],[Polar ang (rad)]]/PI()*180</f>
        <v>40.166749188380507</v>
      </c>
      <c r="G367" s="4">
        <f>ROUND(Table3[[#This Row],[Polar ang (deg)]], 0)</f>
        <v>40</v>
      </c>
      <c r="H367" s="5">
        <v>2.18200648732125E-4</v>
      </c>
      <c r="I367" s="1">
        <v>0.12057047505695399</v>
      </c>
      <c r="J367" s="1">
        <v>1.88514940208152</v>
      </c>
      <c r="K367" s="2">
        <f>IF(Table3[[#This Row],[Phase shift diff (rad)]]="","",Table3[[#This Row],[Phase shift diff (rad)]]/PI()*180)</f>
        <v>108.01110449088175</v>
      </c>
      <c r="L367">
        <v>0</v>
      </c>
      <c r="M367" s="1">
        <f>IF(Table3[[#This Row],[Unwrapped (deg)]]="","",Table3[[#This Row],[Unwrapped (deg)]]/180*PI())</f>
        <v>1.8851494020815203</v>
      </c>
      <c r="N367" s="2">
        <f>IF(Table3[[#This Row],[Phase shift diff (deg)]]="","",Table3[[#This Row],[Phase shift diff (deg)]]+360*Table3[[#This Row],[Phase mod]])</f>
        <v>108.01110449088175</v>
      </c>
    </row>
    <row r="368" spans="1:14" x14ac:dyDescent="0.2">
      <c r="A368" t="s">
        <v>30</v>
      </c>
      <c r="B368" s="3">
        <v>16.079999999999998</v>
      </c>
      <c r="C368" s="2">
        <f>2*Table3[[#This Row],[Photon energy (eV)]]-Threshold</f>
        <v>7.5726111999999972</v>
      </c>
      <c r="D368" t="s">
        <v>23</v>
      </c>
      <c r="E368" s="1">
        <v>0.83491578945</v>
      </c>
      <c r="F368" s="2">
        <f>Table3[[#This Row],[Polar ang (rad)]]/PI()*180</f>
        <v>47.837150984318271</v>
      </c>
      <c r="G368" s="4">
        <f>ROUND(Table3[[#This Row],[Polar ang (deg)]], 0)</f>
        <v>48</v>
      </c>
      <c r="H368" s="5">
        <v>2.9651812605346802E-4</v>
      </c>
      <c r="I368" s="1">
        <v>0.26516754520177899</v>
      </c>
      <c r="J368" s="1">
        <v>2.5197403151397202</v>
      </c>
      <c r="K368" s="2">
        <f>IF(Table3[[#This Row],[Phase shift diff (rad)]]="","",Table3[[#This Row],[Phase shift diff (rad)]]/PI()*180)</f>
        <v>144.37048552646999</v>
      </c>
      <c r="L368">
        <v>0</v>
      </c>
      <c r="M368" s="1">
        <f>IF(Table3[[#This Row],[Unwrapped (deg)]]="","",Table3[[#This Row],[Unwrapped (deg)]]/180*PI())</f>
        <v>2.5197403151397202</v>
      </c>
      <c r="N368" s="2">
        <f>IF(Table3[[#This Row],[Phase shift diff (deg)]]="","",Table3[[#This Row],[Phase shift diff (deg)]]+360*Table3[[#This Row],[Phase mod]])</f>
        <v>144.37048552646999</v>
      </c>
    </row>
    <row r="369" spans="1:14" x14ac:dyDescent="0.2">
      <c r="A369" t="s">
        <v>30</v>
      </c>
      <c r="B369" s="3">
        <v>16.079999999999998</v>
      </c>
      <c r="C369" s="2">
        <f>2*Table3[[#This Row],[Photon energy (eV)]]-Threshold</f>
        <v>7.5726111999999972</v>
      </c>
      <c r="D369" t="s">
        <v>23</v>
      </c>
      <c r="E369" s="1">
        <v>0.96874859060999896</v>
      </c>
      <c r="F369" s="2">
        <f>Table3[[#This Row],[Polar ang (rad)]]/PI()*180</f>
        <v>55.505205651199752</v>
      </c>
      <c r="G369" s="4">
        <f>ROUND(Table3[[#This Row],[Polar ang (deg)]], 0)</f>
        <v>56</v>
      </c>
      <c r="H369" s="5">
        <v>5.3678002348433995E-4</v>
      </c>
      <c r="I369" s="1">
        <v>0.45382717568675801</v>
      </c>
      <c r="J369" s="1">
        <v>1.9580468866568199</v>
      </c>
      <c r="K369" s="2">
        <f>IF(Table3[[#This Row],[Phase shift diff (rad)]]="","",Table3[[#This Row],[Phase shift diff (rad)]]/PI()*180)</f>
        <v>112.18782269416644</v>
      </c>
      <c r="L369">
        <v>0</v>
      </c>
      <c r="M369" s="1">
        <f>IF(Table3[[#This Row],[Unwrapped (deg)]]="","",Table3[[#This Row],[Unwrapped (deg)]]/180*PI())</f>
        <v>1.9580468866568197</v>
      </c>
      <c r="N369" s="2">
        <f>IF(Table3[[#This Row],[Phase shift diff (deg)]]="","",Table3[[#This Row],[Phase shift diff (deg)]]+360*Table3[[#This Row],[Phase mod]])</f>
        <v>112.18782269416644</v>
      </c>
    </row>
    <row r="370" spans="1:14" x14ac:dyDescent="0.2">
      <c r="A370" t="s">
        <v>30</v>
      </c>
      <c r="B370" s="3">
        <v>16.079999999999998</v>
      </c>
      <c r="C370" s="2">
        <f>2*Table3[[#This Row],[Photon energy (eV)]]-Threshold</f>
        <v>7.5726111999999972</v>
      </c>
      <c r="D370" t="s">
        <v>23</v>
      </c>
      <c r="E370" s="1">
        <v>1.1025563842999999</v>
      </c>
      <c r="F370" s="2">
        <f>Table3[[#This Row],[Polar ang (rad)]]/PI()*180</f>
        <v>63.171827495594052</v>
      </c>
      <c r="G370" s="4">
        <f>ROUND(Table3[[#This Row],[Polar ang (deg)]], 0)</f>
        <v>63</v>
      </c>
      <c r="H370" s="5">
        <v>8.9256628089939805E-4</v>
      </c>
      <c r="I370" s="1">
        <v>0.38588949558429397</v>
      </c>
      <c r="J370" s="1">
        <v>1.6381644075172801</v>
      </c>
      <c r="K370" s="2">
        <f>IF(Table3[[#This Row],[Phase shift diff (rad)]]="","",Table3[[#This Row],[Phase shift diff (rad)]]/PI()*180)</f>
        <v>93.859906699289212</v>
      </c>
      <c r="L370">
        <v>0</v>
      </c>
      <c r="M370" s="1">
        <f>IF(Table3[[#This Row],[Unwrapped (deg)]]="","",Table3[[#This Row],[Unwrapped (deg)]]/180*PI())</f>
        <v>1.6381644075172799</v>
      </c>
      <c r="N370" s="2">
        <f>IF(Table3[[#This Row],[Phase shift diff (deg)]]="","",Table3[[#This Row],[Phase shift diff (deg)]]+360*Table3[[#This Row],[Phase mod]])</f>
        <v>93.859906699289212</v>
      </c>
    </row>
    <row r="371" spans="1:14" x14ac:dyDescent="0.2">
      <c r="A371" t="s">
        <v>30</v>
      </c>
      <c r="B371" s="3">
        <v>16.079999999999998</v>
      </c>
      <c r="C371" s="2">
        <f>2*Table3[[#This Row],[Photon energy (eV)]]-Threshold</f>
        <v>7.5726111999999972</v>
      </c>
      <c r="D371" t="s">
        <v>23</v>
      </c>
      <c r="E371" s="1">
        <v>1.2363485299999999</v>
      </c>
      <c r="F371" s="2">
        <f>Table3[[#This Row],[Polar ang (rad)]]/PI()*180</f>
        <v>70.837552776203438</v>
      </c>
      <c r="G371" s="4">
        <f>ROUND(Table3[[#This Row],[Polar ang (deg)]], 0)</f>
        <v>71</v>
      </c>
      <c r="H371" s="5">
        <v>1.0692345970138E-3</v>
      </c>
      <c r="I371" s="1">
        <v>0.37653751816755698</v>
      </c>
      <c r="J371" s="1">
        <v>1.5064603201015101</v>
      </c>
      <c r="K371" s="2">
        <f>IF(Table3[[#This Row],[Phase shift diff (rad)]]="","",Table3[[#This Row],[Phase shift diff (rad)]]/PI()*180)</f>
        <v>86.313818345743542</v>
      </c>
      <c r="L371">
        <v>0</v>
      </c>
      <c r="M371" s="1">
        <f>IF(Table3[[#This Row],[Unwrapped (deg)]]="","",Table3[[#This Row],[Unwrapped (deg)]]/180*PI())</f>
        <v>1.5064603201015101</v>
      </c>
      <c r="N371" s="2">
        <f>IF(Table3[[#This Row],[Phase shift diff (deg)]]="","",Table3[[#This Row],[Phase shift diff (deg)]]+360*Table3[[#This Row],[Phase mod]])</f>
        <v>86.313818345743542</v>
      </c>
    </row>
    <row r="372" spans="1:14" x14ac:dyDescent="0.2">
      <c r="A372" t="s">
        <v>30</v>
      </c>
      <c r="B372" s="3">
        <v>16.079999999999998</v>
      </c>
      <c r="C372" s="2">
        <f>2*Table3[[#This Row],[Photon energy (eV)]]-Threshold</f>
        <v>7.5726111999999972</v>
      </c>
      <c r="D372" t="s">
        <v>23</v>
      </c>
      <c r="E372" s="1">
        <v>1.3701310999</v>
      </c>
      <c r="F372" s="2">
        <f>Table3[[#This Row],[Polar ang (rad)]]/PI()*180</f>
        <v>78.502729403887372</v>
      </c>
      <c r="G372" s="4">
        <f>ROUND(Table3[[#This Row],[Polar ang (deg)]], 0)</f>
        <v>79</v>
      </c>
      <c r="H372" s="5">
        <v>8.7633303311229695E-4</v>
      </c>
      <c r="I372" s="1">
        <v>0.37737266995394497</v>
      </c>
      <c r="J372" s="1">
        <v>1.4479654284582899</v>
      </c>
      <c r="K372" s="2">
        <f>IF(Table3[[#This Row],[Phase shift diff (rad)]]="","",Table3[[#This Row],[Phase shift diff (rad)]]/PI()*180)</f>
        <v>82.962307931511958</v>
      </c>
      <c r="L372">
        <v>0</v>
      </c>
      <c r="M372" s="1">
        <f>IF(Table3[[#This Row],[Unwrapped (deg)]]="","",Table3[[#This Row],[Unwrapped (deg)]]/180*PI())</f>
        <v>1.4479654284582899</v>
      </c>
      <c r="N372" s="2">
        <f>IF(Table3[[#This Row],[Phase shift diff (deg)]]="","",Table3[[#This Row],[Phase shift diff (deg)]]+360*Table3[[#This Row],[Phase mod]])</f>
        <v>82.962307931511958</v>
      </c>
    </row>
    <row r="373" spans="1:14" x14ac:dyDescent="0.2">
      <c r="A373" t="s">
        <v>30</v>
      </c>
      <c r="B373" s="3">
        <v>16.079999999999998</v>
      </c>
      <c r="C373" s="2">
        <f>2*Table3[[#This Row],[Photon energy (eV)]]-Threshold</f>
        <v>7.5726111999999972</v>
      </c>
      <c r="D373" t="s">
        <v>23</v>
      </c>
      <c r="E373" s="1">
        <v>1.5039084682999999</v>
      </c>
      <c r="F373" s="2">
        <f>Table3[[#This Row],[Polar ang (rad)]]/PI()*180</f>
        <v>86.167608007574145</v>
      </c>
      <c r="G373" s="4">
        <f>ROUND(Table3[[#This Row],[Polar ang (deg)]], 0)</f>
        <v>86</v>
      </c>
      <c r="H373" s="5">
        <v>3.3833646909942002E-4</v>
      </c>
      <c r="I373" s="1">
        <v>0.37874700103106002</v>
      </c>
      <c r="J373" s="1">
        <v>1.4245658764379701</v>
      </c>
      <c r="K373" s="2">
        <f>IF(Table3[[#This Row],[Phase shift diff (rad)]]="","",Table3[[#This Row],[Phase shift diff (rad)]]/PI()*180)</f>
        <v>81.621612358250815</v>
      </c>
      <c r="L373">
        <v>0</v>
      </c>
      <c r="M373" s="1">
        <f>IF(Table3[[#This Row],[Unwrapped (deg)]]="","",Table3[[#This Row],[Unwrapped (deg)]]/180*PI())</f>
        <v>1.4245658764379701</v>
      </c>
      <c r="N373" s="2">
        <f>IF(Table3[[#This Row],[Phase shift diff (deg)]]="","",Table3[[#This Row],[Phase shift diff (deg)]]+360*Table3[[#This Row],[Phase mod]])</f>
        <v>81.621612358250815</v>
      </c>
    </row>
    <row r="374" spans="1:14" x14ac:dyDescent="0.2">
      <c r="A374" t="s">
        <v>30</v>
      </c>
      <c r="B374" s="3">
        <v>16.079999999999998</v>
      </c>
      <c r="C374" s="2">
        <f>2*Table3[[#This Row],[Photon energy (eV)]]-Threshold</f>
        <v>7.5726111999999972</v>
      </c>
      <c r="D374" t="s">
        <v>23</v>
      </c>
      <c r="E374" s="1">
        <v>1.6376841852897901</v>
      </c>
      <c r="F374" s="2">
        <f>Table3[[#This Row],[Polar ang (rad)]]/PI()*180</f>
        <v>93.83239199242567</v>
      </c>
      <c r="G374" s="4">
        <f>ROUND(Table3[[#This Row],[Polar ang (deg)]], 0)</f>
        <v>94</v>
      </c>
      <c r="H374" s="5">
        <v>3.3833646909942002E-4</v>
      </c>
      <c r="I374" s="1">
        <v>0.37874700103106002</v>
      </c>
      <c r="J374" s="1">
        <v>4.5661585300277601</v>
      </c>
      <c r="K374" s="2">
        <f>IF(Table3[[#This Row],[Phase shift diff (rad)]]="","",Table3[[#This Row],[Phase shift diff (rad)]]/PI()*180)</f>
        <v>261.62161235825067</v>
      </c>
      <c r="L374">
        <v>0</v>
      </c>
      <c r="M374" s="1">
        <f>IF(Table3[[#This Row],[Unwrapped (deg)]]="","",Table3[[#This Row],[Unwrapped (deg)]]/180*PI())</f>
        <v>4.566158530027761</v>
      </c>
      <c r="N374" s="2">
        <f>IF(Table3[[#This Row],[Phase shift diff (deg)]]="","",Table3[[#This Row],[Phase shift diff (deg)]]+360*Table3[[#This Row],[Phase mod]])</f>
        <v>261.62161235825067</v>
      </c>
    </row>
    <row r="375" spans="1:14" x14ac:dyDescent="0.2">
      <c r="A375" t="s">
        <v>30</v>
      </c>
      <c r="B375" s="3">
        <v>16.079999999999998</v>
      </c>
      <c r="C375" s="2">
        <f>2*Table3[[#This Row],[Photon energy (eV)]]-Threshold</f>
        <v>7.5726111999999972</v>
      </c>
      <c r="D375" t="s">
        <v>23</v>
      </c>
      <c r="E375" s="1">
        <v>1.77146155368979</v>
      </c>
      <c r="F375" s="2">
        <f>Table3[[#This Row],[Polar ang (rad)]]/PI()*180</f>
        <v>101.49727059611246</v>
      </c>
      <c r="G375" s="4">
        <f>ROUND(Table3[[#This Row],[Polar ang (deg)]], 0)</f>
        <v>101</v>
      </c>
      <c r="H375" s="5">
        <v>8.7633303311229695E-4</v>
      </c>
      <c r="I375" s="1">
        <v>0.37737266995394497</v>
      </c>
      <c r="J375" s="1">
        <v>4.5895580820480903</v>
      </c>
      <c r="K375" s="2">
        <f>IF(Table3[[#This Row],[Phase shift diff (rad)]]="","",Table3[[#This Row],[Phase shift diff (rad)]]/PI()*180)</f>
        <v>262.96230793151238</v>
      </c>
      <c r="L375">
        <v>0</v>
      </c>
      <c r="M375" s="1">
        <f>IF(Table3[[#This Row],[Unwrapped (deg)]]="","",Table3[[#This Row],[Unwrapped (deg)]]/180*PI())</f>
        <v>4.5895580820480903</v>
      </c>
      <c r="N375" s="2">
        <f>IF(Table3[[#This Row],[Phase shift diff (deg)]]="","",Table3[[#This Row],[Phase shift diff (deg)]]+360*Table3[[#This Row],[Phase mod]])</f>
        <v>262.96230793151238</v>
      </c>
    </row>
    <row r="376" spans="1:14" x14ac:dyDescent="0.2">
      <c r="A376" t="s">
        <v>30</v>
      </c>
      <c r="B376" s="3">
        <v>16.079999999999998</v>
      </c>
      <c r="C376" s="2">
        <f>2*Table3[[#This Row],[Photon energy (eV)]]-Threshold</f>
        <v>7.5726111999999972</v>
      </c>
      <c r="D376" t="s">
        <v>23</v>
      </c>
      <c r="E376" s="1">
        <v>1.9052441235897899</v>
      </c>
      <c r="F376" s="2">
        <f>Table3[[#This Row],[Polar ang (rad)]]/PI()*180</f>
        <v>109.16244722379638</v>
      </c>
      <c r="G376" s="4">
        <f>ROUND(Table3[[#This Row],[Polar ang (deg)]], 0)</f>
        <v>109</v>
      </c>
      <c r="H376" s="5">
        <v>1.0692345970138E-3</v>
      </c>
      <c r="I376" s="1">
        <v>0.37653751816755698</v>
      </c>
      <c r="J376" s="1">
        <v>4.6480529736912999</v>
      </c>
      <c r="K376" s="2">
        <f>IF(Table3[[#This Row],[Phase shift diff (rad)]]="","",Table3[[#This Row],[Phase shift diff (rad)]]/PI()*180)</f>
        <v>266.31381834574336</v>
      </c>
      <c r="L376">
        <v>0</v>
      </c>
      <c r="M376" s="1">
        <f>IF(Table3[[#This Row],[Unwrapped (deg)]]="","",Table3[[#This Row],[Unwrapped (deg)]]/180*PI())</f>
        <v>4.6480529736912999</v>
      </c>
      <c r="N376" s="2">
        <f>IF(Table3[[#This Row],[Phase shift diff (deg)]]="","",Table3[[#This Row],[Phase shift diff (deg)]]+360*Table3[[#This Row],[Phase mod]])</f>
        <v>266.31381834574336</v>
      </c>
    </row>
    <row r="377" spans="1:14" x14ac:dyDescent="0.2">
      <c r="A377" t="s">
        <v>30</v>
      </c>
      <c r="B377" s="3">
        <v>16.079999999999998</v>
      </c>
      <c r="C377" s="2">
        <f>2*Table3[[#This Row],[Photon energy (eV)]]-Threshold</f>
        <v>7.5726111999999972</v>
      </c>
      <c r="D377" t="s">
        <v>23</v>
      </c>
      <c r="E377" s="1">
        <v>2.0390362692897899</v>
      </c>
      <c r="F377" s="2">
        <f>Table3[[#This Row],[Polar ang (rad)]]/PI()*180</f>
        <v>116.82817250440576</v>
      </c>
      <c r="G377" s="4">
        <f>ROUND(Table3[[#This Row],[Polar ang (deg)]], 0)</f>
        <v>117</v>
      </c>
      <c r="H377" s="5">
        <v>8.9256628089939805E-4</v>
      </c>
      <c r="I377" s="1">
        <v>0.38588949558429397</v>
      </c>
      <c r="J377" s="1">
        <v>4.7797570611070803</v>
      </c>
      <c r="K377" s="2">
        <f>IF(Table3[[#This Row],[Phase shift diff (rad)]]="","",Table3[[#This Row],[Phase shift diff (rad)]]/PI()*180)</f>
        <v>273.85990669928964</v>
      </c>
      <c r="L377">
        <v>0</v>
      </c>
      <c r="M377" s="1">
        <f>IF(Table3[[#This Row],[Unwrapped (deg)]]="","",Table3[[#This Row],[Unwrapped (deg)]]/180*PI())</f>
        <v>4.7797570611070803</v>
      </c>
      <c r="N377" s="2">
        <f>IF(Table3[[#This Row],[Phase shift diff (deg)]]="","",Table3[[#This Row],[Phase shift diff (deg)]]+360*Table3[[#This Row],[Phase mod]])</f>
        <v>273.85990669928964</v>
      </c>
    </row>
    <row r="378" spans="1:14" x14ac:dyDescent="0.2">
      <c r="A378" t="s">
        <v>30</v>
      </c>
      <c r="B378" s="3">
        <v>16.079999999999998</v>
      </c>
      <c r="C378" s="2">
        <f>2*Table3[[#This Row],[Photon energy (eV)]]-Threshold</f>
        <v>7.5726111999999972</v>
      </c>
      <c r="D378" t="s">
        <v>23</v>
      </c>
      <c r="E378" s="1">
        <v>2.1728440629797898</v>
      </c>
      <c r="F378" s="2">
        <f>Table3[[#This Row],[Polar ang (rad)]]/PI()*180</f>
        <v>124.4947943488</v>
      </c>
      <c r="G378" s="4">
        <f>ROUND(Table3[[#This Row],[Polar ang (deg)]], 0)</f>
        <v>124</v>
      </c>
      <c r="H378" s="5">
        <v>5.3678002348433995E-4</v>
      </c>
      <c r="I378" s="1">
        <v>0.45382717568675801</v>
      </c>
      <c r="J378" s="1">
        <v>5.0996395402466197</v>
      </c>
      <c r="K378" s="2">
        <f>IF(Table3[[#This Row],[Phase shift diff (rad)]]="","",Table3[[#This Row],[Phase shift diff (rad)]]/PI()*180)</f>
        <v>292.18782269416681</v>
      </c>
      <c r="L378">
        <v>0</v>
      </c>
      <c r="M378" s="1">
        <f>IF(Table3[[#This Row],[Unwrapped (deg)]]="","",Table3[[#This Row],[Unwrapped (deg)]]/180*PI())</f>
        <v>5.0996395402466197</v>
      </c>
      <c r="N378" s="2">
        <f>IF(Table3[[#This Row],[Phase shift diff (deg)]]="","",Table3[[#This Row],[Phase shift diff (deg)]]+360*Table3[[#This Row],[Phase mod]])</f>
        <v>292.18782269416681</v>
      </c>
    </row>
    <row r="379" spans="1:14" x14ac:dyDescent="0.2">
      <c r="A379" t="s">
        <v>30</v>
      </c>
      <c r="B379" s="3">
        <v>16.079999999999998</v>
      </c>
      <c r="C379" s="2">
        <f>2*Table3[[#This Row],[Photon energy (eV)]]-Threshold</f>
        <v>7.5726111999999972</v>
      </c>
      <c r="D379" t="s">
        <v>23</v>
      </c>
      <c r="E379" s="1">
        <v>2.3066768641397899</v>
      </c>
      <c r="F379" s="2">
        <f>Table3[[#This Row],[Polar ang (rad)]]/PI()*180</f>
        <v>132.16284901568156</v>
      </c>
      <c r="G379" s="4">
        <f>ROUND(Table3[[#This Row],[Polar ang (deg)]], 0)</f>
        <v>132</v>
      </c>
      <c r="H379" s="5">
        <v>2.9651812605346802E-4</v>
      </c>
      <c r="I379" s="1">
        <v>0.26516754520177899</v>
      </c>
      <c r="J379" s="1">
        <v>5.6613329687295098</v>
      </c>
      <c r="K379" s="2">
        <f>IF(Table3[[#This Row],[Phase shift diff (rad)]]="","",Table3[[#This Row],[Phase shift diff (rad)]]/PI()*180)</f>
        <v>324.37048552646979</v>
      </c>
      <c r="L379">
        <v>0</v>
      </c>
      <c r="M379" s="1">
        <f>IF(Table3[[#This Row],[Unwrapped (deg)]]="","",Table3[[#This Row],[Unwrapped (deg)]]/180*PI())</f>
        <v>5.6613329687295098</v>
      </c>
      <c r="N379" s="2">
        <f>IF(Table3[[#This Row],[Phase shift diff (deg)]]="","",Table3[[#This Row],[Phase shift diff (deg)]]+360*Table3[[#This Row],[Phase mod]])</f>
        <v>324.37048552646979</v>
      </c>
    </row>
    <row r="380" spans="1:14" x14ac:dyDescent="0.2">
      <c r="A380" t="s">
        <v>30</v>
      </c>
      <c r="B380" s="3">
        <v>16.079999999999998</v>
      </c>
      <c r="C380" s="2">
        <f>2*Table3[[#This Row],[Photon energy (eV)]]-Threshold</f>
        <v>7.5726111999999972</v>
      </c>
      <c r="D380" t="s">
        <v>23</v>
      </c>
      <c r="E380" s="1">
        <v>2.4405506304297901</v>
      </c>
      <c r="F380" s="2">
        <f>Table3[[#This Row],[Polar ang (rad)]]/PI()*180</f>
        <v>139.83325081161931</v>
      </c>
      <c r="G380" s="4">
        <f>ROUND(Table3[[#This Row],[Polar ang (deg)]], 0)</f>
        <v>140</v>
      </c>
      <c r="H380" s="5">
        <v>2.18200648732125E-4</v>
      </c>
      <c r="I380" s="1">
        <v>0.12057047505695399</v>
      </c>
      <c r="J380" s="1">
        <v>5.0267420556713098</v>
      </c>
      <c r="K380" s="2">
        <f>IF(Table3[[#This Row],[Phase shift diff (rad)]]="","",Table3[[#This Row],[Phase shift diff (rad)]]/PI()*180)</f>
        <v>288.01110449088156</v>
      </c>
      <c r="L380">
        <v>0</v>
      </c>
      <c r="M380" s="1">
        <f>IF(Table3[[#This Row],[Unwrapped (deg)]]="","",Table3[[#This Row],[Unwrapped (deg)]]/180*PI())</f>
        <v>5.0267420556713098</v>
      </c>
      <c r="N380" s="2">
        <f>IF(Table3[[#This Row],[Phase shift diff (deg)]]="","",Table3[[#This Row],[Phase shift diff (deg)]]+360*Table3[[#This Row],[Phase mod]])</f>
        <v>288.01110449088156</v>
      </c>
    </row>
    <row r="381" spans="1:14" x14ac:dyDescent="0.2">
      <c r="A381" t="s">
        <v>30</v>
      </c>
      <c r="B381" s="3">
        <v>16.079999999999998</v>
      </c>
      <c r="C381" s="2">
        <f>2*Table3[[#This Row],[Photon energy (eV)]]-Threshold</f>
        <v>7.5726111999999972</v>
      </c>
      <c r="D381" t="s">
        <v>23</v>
      </c>
      <c r="E381" s="1">
        <v>2.5744958264797901</v>
      </c>
      <c r="F381" s="2">
        <f>Table3[[#This Row],[Polar ang (rad)]]/PI()*180</f>
        <v>147.50774523133671</v>
      </c>
      <c r="G381" s="4">
        <f>ROUND(Table3[[#This Row],[Polar ang (deg)]], 0)</f>
        <v>148</v>
      </c>
      <c r="H381" s="5">
        <v>8.4203217076805805E-4</v>
      </c>
      <c r="I381" s="1">
        <v>0.30662880413304</v>
      </c>
      <c r="J381" s="1">
        <v>4.2693777836572497</v>
      </c>
      <c r="K381" s="2">
        <f>IF(Table3[[#This Row],[Phase shift diff (rad)]]="","",Table3[[#This Row],[Phase shift diff (rad)]]/PI()*180)</f>
        <v>244.61732815047785</v>
      </c>
      <c r="L381">
        <v>0</v>
      </c>
      <c r="M381" s="1">
        <f>IF(Table3[[#This Row],[Unwrapped (deg)]]="","",Table3[[#This Row],[Unwrapped (deg)]]/180*PI())</f>
        <v>4.2693777836572497</v>
      </c>
      <c r="N381" s="2">
        <f>IF(Table3[[#This Row],[Phase shift diff (deg)]]="","",Table3[[#This Row],[Phase shift diff (deg)]]+360*Table3[[#This Row],[Phase mod]])</f>
        <v>244.61732815047785</v>
      </c>
    </row>
    <row r="382" spans="1:14" x14ac:dyDescent="0.2">
      <c r="A382" t="s">
        <v>30</v>
      </c>
      <c r="B382" s="3">
        <v>16.079999999999998</v>
      </c>
      <c r="C382" s="2">
        <f>2*Table3[[#This Row],[Photon energy (eV)]]-Threshold</f>
        <v>7.5726111999999972</v>
      </c>
      <c r="D382" t="s">
        <v>23</v>
      </c>
      <c r="E382" s="1">
        <v>2.7085798469497901</v>
      </c>
      <c r="F382" s="2">
        <f>Table3[[#This Row],[Polar ang (rad)]]/PI()*180</f>
        <v>155.19019370441345</v>
      </c>
      <c r="G382" s="4">
        <f>ROUND(Table3[[#This Row],[Polar ang (deg)]], 0)</f>
        <v>155</v>
      </c>
      <c r="H382" s="5">
        <v>2.0358604903487599E-3</v>
      </c>
      <c r="I382" s="1">
        <v>0.55206503746513003</v>
      </c>
      <c r="J382" s="1">
        <v>4.2036256727159396</v>
      </c>
      <c r="K382" s="2">
        <f>IF(Table3[[#This Row],[Phase shift diff (rad)]]="","",Table3[[#This Row],[Phase shift diff (rad)]]/PI()*180)</f>
        <v>240.85000969946483</v>
      </c>
      <c r="L382">
        <v>0</v>
      </c>
      <c r="M382" s="1">
        <f>IF(Table3[[#This Row],[Unwrapped (deg)]]="","",Table3[[#This Row],[Unwrapped (deg)]]/180*PI())</f>
        <v>4.2036256727159396</v>
      </c>
      <c r="N382" s="2">
        <f>IF(Table3[[#This Row],[Phase shift diff (deg)]]="","",Table3[[#This Row],[Phase shift diff (deg)]]+360*Table3[[#This Row],[Phase mod]])</f>
        <v>240.85000969946483</v>
      </c>
    </row>
    <row r="383" spans="1:14" x14ac:dyDescent="0.2">
      <c r="A383" t="s">
        <v>30</v>
      </c>
      <c r="B383" s="3">
        <v>16.079999999999998</v>
      </c>
      <c r="C383" s="2">
        <f>2*Table3[[#This Row],[Photon energy (eV)]]-Threshold</f>
        <v>7.5726111999999972</v>
      </c>
      <c r="D383" t="s">
        <v>23</v>
      </c>
      <c r="E383" s="1">
        <v>2.8429890499997899</v>
      </c>
      <c r="F383" s="2">
        <f>Table3[[#This Row],[Polar ang (rad)]]/PI()*180</f>
        <v>162.89127376689535</v>
      </c>
      <c r="G383" s="4">
        <f>ROUND(Table3[[#This Row],[Polar ang (deg)]], 0)</f>
        <v>163</v>
      </c>
      <c r="H383" s="5">
        <v>3.4368439105860698E-3</v>
      </c>
      <c r="I383" s="1">
        <v>0.77097955461807399</v>
      </c>
      <c r="J383" s="1">
        <v>4.2005198049298702</v>
      </c>
      <c r="K383" s="2">
        <f>IF(Table3[[#This Row],[Phase shift diff (rad)]]="","",Table3[[#This Row],[Phase shift diff (rad)]]/PI()*180)</f>
        <v>240.6720565835974</v>
      </c>
      <c r="L383">
        <v>0</v>
      </c>
      <c r="M383" s="1">
        <f>IF(Table3[[#This Row],[Unwrapped (deg)]]="","",Table3[[#This Row],[Unwrapped (deg)]]/180*PI())</f>
        <v>4.2005198049298702</v>
      </c>
      <c r="N383" s="2">
        <f>IF(Table3[[#This Row],[Phase shift diff (deg)]]="","",Table3[[#This Row],[Phase shift diff (deg)]]+360*Table3[[#This Row],[Phase mod]])</f>
        <v>240.6720565835974</v>
      </c>
    </row>
    <row r="384" spans="1:14" x14ac:dyDescent="0.2">
      <c r="A384" t="s">
        <v>30</v>
      </c>
      <c r="B384" s="3">
        <v>16.079999999999998</v>
      </c>
      <c r="C384" s="2">
        <f>2*Table3[[#This Row],[Photon energy (eV)]]-Threshold</f>
        <v>7.5726111999999972</v>
      </c>
      <c r="D384" t="s">
        <v>23</v>
      </c>
      <c r="E384" s="1">
        <v>2.9785043514297902</v>
      </c>
      <c r="F384" s="2">
        <f>Table3[[#This Row],[Polar ang (rad)]]/PI()*180</f>
        <v>170.65572859827753</v>
      </c>
      <c r="G384" s="4">
        <f>ROUND(Table3[[#This Row],[Polar ang (deg)]], 0)</f>
        <v>171</v>
      </c>
      <c r="H384" s="5">
        <v>4.6231617856469197E-3</v>
      </c>
      <c r="I384" s="1">
        <v>0.92846301319319302</v>
      </c>
      <c r="J384" s="1">
        <v>4.2039989168334397</v>
      </c>
      <c r="K384" s="2">
        <f>IF(Table3[[#This Row],[Phase shift diff (rad)]]="","",Table3[[#This Row],[Phase shift diff (rad)]]/PI()*180)</f>
        <v>240.87139501212567</v>
      </c>
      <c r="L384">
        <v>0</v>
      </c>
      <c r="M384" s="1">
        <f>IF(Table3[[#This Row],[Unwrapped (deg)]]="","",Table3[[#This Row],[Unwrapped (deg)]]/180*PI())</f>
        <v>4.2039989168334397</v>
      </c>
      <c r="N384" s="2">
        <f>IF(Table3[[#This Row],[Phase shift diff (deg)]]="","",Table3[[#This Row],[Phase shift diff (deg)]]+360*Table3[[#This Row],[Phase mod]])</f>
        <v>240.87139501212567</v>
      </c>
    </row>
    <row r="385" spans="1:14" x14ac:dyDescent="0.2">
      <c r="A385" t="s">
        <v>30</v>
      </c>
      <c r="B385" s="3">
        <v>16.079999999999998</v>
      </c>
      <c r="C385" s="2">
        <f>2*Table3[[#This Row],[Photon energy (eV)]]-Threshold</f>
        <v>7.5726111999999972</v>
      </c>
      <c r="D385" t="s">
        <v>23</v>
      </c>
      <c r="E385" s="1">
        <v>3.14159265358979</v>
      </c>
      <c r="F385" s="2">
        <f>Table3[[#This Row],[Polar ang (rad)]]/PI()*180</f>
        <v>179.99999999999983</v>
      </c>
      <c r="G385" s="4">
        <f>ROUND(Table3[[#This Row],[Polar ang (deg)]], 0)</f>
        <v>180</v>
      </c>
      <c r="H385" s="5">
        <v>5.2080658134745399E-3</v>
      </c>
      <c r="I385" s="1">
        <v>1</v>
      </c>
      <c r="J385" s="1">
        <v>4.2060406186262602</v>
      </c>
      <c r="K385" s="2">
        <f>IF(Table3[[#This Row],[Phase shift diff (rad)]]="","",Table3[[#This Row],[Phase shift diff (rad)]]/PI()*180)</f>
        <v>240.98837590787858</v>
      </c>
      <c r="L385">
        <v>0</v>
      </c>
      <c r="M385" s="1">
        <f>IF(Table3[[#This Row],[Unwrapped (deg)]]="","",Table3[[#This Row],[Unwrapped (deg)]]/180*PI())</f>
        <v>4.2060406186262602</v>
      </c>
      <c r="N385" s="2">
        <f>IF(Table3[[#This Row],[Phase shift diff (deg)]]="","",Table3[[#This Row],[Phase shift diff (deg)]]+360*Table3[[#This Row],[Phase mod]])</f>
        <v>240.98837590787858</v>
      </c>
    </row>
    <row r="386" spans="1:14" x14ac:dyDescent="0.2">
      <c r="A386" t="s">
        <v>30</v>
      </c>
      <c r="B386" s="3">
        <v>16.079999999999998</v>
      </c>
      <c r="C386" s="2">
        <f>2*Table3[[#This Row],[Photon energy (eV)]]-Threshold</f>
        <v>7.5726111999999972</v>
      </c>
      <c r="D386" t="s">
        <v>24</v>
      </c>
      <c r="E386" s="1">
        <v>0</v>
      </c>
      <c r="F386" s="2">
        <f>Table3[[#This Row],[Polar ang (rad)]]/PI()*180</f>
        <v>0</v>
      </c>
      <c r="G386" s="4">
        <f>ROUND(Table3[[#This Row],[Polar ang (deg)]], 0)</f>
        <v>0</v>
      </c>
      <c r="H386" s="5">
        <v>0</v>
      </c>
      <c r="I386" s="1">
        <v>0</v>
      </c>
      <c r="J386" s="1"/>
      <c r="K386" s="2" t="str">
        <f>IF(Table3[[#This Row],[Phase shift diff (rad)]]="","",Table3[[#This Row],[Phase shift diff (rad)]]/PI()*180)</f>
        <v/>
      </c>
      <c r="L386">
        <v>0</v>
      </c>
      <c r="M386" s="1" t="str">
        <f>IF(Table3[[#This Row],[Unwrapped (deg)]]="","",Table3[[#This Row],[Unwrapped (deg)]]/180*PI())</f>
        <v/>
      </c>
      <c r="N386" s="2" t="str">
        <f>IF(Table3[[#This Row],[Phase shift diff (deg)]]="","",Table3[[#This Row],[Phase shift diff (deg)]]+360*Table3[[#This Row],[Phase mod]])</f>
        <v/>
      </c>
    </row>
    <row r="387" spans="1:14" x14ac:dyDescent="0.2">
      <c r="A387" t="s">
        <v>30</v>
      </c>
      <c r="B387" s="3">
        <v>16.079999999999998</v>
      </c>
      <c r="C387" s="2">
        <f>2*Table3[[#This Row],[Photon energy (eV)]]-Threshold</f>
        <v>7.5726111999999972</v>
      </c>
      <c r="D387" t="s">
        <v>24</v>
      </c>
      <c r="E387" s="1">
        <v>0.16308830216</v>
      </c>
      <c r="F387" s="2">
        <f>Table3[[#This Row],[Polar ang (rad)]]/PI()*180</f>
        <v>9.3442714017223079</v>
      </c>
      <c r="G387" s="4">
        <f>ROUND(Table3[[#This Row],[Polar ang (deg)]], 0)</f>
        <v>9</v>
      </c>
      <c r="H387" s="5">
        <v>1.7810459811862199E-4</v>
      </c>
      <c r="I387" s="1">
        <v>3.5768493403403399E-2</v>
      </c>
      <c r="J387" s="1">
        <v>1.26709903504721</v>
      </c>
      <c r="K387" s="2">
        <f>IF(Table3[[#This Row],[Phase shift diff (rad)]]="","",Table3[[#This Row],[Phase shift diff (rad)]]/PI()*180)</f>
        <v>72.599426933304315</v>
      </c>
      <c r="L387">
        <v>0</v>
      </c>
      <c r="M387" s="1">
        <f>IF(Table3[[#This Row],[Unwrapped (deg)]]="","",Table3[[#This Row],[Unwrapped (deg)]]/180*PI())</f>
        <v>1.26709903504721</v>
      </c>
      <c r="N387" s="2">
        <f>IF(Table3[[#This Row],[Phase shift diff (deg)]]="","",Table3[[#This Row],[Phase shift diff (deg)]]+360*Table3[[#This Row],[Phase mod]])</f>
        <v>72.599426933304315</v>
      </c>
    </row>
    <row r="388" spans="1:14" x14ac:dyDescent="0.2">
      <c r="A388" t="s">
        <v>30</v>
      </c>
      <c r="B388" s="3">
        <v>16.079999999999998</v>
      </c>
      <c r="C388" s="2">
        <f>2*Table3[[#This Row],[Photon energy (eV)]]-Threshold</f>
        <v>7.5726111999999972</v>
      </c>
      <c r="D388" t="s">
        <v>24</v>
      </c>
      <c r="E388" s="1">
        <v>0.29860360358999999</v>
      </c>
      <c r="F388" s="2">
        <f>Table3[[#This Row],[Polar ang (rad)]]/PI()*180</f>
        <v>17.108726233104477</v>
      </c>
      <c r="G388" s="4">
        <f>ROUND(Table3[[#This Row],[Polar ang (deg)]], 0)</f>
        <v>17</v>
      </c>
      <c r="H388" s="5">
        <v>5.10459400898444E-4</v>
      </c>
      <c r="I388" s="1">
        <v>0.114510222690962</v>
      </c>
      <c r="J388" s="1">
        <v>1.2773011720447101</v>
      </c>
      <c r="K388" s="2">
        <f>IF(Table3[[#This Row],[Phase shift diff (rad)]]="","",Table3[[#This Row],[Phase shift diff (rad)]]/PI()*180)</f>
        <v>73.183966325275335</v>
      </c>
      <c r="L388">
        <v>0</v>
      </c>
      <c r="M388" s="1">
        <f>IF(Table3[[#This Row],[Unwrapped (deg)]]="","",Table3[[#This Row],[Unwrapped (deg)]]/180*PI())</f>
        <v>1.2773011720447101</v>
      </c>
      <c r="N388" s="2">
        <f>IF(Table3[[#This Row],[Phase shift diff (deg)]]="","",Table3[[#This Row],[Phase shift diff (deg)]]+360*Table3[[#This Row],[Phase mod]])</f>
        <v>73.183966325275335</v>
      </c>
    </row>
    <row r="389" spans="1:14" x14ac:dyDescent="0.2">
      <c r="A389" t="s">
        <v>30</v>
      </c>
      <c r="B389" s="3">
        <v>16.079999999999998</v>
      </c>
      <c r="C389" s="2">
        <f>2*Table3[[#This Row],[Photon energy (eV)]]-Threshold</f>
        <v>7.5726111999999972</v>
      </c>
      <c r="D389" t="s">
        <v>24</v>
      </c>
      <c r="E389" s="1">
        <v>0.43301280663999903</v>
      </c>
      <c r="F389" s="2">
        <f>Table3[[#This Row],[Polar ang (rad)]]/PI()*180</f>
        <v>24.809806295586331</v>
      </c>
      <c r="G389" s="4">
        <f>ROUND(Table3[[#This Row],[Polar ang (deg)]], 0)</f>
        <v>25</v>
      </c>
      <c r="H389" s="5">
        <v>8.2592903968148302E-4</v>
      </c>
      <c r="I389" s="1">
        <v>0.22396748126743399</v>
      </c>
      <c r="J389" s="1">
        <v>1.29740640967753</v>
      </c>
      <c r="K389" s="2">
        <f>IF(Table3[[#This Row],[Phase shift diff (rad)]]="","",Table3[[#This Row],[Phase shift diff (rad)]]/PI()*180)</f>
        <v>74.33591158774351</v>
      </c>
      <c r="L389">
        <v>0</v>
      </c>
      <c r="M389" s="1">
        <f>IF(Table3[[#This Row],[Unwrapped (deg)]]="","",Table3[[#This Row],[Unwrapped (deg)]]/180*PI())</f>
        <v>1.29740640967753</v>
      </c>
      <c r="N389" s="2">
        <f>IF(Table3[[#This Row],[Phase shift diff (deg)]]="","",Table3[[#This Row],[Phase shift diff (deg)]]+360*Table3[[#This Row],[Phase mod]])</f>
        <v>74.33591158774351</v>
      </c>
    </row>
    <row r="390" spans="1:14" x14ac:dyDescent="0.2">
      <c r="A390" t="s">
        <v>30</v>
      </c>
      <c r="B390" s="3">
        <v>16.079999999999998</v>
      </c>
      <c r="C390" s="2">
        <f>2*Table3[[#This Row],[Photon energy (eV)]]-Threshold</f>
        <v>7.5726111999999972</v>
      </c>
      <c r="D390" t="s">
        <v>24</v>
      </c>
      <c r="E390" s="1">
        <v>0.56709682710999998</v>
      </c>
      <c r="F390" s="2">
        <f>Table3[[#This Row],[Polar ang (rad)]]/PI()*180</f>
        <v>32.492254768663123</v>
      </c>
      <c r="G390" s="4">
        <f>ROUND(Table3[[#This Row],[Polar ang (deg)]], 0)</f>
        <v>32</v>
      </c>
      <c r="H390" s="5">
        <v>9.5203197699356102E-4</v>
      </c>
      <c r="I390" s="1">
        <v>0.34668559793347897</v>
      </c>
      <c r="J390" s="1">
        <v>1.33727099871636</v>
      </c>
      <c r="K390" s="2">
        <f>IF(Table3[[#This Row],[Phase shift diff (rad)]]="","",Table3[[#This Row],[Phase shift diff (rad)]]/PI()*180)</f>
        <v>76.619984291691964</v>
      </c>
      <c r="L390">
        <v>0</v>
      </c>
      <c r="M390" s="1">
        <f>IF(Table3[[#This Row],[Unwrapped (deg)]]="","",Table3[[#This Row],[Unwrapped (deg)]]/180*PI())</f>
        <v>1.33727099871636</v>
      </c>
      <c r="N390" s="2">
        <f>IF(Table3[[#This Row],[Phase shift diff (deg)]]="","",Table3[[#This Row],[Phase shift diff (deg)]]+360*Table3[[#This Row],[Phase mod]])</f>
        <v>76.619984291691964</v>
      </c>
    </row>
    <row r="391" spans="1:14" x14ac:dyDescent="0.2">
      <c r="A391" t="s">
        <v>30</v>
      </c>
      <c r="B391" s="3">
        <v>16.079999999999998</v>
      </c>
      <c r="C391" s="2">
        <f>2*Table3[[#This Row],[Photon energy (eV)]]-Threshold</f>
        <v>7.5726111999999972</v>
      </c>
      <c r="D391" t="s">
        <v>24</v>
      </c>
      <c r="E391" s="1">
        <v>0.70104202315999997</v>
      </c>
      <c r="F391" s="2">
        <f>Table3[[#This Row],[Polar ang (rad)]]/PI()*180</f>
        <v>40.166749188380507</v>
      </c>
      <c r="G391" s="4">
        <f>ROUND(Table3[[#This Row],[Polar ang (deg)]], 0)</f>
        <v>40</v>
      </c>
      <c r="H391" s="5">
        <v>7.9576734173980503E-4</v>
      </c>
      <c r="I391" s="1">
        <v>0.43971476247152202</v>
      </c>
      <c r="J391" s="1">
        <v>1.43064377854094</v>
      </c>
      <c r="K391" s="2">
        <f>IF(Table3[[#This Row],[Phase shift diff (rad)]]="","",Table3[[#This Row],[Phase shift diff (rad)]]/PI()*180)</f>
        <v>81.969850497044675</v>
      </c>
      <c r="L391">
        <v>0</v>
      </c>
      <c r="M391" s="1">
        <f>IF(Table3[[#This Row],[Unwrapped (deg)]]="","",Table3[[#This Row],[Unwrapped (deg)]]/180*PI())</f>
        <v>1.43064377854094</v>
      </c>
      <c r="N391" s="2">
        <f>IF(Table3[[#This Row],[Phase shift diff (deg)]]="","",Table3[[#This Row],[Phase shift diff (deg)]]+360*Table3[[#This Row],[Phase mod]])</f>
        <v>81.969850497044675</v>
      </c>
    </row>
    <row r="392" spans="1:14" x14ac:dyDescent="0.2">
      <c r="A392" t="s">
        <v>30</v>
      </c>
      <c r="B392" s="3">
        <v>16.079999999999998</v>
      </c>
      <c r="C392" s="2">
        <f>2*Table3[[#This Row],[Photon energy (eV)]]-Threshold</f>
        <v>7.5726111999999972</v>
      </c>
      <c r="D392" t="s">
        <v>24</v>
      </c>
      <c r="E392" s="1">
        <v>0.83491578945</v>
      </c>
      <c r="F392" s="2">
        <f>Table3[[#This Row],[Polar ang (rad)]]/PI()*180</f>
        <v>47.837150984318271</v>
      </c>
      <c r="G392" s="4">
        <f>ROUND(Table3[[#This Row],[Polar ang (deg)]], 0)</f>
        <v>48</v>
      </c>
      <c r="H392" s="5">
        <v>4.1085560130338302E-4</v>
      </c>
      <c r="I392" s="1">
        <v>0.36741622739911001</v>
      </c>
      <c r="J392" s="1">
        <v>1.7803077227206401</v>
      </c>
      <c r="K392" s="2">
        <f>IF(Table3[[#This Row],[Phase shift diff (rad)]]="","",Table3[[#This Row],[Phase shift diff (rad)]]/PI()*180)</f>
        <v>102.0041187464395</v>
      </c>
      <c r="L392">
        <v>0</v>
      </c>
      <c r="M392" s="1">
        <f>IF(Table3[[#This Row],[Unwrapped (deg)]]="","",Table3[[#This Row],[Unwrapped (deg)]]/180*PI())</f>
        <v>1.7803077227206403</v>
      </c>
      <c r="N392" s="2">
        <f>IF(Table3[[#This Row],[Phase shift diff (deg)]]="","",Table3[[#This Row],[Phase shift diff (deg)]]+360*Table3[[#This Row],[Phase mod]])</f>
        <v>102.0041187464395</v>
      </c>
    </row>
    <row r="393" spans="1:14" x14ac:dyDescent="0.2">
      <c r="A393" t="s">
        <v>30</v>
      </c>
      <c r="B393" s="3">
        <v>16.079999999999998</v>
      </c>
      <c r="C393" s="2">
        <f>2*Table3[[#This Row],[Photon energy (eV)]]-Threshold</f>
        <v>7.5726111999999972</v>
      </c>
      <c r="D393" t="s">
        <v>24</v>
      </c>
      <c r="E393" s="1">
        <v>0.96874859060999896</v>
      </c>
      <c r="F393" s="2">
        <f>Table3[[#This Row],[Polar ang (rad)]]/PI()*180</f>
        <v>55.505205651199752</v>
      </c>
      <c r="G393" s="4">
        <f>ROUND(Table3[[#This Row],[Polar ang (deg)]], 0)</f>
        <v>56</v>
      </c>
      <c r="H393" s="5">
        <v>3.2300254057915302E-4</v>
      </c>
      <c r="I393" s="1">
        <v>0.27308641215662</v>
      </c>
      <c r="J393" s="1">
        <v>3.4594034682073902</v>
      </c>
      <c r="K393" s="2">
        <f>IF(Table3[[#This Row],[Phase shift diff (rad)]]="","",Table3[[#This Row],[Phase shift diff (rad)]]/PI()*180)</f>
        <v>198.20921836120291</v>
      </c>
      <c r="L393">
        <v>0</v>
      </c>
      <c r="M393" s="1">
        <f>IF(Table3[[#This Row],[Unwrapped (deg)]]="","",Table3[[#This Row],[Unwrapped (deg)]]/180*PI())</f>
        <v>3.4594034682073898</v>
      </c>
      <c r="N393" s="2">
        <f>IF(Table3[[#This Row],[Phase shift diff (deg)]]="","",Table3[[#This Row],[Phase shift diff (deg)]]+360*Table3[[#This Row],[Phase mod]])</f>
        <v>198.20921836120291</v>
      </c>
    </row>
    <row r="394" spans="1:14" x14ac:dyDescent="0.2">
      <c r="A394" t="s">
        <v>30</v>
      </c>
      <c r="B394" s="3">
        <v>16.079999999999998</v>
      </c>
      <c r="C394" s="2">
        <f>2*Table3[[#This Row],[Photon energy (eV)]]-Threshold</f>
        <v>7.5726111999999972</v>
      </c>
      <c r="D394" t="s">
        <v>24</v>
      </c>
      <c r="E394" s="1">
        <v>1.1025563842999999</v>
      </c>
      <c r="F394" s="2">
        <f>Table3[[#This Row],[Polar ang (rad)]]/PI()*180</f>
        <v>63.171827495594052</v>
      </c>
      <c r="G394" s="4">
        <f>ROUND(Table3[[#This Row],[Polar ang (deg)]], 0)</f>
        <v>63</v>
      </c>
      <c r="H394" s="5">
        <v>7.1022188380331897E-4</v>
      </c>
      <c r="I394" s="1">
        <v>0.30705525220785201</v>
      </c>
      <c r="J394" s="1">
        <v>3.9891924042756202</v>
      </c>
      <c r="K394" s="2">
        <f>IF(Table3[[#This Row],[Phase shift diff (rad)]]="","",Table3[[#This Row],[Phase shift diff (rad)]]/PI()*180)</f>
        <v>228.56388843063868</v>
      </c>
      <c r="L394">
        <v>0</v>
      </c>
      <c r="M394" s="1">
        <f>IF(Table3[[#This Row],[Unwrapped (deg)]]="","",Table3[[#This Row],[Unwrapped (deg)]]/180*PI())</f>
        <v>3.9891924042756202</v>
      </c>
      <c r="N394" s="2">
        <f>IF(Table3[[#This Row],[Phase shift diff (deg)]]="","",Table3[[#This Row],[Phase shift diff (deg)]]+360*Table3[[#This Row],[Phase mod]])</f>
        <v>228.56388843063868</v>
      </c>
    </row>
    <row r="395" spans="1:14" x14ac:dyDescent="0.2">
      <c r="A395" t="s">
        <v>30</v>
      </c>
      <c r="B395" s="3">
        <v>16.079999999999998</v>
      </c>
      <c r="C395" s="2">
        <f>2*Table3[[#This Row],[Photon energy (eV)]]-Threshold</f>
        <v>7.5726111999999972</v>
      </c>
      <c r="D395" t="s">
        <v>24</v>
      </c>
      <c r="E395" s="1">
        <v>1.2363485299999999</v>
      </c>
      <c r="F395" s="2">
        <f>Table3[[#This Row],[Polar ang (rad)]]/PI()*180</f>
        <v>70.837552776203438</v>
      </c>
      <c r="G395" s="4">
        <f>ROUND(Table3[[#This Row],[Polar ang (deg)]], 0)</f>
        <v>71</v>
      </c>
      <c r="H395" s="5">
        <v>8.8520748046505505E-4</v>
      </c>
      <c r="I395" s="1">
        <v>0.31173124091622101</v>
      </c>
      <c r="J395" s="1">
        <v>4.1045569119114598</v>
      </c>
      <c r="K395" s="2">
        <f>IF(Table3[[#This Row],[Phase shift diff (rad)]]="","",Table3[[#This Row],[Phase shift diff (rad)]]/PI()*180)</f>
        <v>235.17378782377708</v>
      </c>
      <c r="L395">
        <v>0</v>
      </c>
      <c r="M395" s="1">
        <f>IF(Table3[[#This Row],[Unwrapped (deg)]]="","",Table3[[#This Row],[Unwrapped (deg)]]/180*PI())</f>
        <v>4.1045569119114598</v>
      </c>
      <c r="N395" s="2">
        <f>IF(Table3[[#This Row],[Phase shift diff (deg)]]="","",Table3[[#This Row],[Phase shift diff (deg)]]+360*Table3[[#This Row],[Phase mod]])</f>
        <v>235.17378782377708</v>
      </c>
    </row>
    <row r="396" spans="1:14" x14ac:dyDescent="0.2">
      <c r="A396" t="s">
        <v>30</v>
      </c>
      <c r="B396" s="3">
        <v>16.079999999999998</v>
      </c>
      <c r="C396" s="2">
        <f>2*Table3[[#This Row],[Photon energy (eV)]]-Threshold</f>
        <v>7.5726111999999972</v>
      </c>
      <c r="D396" t="s">
        <v>24</v>
      </c>
      <c r="E396" s="1">
        <v>1.3701310999</v>
      </c>
      <c r="F396" s="2">
        <f>Table3[[#This Row],[Polar ang (rad)]]/PI()*180</f>
        <v>78.502729403887372</v>
      </c>
      <c r="G396" s="4">
        <f>ROUND(Table3[[#This Row],[Polar ang (deg)]], 0)</f>
        <v>79</v>
      </c>
      <c r="H396" s="5">
        <v>7.2293112363497304E-4</v>
      </c>
      <c r="I396" s="1">
        <v>0.31131366502302699</v>
      </c>
      <c r="J396" s="1">
        <v>4.1472799244532297</v>
      </c>
      <c r="K396" s="2">
        <f>IF(Table3[[#This Row],[Phase shift diff (rad)]]="","",Table3[[#This Row],[Phase shift diff (rad)]]/PI()*180)</f>
        <v>237.62163613050498</v>
      </c>
      <c r="L396">
        <v>0</v>
      </c>
      <c r="M396" s="1">
        <f>IF(Table3[[#This Row],[Unwrapped (deg)]]="","",Table3[[#This Row],[Unwrapped (deg)]]/180*PI())</f>
        <v>4.1472799244532297</v>
      </c>
      <c r="N396" s="2">
        <f>IF(Table3[[#This Row],[Phase shift diff (deg)]]="","",Table3[[#This Row],[Phase shift diff (deg)]]+360*Table3[[#This Row],[Phase mod]])</f>
        <v>237.62163613050498</v>
      </c>
    </row>
    <row r="397" spans="1:14" x14ac:dyDescent="0.2">
      <c r="A397" t="s">
        <v>30</v>
      </c>
      <c r="B397" s="3">
        <v>16.079999999999998</v>
      </c>
      <c r="C397" s="2">
        <f>2*Table3[[#This Row],[Photon energy (eV)]]-Threshold</f>
        <v>7.5726111999999972</v>
      </c>
      <c r="D397" t="s">
        <v>24</v>
      </c>
      <c r="E397" s="1">
        <v>1.5039084682999999</v>
      </c>
      <c r="F397" s="2">
        <f>Table3[[#This Row],[Polar ang (rad)]]/PI()*180</f>
        <v>86.167608007574145</v>
      </c>
      <c r="G397" s="4">
        <f>ROUND(Table3[[#This Row],[Polar ang (deg)]], 0)</f>
        <v>86</v>
      </c>
      <c r="H397" s="5">
        <v>2.77484106166348E-4</v>
      </c>
      <c r="I397" s="1">
        <v>0.31062649948446902</v>
      </c>
      <c r="J397" s="1">
        <v>4.16333127748943</v>
      </c>
      <c r="K397" s="2">
        <f>IF(Table3[[#This Row],[Phase shift diff (rad)]]="","",Table3[[#This Row],[Phase shift diff (rad)]]/PI()*180)</f>
        <v>238.54131091495373</v>
      </c>
      <c r="L397">
        <v>0</v>
      </c>
      <c r="M397" s="1">
        <f>IF(Table3[[#This Row],[Unwrapped (deg)]]="","",Table3[[#This Row],[Unwrapped (deg)]]/180*PI())</f>
        <v>4.16333127748943</v>
      </c>
      <c r="N397" s="2">
        <f>IF(Table3[[#This Row],[Phase shift diff (deg)]]="","",Table3[[#This Row],[Phase shift diff (deg)]]+360*Table3[[#This Row],[Phase mod]])</f>
        <v>238.54131091495373</v>
      </c>
    </row>
    <row r="398" spans="1:14" x14ac:dyDescent="0.2">
      <c r="A398" t="s">
        <v>30</v>
      </c>
      <c r="B398" s="3">
        <v>16.079999999999998</v>
      </c>
      <c r="C398" s="2">
        <f>2*Table3[[#This Row],[Photon energy (eV)]]-Threshold</f>
        <v>7.5726111999999972</v>
      </c>
      <c r="D398" t="s">
        <v>24</v>
      </c>
      <c r="E398" s="1">
        <v>1.6376841852897901</v>
      </c>
      <c r="F398" s="2">
        <f>Table3[[#This Row],[Polar ang (rad)]]/PI()*180</f>
        <v>93.83239199242567</v>
      </c>
      <c r="G398" s="4">
        <f>ROUND(Table3[[#This Row],[Polar ang (deg)]], 0)</f>
        <v>94</v>
      </c>
      <c r="H398" s="5">
        <v>2.77484106166348E-4</v>
      </c>
      <c r="I398" s="1">
        <v>0.31062649948446902</v>
      </c>
      <c r="J398" s="1">
        <v>7.3049239310792196</v>
      </c>
      <c r="K398" s="2">
        <f>IF(Table3[[#This Row],[Phase shift diff (rad)]]="","",Table3[[#This Row],[Phase shift diff (rad)]]/PI()*180)</f>
        <v>418.5413109149535</v>
      </c>
      <c r="L398">
        <v>0</v>
      </c>
      <c r="M398" s="1">
        <f>IF(Table3[[#This Row],[Unwrapped (deg)]]="","",Table3[[#This Row],[Unwrapped (deg)]]/180*PI())</f>
        <v>7.3049239310792196</v>
      </c>
      <c r="N398" s="2">
        <f>IF(Table3[[#This Row],[Phase shift diff (deg)]]="","",Table3[[#This Row],[Phase shift diff (deg)]]+360*Table3[[#This Row],[Phase mod]])</f>
        <v>418.5413109149535</v>
      </c>
    </row>
    <row r="399" spans="1:14" x14ac:dyDescent="0.2">
      <c r="A399" t="s">
        <v>30</v>
      </c>
      <c r="B399" s="3">
        <v>16.079999999999998</v>
      </c>
      <c r="C399" s="2">
        <f>2*Table3[[#This Row],[Photon energy (eV)]]-Threshold</f>
        <v>7.5726111999999972</v>
      </c>
      <c r="D399" t="s">
        <v>24</v>
      </c>
      <c r="E399" s="1">
        <v>1.77146155368979</v>
      </c>
      <c r="F399" s="2">
        <f>Table3[[#This Row],[Polar ang (rad)]]/PI()*180</f>
        <v>101.49727059611246</v>
      </c>
      <c r="G399" s="4">
        <f>ROUND(Table3[[#This Row],[Polar ang (deg)]], 0)</f>
        <v>101</v>
      </c>
      <c r="H399" s="5">
        <v>7.2293112363497304E-4</v>
      </c>
      <c r="I399" s="1">
        <v>0.31131366502302699</v>
      </c>
      <c r="J399" s="1">
        <v>7.2888725780430201</v>
      </c>
      <c r="K399" s="2">
        <f>IF(Table3[[#This Row],[Phase shift diff (rad)]]="","",Table3[[#This Row],[Phase shift diff (rad)]]/PI()*180)</f>
        <v>417.62163613050478</v>
      </c>
      <c r="L399">
        <v>0</v>
      </c>
      <c r="M399" s="1">
        <f>IF(Table3[[#This Row],[Unwrapped (deg)]]="","",Table3[[#This Row],[Unwrapped (deg)]]/180*PI())</f>
        <v>7.2888725780430192</v>
      </c>
      <c r="N399" s="2">
        <f>IF(Table3[[#This Row],[Phase shift diff (deg)]]="","",Table3[[#This Row],[Phase shift diff (deg)]]+360*Table3[[#This Row],[Phase mod]])</f>
        <v>417.62163613050478</v>
      </c>
    </row>
    <row r="400" spans="1:14" x14ac:dyDescent="0.2">
      <c r="A400" t="s">
        <v>30</v>
      </c>
      <c r="B400" s="3">
        <v>16.079999999999998</v>
      </c>
      <c r="C400" s="2">
        <f>2*Table3[[#This Row],[Photon energy (eV)]]-Threshold</f>
        <v>7.5726111999999972</v>
      </c>
      <c r="D400" t="s">
        <v>24</v>
      </c>
      <c r="E400" s="1">
        <v>1.9052441235897899</v>
      </c>
      <c r="F400" s="2">
        <f>Table3[[#This Row],[Polar ang (rad)]]/PI()*180</f>
        <v>109.16244722379638</v>
      </c>
      <c r="G400" s="4">
        <f>ROUND(Table3[[#This Row],[Polar ang (deg)]], 0)</f>
        <v>109</v>
      </c>
      <c r="H400" s="5">
        <v>8.8520748046505505E-4</v>
      </c>
      <c r="I400" s="1">
        <v>0.31173124091622101</v>
      </c>
      <c r="J400" s="1">
        <v>7.24614956550126</v>
      </c>
      <c r="K400" s="2">
        <f>IF(Table3[[#This Row],[Phase shift diff (rad)]]="","",Table3[[#This Row],[Phase shift diff (rad)]]/PI()*180)</f>
        <v>415.1737878237775</v>
      </c>
      <c r="L400">
        <v>0</v>
      </c>
      <c r="M400" s="1">
        <f>IF(Table3[[#This Row],[Unwrapped (deg)]]="","",Table3[[#This Row],[Unwrapped (deg)]]/180*PI())</f>
        <v>7.24614956550126</v>
      </c>
      <c r="N400" s="2">
        <f>IF(Table3[[#This Row],[Phase shift diff (deg)]]="","",Table3[[#This Row],[Phase shift diff (deg)]]+360*Table3[[#This Row],[Phase mod]])</f>
        <v>415.1737878237775</v>
      </c>
    </row>
    <row r="401" spans="1:14" x14ac:dyDescent="0.2">
      <c r="A401" t="s">
        <v>30</v>
      </c>
      <c r="B401" s="3">
        <v>16.079999999999998</v>
      </c>
      <c r="C401" s="2">
        <f>2*Table3[[#This Row],[Photon energy (eV)]]-Threshold</f>
        <v>7.5726111999999972</v>
      </c>
      <c r="D401" t="s">
        <v>24</v>
      </c>
      <c r="E401" s="1">
        <v>2.0390362692897899</v>
      </c>
      <c r="F401" s="2">
        <f>Table3[[#This Row],[Polar ang (rad)]]/PI()*180</f>
        <v>116.82817250440576</v>
      </c>
      <c r="G401" s="4">
        <f>ROUND(Table3[[#This Row],[Polar ang (deg)]], 0)</f>
        <v>117</v>
      </c>
      <c r="H401" s="5">
        <v>7.1022188380331897E-4</v>
      </c>
      <c r="I401" s="1">
        <v>0.30705525220785201</v>
      </c>
      <c r="J401" s="1">
        <v>7.1307850578654204</v>
      </c>
      <c r="K401" s="2">
        <f>IF(Table3[[#This Row],[Phase shift diff (rad)]]="","",Table3[[#This Row],[Phase shift diff (rad)]]/PI()*180)</f>
        <v>408.56388843063911</v>
      </c>
      <c r="L401">
        <v>0</v>
      </c>
      <c r="M401" s="1">
        <f>IF(Table3[[#This Row],[Unwrapped (deg)]]="","",Table3[[#This Row],[Unwrapped (deg)]]/180*PI())</f>
        <v>7.1307850578654213</v>
      </c>
      <c r="N401" s="2">
        <f>IF(Table3[[#This Row],[Phase shift diff (deg)]]="","",Table3[[#This Row],[Phase shift diff (deg)]]+360*Table3[[#This Row],[Phase mod]])</f>
        <v>408.56388843063911</v>
      </c>
    </row>
    <row r="402" spans="1:14" x14ac:dyDescent="0.2">
      <c r="A402" t="s">
        <v>30</v>
      </c>
      <c r="B402" s="3">
        <v>16.079999999999998</v>
      </c>
      <c r="C402" s="2">
        <f>2*Table3[[#This Row],[Photon energy (eV)]]-Threshold</f>
        <v>7.5726111999999972</v>
      </c>
      <c r="D402" t="s">
        <v>24</v>
      </c>
      <c r="E402" s="1">
        <v>2.1728440629797898</v>
      </c>
      <c r="F402" s="2">
        <f>Table3[[#This Row],[Polar ang (rad)]]/PI()*180</f>
        <v>124.4947943488</v>
      </c>
      <c r="G402" s="4">
        <f>ROUND(Table3[[#This Row],[Polar ang (deg)]], 0)</f>
        <v>124</v>
      </c>
      <c r="H402" s="5">
        <v>3.2300254057915302E-4</v>
      </c>
      <c r="I402" s="1">
        <v>0.27308641215662</v>
      </c>
      <c r="J402" s="1">
        <v>6.6009961217971798</v>
      </c>
      <c r="K402" s="2">
        <f>IF(Table3[[#This Row],[Phase shift diff (rad)]]="","",Table3[[#This Row],[Phase shift diff (rad)]]/PI()*180)</f>
        <v>378.20921836120277</v>
      </c>
      <c r="L402">
        <v>0</v>
      </c>
      <c r="M402" s="1">
        <f>IF(Table3[[#This Row],[Unwrapped (deg)]]="","",Table3[[#This Row],[Unwrapped (deg)]]/180*PI())</f>
        <v>6.6009961217971806</v>
      </c>
      <c r="N402" s="2">
        <f>IF(Table3[[#This Row],[Phase shift diff (deg)]]="","",Table3[[#This Row],[Phase shift diff (deg)]]+360*Table3[[#This Row],[Phase mod]])</f>
        <v>378.20921836120277</v>
      </c>
    </row>
    <row r="403" spans="1:14" x14ac:dyDescent="0.2">
      <c r="A403" t="s">
        <v>30</v>
      </c>
      <c r="B403" s="3">
        <v>16.079999999999998</v>
      </c>
      <c r="C403" s="2">
        <f>2*Table3[[#This Row],[Photon energy (eV)]]-Threshold</f>
        <v>7.5726111999999972</v>
      </c>
      <c r="D403" t="s">
        <v>24</v>
      </c>
      <c r="E403" s="1">
        <v>2.3066768641397899</v>
      </c>
      <c r="F403" s="2">
        <f>Table3[[#This Row],[Polar ang (rad)]]/PI()*180</f>
        <v>132.16284901568156</v>
      </c>
      <c r="G403" s="4">
        <f>ROUND(Table3[[#This Row],[Polar ang (deg)]], 0)</f>
        <v>132</v>
      </c>
      <c r="H403" s="5">
        <v>4.1085560130338302E-4</v>
      </c>
      <c r="I403" s="1">
        <v>0.36741622739911001</v>
      </c>
      <c r="J403" s="1">
        <v>4.9219003763104396</v>
      </c>
      <c r="K403" s="2">
        <f>IF(Table3[[#This Row],[Phase shift diff (rad)]]="","",Table3[[#This Row],[Phase shift diff (rad)]]/PI()*180)</f>
        <v>282.00411874643987</v>
      </c>
      <c r="L403">
        <v>0</v>
      </c>
      <c r="M403" s="1">
        <f>IF(Table3[[#This Row],[Unwrapped (deg)]]="","",Table3[[#This Row],[Unwrapped (deg)]]/180*PI())</f>
        <v>4.9219003763104396</v>
      </c>
      <c r="N403" s="2">
        <f>IF(Table3[[#This Row],[Phase shift diff (deg)]]="","",Table3[[#This Row],[Phase shift diff (deg)]]+360*Table3[[#This Row],[Phase mod]])</f>
        <v>282.00411874643987</v>
      </c>
    </row>
    <row r="404" spans="1:14" x14ac:dyDescent="0.2">
      <c r="A404" t="s">
        <v>30</v>
      </c>
      <c r="B404" s="3">
        <v>16.079999999999998</v>
      </c>
      <c r="C404" s="2">
        <f>2*Table3[[#This Row],[Photon energy (eV)]]-Threshold</f>
        <v>7.5726111999999972</v>
      </c>
      <c r="D404" t="s">
        <v>24</v>
      </c>
      <c r="E404" s="1">
        <v>2.4405506304297901</v>
      </c>
      <c r="F404" s="2">
        <f>Table3[[#This Row],[Polar ang (rad)]]/PI()*180</f>
        <v>139.83325081161931</v>
      </c>
      <c r="G404" s="4">
        <f>ROUND(Table3[[#This Row],[Polar ang (deg)]], 0)</f>
        <v>140</v>
      </c>
      <c r="H404" s="5">
        <v>7.9576734173980503E-4</v>
      </c>
      <c r="I404" s="1">
        <v>0.43971476247152202</v>
      </c>
      <c r="J404" s="1">
        <v>4.5722364321307296</v>
      </c>
      <c r="K404" s="2">
        <f>IF(Table3[[#This Row],[Phase shift diff (rad)]]="","",Table3[[#This Row],[Phase shift diff (rad)]]/PI()*180)</f>
        <v>261.96985049704443</v>
      </c>
      <c r="L404">
        <v>0</v>
      </c>
      <c r="M404" s="1">
        <f>IF(Table3[[#This Row],[Unwrapped (deg)]]="","",Table3[[#This Row],[Unwrapped (deg)]]/180*PI())</f>
        <v>4.5722364321307287</v>
      </c>
      <c r="N404" s="2">
        <f>IF(Table3[[#This Row],[Phase shift diff (deg)]]="","",Table3[[#This Row],[Phase shift diff (deg)]]+360*Table3[[#This Row],[Phase mod]])</f>
        <v>261.96985049704443</v>
      </c>
    </row>
    <row r="405" spans="1:14" x14ac:dyDescent="0.2">
      <c r="A405" t="s">
        <v>30</v>
      </c>
      <c r="B405" s="3">
        <v>16.079999999999998</v>
      </c>
      <c r="C405" s="2">
        <f>2*Table3[[#This Row],[Photon energy (eV)]]-Threshold</f>
        <v>7.5726111999999972</v>
      </c>
      <c r="D405" t="s">
        <v>24</v>
      </c>
      <c r="E405" s="1">
        <v>2.5744958264797901</v>
      </c>
      <c r="F405" s="2">
        <f>Table3[[#This Row],[Polar ang (rad)]]/PI()*180</f>
        <v>147.50774523133671</v>
      </c>
      <c r="G405" s="4">
        <f>ROUND(Table3[[#This Row],[Polar ang (deg)]], 0)</f>
        <v>148</v>
      </c>
      <c r="H405" s="5">
        <v>9.5203197699356102E-4</v>
      </c>
      <c r="I405" s="1">
        <v>0.34668559793347897</v>
      </c>
      <c r="J405" s="1">
        <v>4.47886365230615</v>
      </c>
      <c r="K405" s="2">
        <f>IF(Table3[[#This Row],[Phase shift diff (rad)]]="","",Table3[[#This Row],[Phase shift diff (rad)]]/PI()*180)</f>
        <v>256.61998429169176</v>
      </c>
      <c r="L405">
        <v>0</v>
      </c>
      <c r="M405" s="1">
        <f>IF(Table3[[#This Row],[Unwrapped (deg)]]="","",Table3[[#This Row],[Unwrapped (deg)]]/180*PI())</f>
        <v>4.47886365230615</v>
      </c>
      <c r="N405" s="2">
        <f>IF(Table3[[#This Row],[Phase shift diff (deg)]]="","",Table3[[#This Row],[Phase shift diff (deg)]]+360*Table3[[#This Row],[Phase mod]])</f>
        <v>256.61998429169176</v>
      </c>
    </row>
    <row r="406" spans="1:14" x14ac:dyDescent="0.2">
      <c r="A406" t="s">
        <v>30</v>
      </c>
      <c r="B406" s="3">
        <v>16.079999999999998</v>
      </c>
      <c r="C406" s="2">
        <f>2*Table3[[#This Row],[Photon energy (eV)]]-Threshold</f>
        <v>7.5726111999999972</v>
      </c>
      <c r="D406" t="s">
        <v>24</v>
      </c>
      <c r="E406" s="1">
        <v>2.7085798469497901</v>
      </c>
      <c r="F406" s="2">
        <f>Table3[[#This Row],[Polar ang (rad)]]/PI()*180</f>
        <v>155.19019370441345</v>
      </c>
      <c r="G406" s="4">
        <f>ROUND(Table3[[#This Row],[Polar ang (deg)]], 0)</f>
        <v>155</v>
      </c>
      <c r="H406" s="5">
        <v>8.2592903968148302E-4</v>
      </c>
      <c r="I406" s="1">
        <v>0.22396748126743399</v>
      </c>
      <c r="J406" s="1">
        <v>4.4389990632673202</v>
      </c>
      <c r="K406" s="2">
        <f>IF(Table3[[#This Row],[Phase shift diff (rad)]]="","",Table3[[#This Row],[Phase shift diff (rad)]]/PI()*180)</f>
        <v>254.33591158774334</v>
      </c>
      <c r="L406">
        <v>0</v>
      </c>
      <c r="M406" s="1">
        <f>IF(Table3[[#This Row],[Unwrapped (deg)]]="","",Table3[[#This Row],[Unwrapped (deg)]]/180*PI())</f>
        <v>4.4389990632673202</v>
      </c>
      <c r="N406" s="2">
        <f>IF(Table3[[#This Row],[Phase shift diff (deg)]]="","",Table3[[#This Row],[Phase shift diff (deg)]]+360*Table3[[#This Row],[Phase mod]])</f>
        <v>254.33591158774334</v>
      </c>
    </row>
    <row r="407" spans="1:14" x14ac:dyDescent="0.2">
      <c r="A407" t="s">
        <v>30</v>
      </c>
      <c r="B407" s="3">
        <v>16.079999999999998</v>
      </c>
      <c r="C407" s="2">
        <f>2*Table3[[#This Row],[Photon energy (eV)]]-Threshold</f>
        <v>7.5726111999999972</v>
      </c>
      <c r="D407" t="s">
        <v>24</v>
      </c>
      <c r="E407" s="1">
        <v>2.8429890499997899</v>
      </c>
      <c r="F407" s="2">
        <f>Table3[[#This Row],[Polar ang (rad)]]/PI()*180</f>
        <v>162.89127376689535</v>
      </c>
      <c r="G407" s="4">
        <f>ROUND(Table3[[#This Row],[Polar ang (deg)]], 0)</f>
        <v>163</v>
      </c>
      <c r="H407" s="5">
        <v>5.10459400898444E-4</v>
      </c>
      <c r="I407" s="1">
        <v>0.114510222690962</v>
      </c>
      <c r="J407" s="1">
        <v>4.4188938256345001</v>
      </c>
      <c r="K407" s="2">
        <f>IF(Table3[[#This Row],[Phase shift diff (rad)]]="","",Table3[[#This Row],[Phase shift diff (rad)]]/PI()*180)</f>
        <v>253.18396632527518</v>
      </c>
      <c r="L407">
        <v>0</v>
      </c>
      <c r="M407" s="1">
        <f>IF(Table3[[#This Row],[Unwrapped (deg)]]="","",Table3[[#This Row],[Unwrapped (deg)]]/180*PI())</f>
        <v>4.4188938256345001</v>
      </c>
      <c r="N407" s="2">
        <f>IF(Table3[[#This Row],[Phase shift diff (deg)]]="","",Table3[[#This Row],[Phase shift diff (deg)]]+360*Table3[[#This Row],[Phase mod]])</f>
        <v>253.18396632527518</v>
      </c>
    </row>
    <row r="408" spans="1:14" x14ac:dyDescent="0.2">
      <c r="A408" t="s">
        <v>30</v>
      </c>
      <c r="B408" s="3">
        <v>16.079999999999998</v>
      </c>
      <c r="C408" s="2">
        <f>2*Table3[[#This Row],[Photon energy (eV)]]-Threshold</f>
        <v>7.5726111999999972</v>
      </c>
      <c r="D408" t="s">
        <v>24</v>
      </c>
      <c r="E408" s="1">
        <v>2.9785043514297902</v>
      </c>
      <c r="F408" s="2">
        <f>Table3[[#This Row],[Polar ang (rad)]]/PI()*180</f>
        <v>170.65572859827753</v>
      </c>
      <c r="G408" s="4">
        <f>ROUND(Table3[[#This Row],[Polar ang (deg)]], 0)</f>
        <v>171</v>
      </c>
      <c r="H408" s="5">
        <v>1.7810459811862199E-4</v>
      </c>
      <c r="I408" s="1">
        <v>3.5768493403403399E-2</v>
      </c>
      <c r="J408" s="1">
        <v>4.4086916886370098</v>
      </c>
      <c r="K408" s="2">
        <f>IF(Table3[[#This Row],[Phase shift diff (rad)]]="","",Table3[[#This Row],[Phase shift diff (rad)]]/PI()*180)</f>
        <v>252.5994269333047</v>
      </c>
      <c r="L408">
        <v>0</v>
      </c>
      <c r="M408" s="1">
        <f>IF(Table3[[#This Row],[Unwrapped (deg)]]="","",Table3[[#This Row],[Unwrapped (deg)]]/180*PI())</f>
        <v>4.4086916886370098</v>
      </c>
      <c r="N408" s="2">
        <f>IF(Table3[[#This Row],[Phase shift diff (deg)]]="","",Table3[[#This Row],[Phase shift diff (deg)]]+360*Table3[[#This Row],[Phase mod]])</f>
        <v>252.5994269333047</v>
      </c>
    </row>
    <row r="409" spans="1:14" x14ac:dyDescent="0.2">
      <c r="A409" t="s">
        <v>30</v>
      </c>
      <c r="B409" s="3">
        <v>16.079999999999998</v>
      </c>
      <c r="C409" s="2">
        <f>2*Table3[[#This Row],[Photon energy (eV)]]-Threshold</f>
        <v>7.5726111999999972</v>
      </c>
      <c r="D409" t="s">
        <v>24</v>
      </c>
      <c r="E409" s="1">
        <v>3.14159265358979</v>
      </c>
      <c r="F409" s="2">
        <f>Table3[[#This Row],[Polar ang (rad)]]/PI()*180</f>
        <v>179.99999999999983</v>
      </c>
      <c r="G409" s="4">
        <f>ROUND(Table3[[#This Row],[Polar ang (deg)]], 0)</f>
        <v>180</v>
      </c>
      <c r="H409" s="5">
        <v>0</v>
      </c>
      <c r="I409" s="1">
        <v>0</v>
      </c>
      <c r="J409" s="1"/>
      <c r="K409" s="2" t="str">
        <f>IF(Table3[[#This Row],[Phase shift diff (rad)]]="","",Table3[[#This Row],[Phase shift diff (rad)]]/PI()*180)</f>
        <v/>
      </c>
      <c r="L409">
        <v>0</v>
      </c>
      <c r="M409" s="1" t="str">
        <f>IF(Table3[[#This Row],[Unwrapped (deg)]]="","",Table3[[#This Row],[Unwrapped (deg)]]/180*PI())</f>
        <v/>
      </c>
      <c r="N409" s="2" t="str">
        <f>IF(Table3[[#This Row],[Phase shift diff (deg)]]="","",Table3[[#This Row],[Phase shift diff (deg)]]+360*Table3[[#This Row],[Phase mod]])</f>
        <v/>
      </c>
    </row>
    <row r="410" spans="1:14" x14ac:dyDescent="0.2">
      <c r="A410" t="s">
        <v>30</v>
      </c>
      <c r="B410" s="3">
        <v>16.079999999999998</v>
      </c>
      <c r="C410" s="2">
        <f>2*Table3[[#This Row],[Photon energy (eV)]]-Threshold</f>
        <v>7.5726111999999972</v>
      </c>
      <c r="D410" t="s">
        <v>25</v>
      </c>
      <c r="E410" s="1">
        <v>0</v>
      </c>
      <c r="F410" s="2">
        <f>Table3[[#This Row],[Polar ang (rad)]]/PI()*180</f>
        <v>0</v>
      </c>
      <c r="G410" s="4">
        <f>ROUND(Table3[[#This Row],[Polar ang (deg)]], 0)</f>
        <v>0</v>
      </c>
      <c r="H410" s="5">
        <v>5.2080658134745399E-3</v>
      </c>
      <c r="I410" s="1">
        <v>1</v>
      </c>
      <c r="J410" s="1">
        <v>1.06444796503647</v>
      </c>
      <c r="K410" s="2">
        <f>IF(Table3[[#This Row],[Phase shift diff (rad)]]="","",Table3[[#This Row],[Phase shift diff (rad)]]/PI()*180)</f>
        <v>60.988375907878748</v>
      </c>
      <c r="L410">
        <v>0</v>
      </c>
      <c r="M410" s="1">
        <f>IF(Table3[[#This Row],[Unwrapped (deg)]]="","",Table3[[#This Row],[Unwrapped (deg)]]/180*PI())</f>
        <v>1.06444796503647</v>
      </c>
      <c r="N410" s="2">
        <f>IF(Table3[[#This Row],[Phase shift diff (deg)]]="","",Table3[[#This Row],[Phase shift diff (deg)]]+360*Table3[[#This Row],[Phase mod]])</f>
        <v>60.988375907878748</v>
      </c>
    </row>
    <row r="411" spans="1:14" x14ac:dyDescent="0.2">
      <c r="A411" t="s">
        <v>30</v>
      </c>
      <c r="B411" s="3">
        <v>16.079999999999998</v>
      </c>
      <c r="C411" s="2">
        <f>2*Table3[[#This Row],[Photon energy (eV)]]-Threshold</f>
        <v>7.5726111999999972</v>
      </c>
      <c r="D411" t="s">
        <v>25</v>
      </c>
      <c r="E411" s="1">
        <v>0.16308830216</v>
      </c>
      <c r="F411" s="2">
        <f>Table3[[#This Row],[Polar ang (rad)]]/PI()*180</f>
        <v>9.3442714017223079</v>
      </c>
      <c r="G411" s="4">
        <f>ROUND(Table3[[#This Row],[Polar ang (deg)]], 0)</f>
        <v>9</v>
      </c>
      <c r="H411" s="5">
        <v>4.9724617579249798E-3</v>
      </c>
      <c r="I411" s="1">
        <v>0.99861243036834901</v>
      </c>
      <c r="J411" s="1">
        <v>1.07696804522183</v>
      </c>
      <c r="K411" s="2">
        <f>IF(Table3[[#This Row],[Phase shift diff (rad)]]="","",Table3[[#This Row],[Phase shift diff (rad)]]/PI()*180)</f>
        <v>61.705723661665246</v>
      </c>
      <c r="L411">
        <v>0</v>
      </c>
      <c r="M411" s="1">
        <f>IF(Table3[[#This Row],[Unwrapped (deg)]]="","",Table3[[#This Row],[Unwrapped (deg)]]/180*PI())</f>
        <v>1.07696804522183</v>
      </c>
      <c r="N411" s="2">
        <f>IF(Table3[[#This Row],[Phase shift diff (deg)]]="","",Table3[[#This Row],[Phase shift diff (deg)]]+360*Table3[[#This Row],[Phase mod]])</f>
        <v>61.705723661665246</v>
      </c>
    </row>
    <row r="412" spans="1:14" x14ac:dyDescent="0.2">
      <c r="A412" t="s">
        <v>30</v>
      </c>
      <c r="B412" s="3">
        <v>16.079999999999998</v>
      </c>
      <c r="C412" s="2">
        <f>2*Table3[[#This Row],[Photon energy (eV)]]-Threshold</f>
        <v>7.5726111999999972</v>
      </c>
      <c r="D412" t="s">
        <v>25</v>
      </c>
      <c r="E412" s="1">
        <v>0.29860360358999999</v>
      </c>
      <c r="F412" s="2">
        <f>Table3[[#This Row],[Polar ang (rad)]]/PI()*180</f>
        <v>17.108726233104477</v>
      </c>
      <c r="G412" s="4">
        <f>ROUND(Table3[[#This Row],[Polar ang (deg)]], 0)</f>
        <v>17</v>
      </c>
      <c r="H412" s="5">
        <v>4.4390303330652499E-3</v>
      </c>
      <c r="I412" s="1">
        <v>0.99579780698831799</v>
      </c>
      <c r="J412" s="1">
        <v>1.1087727361724999</v>
      </c>
      <c r="K412" s="2">
        <f>IF(Table3[[#This Row],[Phase shift diff (rad)]]="","",Table3[[#This Row],[Phase shift diff (rad)]]/PI()*180)</f>
        <v>63.527998221856556</v>
      </c>
      <c r="L412">
        <v>0</v>
      </c>
      <c r="M412" s="1">
        <f>IF(Table3[[#This Row],[Unwrapped (deg)]]="","",Table3[[#This Row],[Unwrapped (deg)]]/180*PI())</f>
        <v>1.1087727361724999</v>
      </c>
      <c r="N412" s="2">
        <f>IF(Table3[[#This Row],[Phase shift diff (deg)]]="","",Table3[[#This Row],[Phase shift diff (deg)]]+360*Table3[[#This Row],[Phase mod]])</f>
        <v>63.527998221856556</v>
      </c>
    </row>
    <row r="413" spans="1:14" x14ac:dyDescent="0.2">
      <c r="A413" t="s">
        <v>30</v>
      </c>
      <c r="B413" s="3">
        <v>16.079999999999998</v>
      </c>
      <c r="C413" s="2">
        <f>2*Table3[[#This Row],[Photon energy (eV)]]-Threshold</f>
        <v>7.5726111999999972</v>
      </c>
      <c r="D413" t="s">
        <v>25</v>
      </c>
      <c r="E413" s="1">
        <v>0.43301280663999903</v>
      </c>
      <c r="F413" s="2">
        <f>Table3[[#This Row],[Polar ang (rad)]]/PI()*180</f>
        <v>24.809806295586331</v>
      </c>
      <c r="G413" s="4">
        <f>ROUND(Table3[[#This Row],[Polar ang (deg)]], 0)</f>
        <v>25</v>
      </c>
      <c r="H413" s="5">
        <v>3.6624878293685099E-3</v>
      </c>
      <c r="I413" s="1">
        <v>0.99315817086736302</v>
      </c>
      <c r="J413" s="1">
        <v>1.1674087201645</v>
      </c>
      <c r="K413" s="2">
        <f>IF(Table3[[#This Row],[Phase shift diff (rad)]]="","",Table3[[#This Row],[Phase shift diff (rad)]]/PI()*180)</f>
        <v>66.887592632194824</v>
      </c>
      <c r="L413">
        <v>0</v>
      </c>
      <c r="M413" s="1">
        <f>IF(Table3[[#This Row],[Unwrapped (deg)]]="","",Table3[[#This Row],[Unwrapped (deg)]]/180*PI())</f>
        <v>1.1674087201645003</v>
      </c>
      <c r="N413" s="2">
        <f>IF(Table3[[#This Row],[Phase shift diff (deg)]]="","",Table3[[#This Row],[Phase shift diff (deg)]]+360*Table3[[#This Row],[Phase mod]])</f>
        <v>66.887592632194824</v>
      </c>
    </row>
    <row r="414" spans="1:14" x14ac:dyDescent="0.2">
      <c r="A414" t="s">
        <v>30</v>
      </c>
      <c r="B414" s="3">
        <v>16.079999999999998</v>
      </c>
      <c r="C414" s="2">
        <f>2*Table3[[#This Row],[Photon energy (eV)]]-Threshold</f>
        <v>7.5726111999999972</v>
      </c>
      <c r="D414" t="s">
        <v>25</v>
      </c>
      <c r="E414" s="1">
        <v>0.56709682710999998</v>
      </c>
      <c r="F414" s="2">
        <f>Table3[[#This Row],[Polar ang (rad)]]/PI()*180</f>
        <v>32.492254768663123</v>
      </c>
      <c r="G414" s="4">
        <f>ROUND(Table3[[#This Row],[Polar ang (deg)]], 0)</f>
        <v>32</v>
      </c>
      <c r="H414" s="5">
        <v>2.7333023708049301E-3</v>
      </c>
      <c r="I414" s="1">
        <v>0.99534111212097898</v>
      </c>
      <c r="J414" s="1">
        <v>1.2731630108662999</v>
      </c>
      <c r="K414" s="2">
        <f>IF(Table3[[#This Row],[Phase shift diff (rad)]]="","",Table3[[#This Row],[Phase shift diff (rad)]]/PI()*180)</f>
        <v>72.946867154807563</v>
      </c>
      <c r="L414">
        <v>0</v>
      </c>
      <c r="M414" s="1">
        <f>IF(Table3[[#This Row],[Unwrapped (deg)]]="","",Table3[[#This Row],[Unwrapped (deg)]]/180*PI())</f>
        <v>1.2731630108663001</v>
      </c>
      <c r="N414" s="2">
        <f>IF(Table3[[#This Row],[Phase shift diff (deg)]]="","",Table3[[#This Row],[Phase shift diff (deg)]]+360*Table3[[#This Row],[Phase mod]])</f>
        <v>72.946867154807563</v>
      </c>
    </row>
    <row r="415" spans="1:14" x14ac:dyDescent="0.2">
      <c r="A415" t="s">
        <v>30</v>
      </c>
      <c r="B415" s="3">
        <v>16.079999999999998</v>
      </c>
      <c r="C415" s="2">
        <f>2*Table3[[#This Row],[Photon energy (eV)]]-Threshold</f>
        <v>7.5726111999999972</v>
      </c>
      <c r="D415" t="s">
        <v>25</v>
      </c>
      <c r="E415" s="1">
        <v>0.70104202315999997</v>
      </c>
      <c r="F415" s="2">
        <f>Table3[[#This Row],[Polar ang (rad)]]/PI()*180</f>
        <v>40.166749188380507</v>
      </c>
      <c r="G415" s="4">
        <f>ROUND(Table3[[#This Row],[Polar ang (deg)]], 0)</f>
        <v>40</v>
      </c>
      <c r="H415" s="5">
        <v>1.7901480985063E-3</v>
      </c>
      <c r="I415" s="1">
        <v>0.98917674128542699</v>
      </c>
      <c r="J415" s="1">
        <v>1.4841811528593201</v>
      </c>
      <c r="K415" s="2">
        <f>IF(Table3[[#This Row],[Phase shift diff (rad)]]="","",Table3[[#This Row],[Phase shift diff (rad)]]/PI()*180)</f>
        <v>85.037316091699935</v>
      </c>
      <c r="L415">
        <v>0</v>
      </c>
      <c r="M415" s="1">
        <f>IF(Table3[[#This Row],[Unwrapped (deg)]]="","",Table3[[#This Row],[Unwrapped (deg)]]/180*PI())</f>
        <v>1.4841811528593201</v>
      </c>
      <c r="N415" s="2">
        <f>IF(Table3[[#This Row],[Phase shift diff (deg)]]="","",Table3[[#This Row],[Phase shift diff (deg)]]+360*Table3[[#This Row],[Phase mod]])</f>
        <v>85.037316091699935</v>
      </c>
    </row>
    <row r="416" spans="1:14" x14ac:dyDescent="0.2">
      <c r="A416" t="s">
        <v>30</v>
      </c>
      <c r="B416" s="3">
        <v>16.079999999999998</v>
      </c>
      <c r="C416" s="2">
        <f>2*Table3[[#This Row],[Photon energy (eV)]]-Threshold</f>
        <v>7.5726111999999972</v>
      </c>
      <c r="D416" t="s">
        <v>25</v>
      </c>
      <c r="E416" s="1">
        <v>0.83491578945</v>
      </c>
      <c r="F416" s="2">
        <f>Table3[[#This Row],[Polar ang (rad)]]/PI()*180</f>
        <v>47.837150984318271</v>
      </c>
      <c r="G416" s="4">
        <f>ROUND(Table3[[#This Row],[Polar ang (deg)]], 0)</f>
        <v>48</v>
      </c>
      <c r="H416" s="5">
        <v>1.0598008104165601E-3</v>
      </c>
      <c r="I416" s="1">
        <v>0.94774907369521999</v>
      </c>
      <c r="J416" s="1">
        <v>1.9699824810281299</v>
      </c>
      <c r="K416" s="2">
        <f>IF(Table3[[#This Row],[Phase shift diff (rad)]]="","",Table3[[#This Row],[Phase shift diff (rad)]]/PI()*180)</f>
        <v>112.87168187762262</v>
      </c>
      <c r="L416">
        <v>0</v>
      </c>
      <c r="M416" s="1">
        <f>IF(Table3[[#This Row],[Unwrapped (deg)]]="","",Table3[[#This Row],[Unwrapped (deg)]]/180*PI())</f>
        <v>1.9699824810281301</v>
      </c>
      <c r="N416" s="2">
        <f>IF(Table3[[#This Row],[Phase shift diff (deg)]]="","",Table3[[#This Row],[Phase shift diff (deg)]]+360*Table3[[#This Row],[Phase mod]])</f>
        <v>112.87168187762262</v>
      </c>
    </row>
    <row r="417" spans="1:14" x14ac:dyDescent="0.2">
      <c r="A417" t="s">
        <v>30</v>
      </c>
      <c r="B417" s="3">
        <v>16.079999999999998</v>
      </c>
      <c r="C417" s="2">
        <f>2*Table3[[#This Row],[Photon energy (eV)]]-Threshold</f>
        <v>7.5726111999999972</v>
      </c>
      <c r="D417" t="s">
        <v>25</v>
      </c>
      <c r="E417" s="1">
        <v>0.96874859060999896</v>
      </c>
      <c r="F417" s="2">
        <f>Table3[[#This Row],[Polar ang (rad)]]/PI()*180</f>
        <v>55.505205651199752</v>
      </c>
      <c r="G417" s="4">
        <f>ROUND(Table3[[#This Row],[Polar ang (deg)]], 0)</f>
        <v>56</v>
      </c>
      <c r="H417" s="5">
        <v>8.6808690924544598E-4</v>
      </c>
      <c r="I417" s="1">
        <v>0.73393459711155196</v>
      </c>
      <c r="J417" s="1">
        <v>2.7946589729597102</v>
      </c>
      <c r="K417" s="2">
        <f>IF(Table3[[#This Row],[Phase shift diff (rad)]]="","",Table3[[#This Row],[Phase shift diff (rad)]]/PI()*180)</f>
        <v>160.12216432895664</v>
      </c>
      <c r="L417">
        <v>0</v>
      </c>
      <c r="M417" s="1">
        <f>IF(Table3[[#This Row],[Unwrapped (deg)]]="","",Table3[[#This Row],[Unwrapped (deg)]]/180*PI())</f>
        <v>2.7946589729597098</v>
      </c>
      <c r="N417" s="2">
        <f>IF(Table3[[#This Row],[Phase shift diff (deg)]]="","",Table3[[#This Row],[Phase shift diff (deg)]]+360*Table3[[#This Row],[Phase mod]])</f>
        <v>160.12216432895664</v>
      </c>
    </row>
    <row r="418" spans="1:14" x14ac:dyDescent="0.2">
      <c r="A418" t="s">
        <v>30</v>
      </c>
      <c r="B418" s="3">
        <v>16.079999999999998</v>
      </c>
      <c r="C418" s="2">
        <f>2*Table3[[#This Row],[Photon energy (eV)]]-Threshold</f>
        <v>7.5726111999999972</v>
      </c>
      <c r="D418" t="s">
        <v>25</v>
      </c>
      <c r="E418" s="1">
        <v>1.1025563842999999</v>
      </c>
      <c r="F418" s="2">
        <f>Table3[[#This Row],[Polar ang (rad)]]/PI()*180</f>
        <v>63.171827495594052</v>
      </c>
      <c r="G418" s="4">
        <f>ROUND(Table3[[#This Row],[Polar ang (deg)]], 0)</f>
        <v>63</v>
      </c>
      <c r="H418" s="5">
        <v>1.01519733871735E-3</v>
      </c>
      <c r="I418" s="1">
        <v>0.43890744848820101</v>
      </c>
      <c r="J418" s="1">
        <v>3.3141950311074901</v>
      </c>
      <c r="K418" s="2">
        <f>IF(Table3[[#This Row],[Phase shift diff (rad)]]="","",Table3[[#This Row],[Phase shift diff (rad)]]/PI()*180)</f>
        <v>189.88938776568776</v>
      </c>
      <c r="L418">
        <v>0</v>
      </c>
      <c r="M418" s="1">
        <f>IF(Table3[[#This Row],[Unwrapped (deg)]]="","",Table3[[#This Row],[Unwrapped (deg)]]/180*PI())</f>
        <v>3.3141950311074901</v>
      </c>
      <c r="N418" s="2">
        <f>IF(Table3[[#This Row],[Phase shift diff (deg)]]="","",Table3[[#This Row],[Phase shift diff (deg)]]+360*Table3[[#This Row],[Phase mod]])</f>
        <v>189.88938776568776</v>
      </c>
    </row>
    <row r="419" spans="1:14" x14ac:dyDescent="0.2">
      <c r="A419" t="s">
        <v>30</v>
      </c>
      <c r="B419" s="3">
        <v>16.079999999999998</v>
      </c>
      <c r="C419" s="2">
        <f>2*Table3[[#This Row],[Photon energy (eV)]]-Threshold</f>
        <v>7.5726111999999972</v>
      </c>
      <c r="D419" t="s">
        <v>25</v>
      </c>
      <c r="E419" s="1">
        <v>1.2363485299999999</v>
      </c>
      <c r="F419" s="2">
        <f>Table3[[#This Row],[Polar ang (rad)]]/PI()*180</f>
        <v>70.837552776203438</v>
      </c>
      <c r="G419" s="4">
        <f>ROUND(Table3[[#This Row],[Polar ang (deg)]], 0)</f>
        <v>71</v>
      </c>
      <c r="H419" s="5">
        <v>1.0184255619671799E-3</v>
      </c>
      <c r="I419" s="1">
        <v>0.35864480499649698</v>
      </c>
      <c r="J419" s="1">
        <v>3.5306334846770202</v>
      </c>
      <c r="K419" s="2">
        <f>IF(Table3[[#This Row],[Phase shift diff (rad)]]="","",Table3[[#This Row],[Phase shift diff (rad)]]/PI()*180)</f>
        <v>202.29039767956007</v>
      </c>
      <c r="L419">
        <v>0</v>
      </c>
      <c r="M419" s="1">
        <f>IF(Table3[[#This Row],[Unwrapped (deg)]]="","",Table3[[#This Row],[Unwrapped (deg)]]/180*PI())</f>
        <v>3.5306334846770202</v>
      </c>
      <c r="N419" s="2">
        <f>IF(Table3[[#This Row],[Phase shift diff (deg)]]="","",Table3[[#This Row],[Phase shift diff (deg)]]+360*Table3[[#This Row],[Phase mod]])</f>
        <v>202.29039767956007</v>
      </c>
    </row>
    <row r="420" spans="1:14" x14ac:dyDescent="0.2">
      <c r="A420" t="s">
        <v>30</v>
      </c>
      <c r="B420" s="3">
        <v>16.079999999999998</v>
      </c>
      <c r="C420" s="2">
        <f>2*Table3[[#This Row],[Photon energy (eV)]]-Threshold</f>
        <v>7.5726111999999972</v>
      </c>
      <c r="D420" t="s">
        <v>25</v>
      </c>
      <c r="E420" s="1">
        <v>1.3701310999</v>
      </c>
      <c r="F420" s="2">
        <f>Table3[[#This Row],[Polar ang (rad)]]/PI()*180</f>
        <v>78.502729403887372</v>
      </c>
      <c r="G420" s="4">
        <f>ROUND(Table3[[#This Row],[Polar ang (deg)]], 0)</f>
        <v>79</v>
      </c>
      <c r="H420" s="5">
        <v>7.5378948231130595E-4</v>
      </c>
      <c r="I420" s="1">
        <v>0.32460210761742198</v>
      </c>
      <c r="J420" s="1">
        <v>3.62647396373512</v>
      </c>
      <c r="K420" s="2">
        <f>IF(Table3[[#This Row],[Phase shift diff (rad)]]="","",Table3[[#This Row],[Phase shift diff (rad)]]/PI()*180)</f>
        <v>207.78165263610114</v>
      </c>
      <c r="L420">
        <v>0</v>
      </c>
      <c r="M420" s="1">
        <f>IF(Table3[[#This Row],[Unwrapped (deg)]]="","",Table3[[#This Row],[Unwrapped (deg)]]/180*PI())</f>
        <v>3.62647396373512</v>
      </c>
      <c r="N420" s="2">
        <f>IF(Table3[[#This Row],[Phase shift diff (deg)]]="","",Table3[[#This Row],[Phase shift diff (deg)]]+360*Table3[[#This Row],[Phase mod]])</f>
        <v>207.78165263610114</v>
      </c>
    </row>
    <row r="421" spans="1:14" x14ac:dyDescent="0.2">
      <c r="A421" t="s">
        <v>30</v>
      </c>
      <c r="B421" s="3">
        <v>16.079999999999998</v>
      </c>
      <c r="C421" s="2">
        <f>2*Table3[[#This Row],[Photon energy (eV)]]-Threshold</f>
        <v>7.5726111999999972</v>
      </c>
      <c r="D421" t="s">
        <v>25</v>
      </c>
      <c r="E421" s="1">
        <v>1.5039084682999999</v>
      </c>
      <c r="F421" s="2">
        <f>Table3[[#This Row],[Polar ang (rad)]]/PI()*180</f>
        <v>86.167608007574145</v>
      </c>
      <c r="G421" s="4">
        <f>ROUND(Table3[[#This Row],[Polar ang (deg)]], 0)</f>
        <v>86</v>
      </c>
      <c r="H421" s="5">
        <v>2.7746760030566899E-4</v>
      </c>
      <c r="I421" s="1">
        <v>0.31060802218213202</v>
      </c>
      <c r="J421" s="1">
        <v>3.6649326344834998</v>
      </c>
      <c r="K421" s="2">
        <f>IF(Table3[[#This Row],[Phase shift diff (rad)]]="","",Table3[[#This Row],[Phase shift diff (rad)]]/PI()*180)</f>
        <v>209.9851721556665</v>
      </c>
      <c r="L421">
        <v>0</v>
      </c>
      <c r="M421" s="1">
        <f>IF(Table3[[#This Row],[Unwrapped (deg)]]="","",Table3[[#This Row],[Unwrapped (deg)]]/180*PI())</f>
        <v>3.6649326344834994</v>
      </c>
      <c r="N421" s="2">
        <f>IF(Table3[[#This Row],[Phase shift diff (deg)]]="","",Table3[[#This Row],[Phase shift diff (deg)]]+360*Table3[[#This Row],[Phase mod]])</f>
        <v>209.9851721556665</v>
      </c>
    </row>
    <row r="422" spans="1:14" x14ac:dyDescent="0.2">
      <c r="A422" t="s">
        <v>30</v>
      </c>
      <c r="B422" s="3">
        <v>16.079999999999998</v>
      </c>
      <c r="C422" s="2">
        <f>2*Table3[[#This Row],[Photon energy (eV)]]-Threshold</f>
        <v>7.5726111999999972</v>
      </c>
      <c r="D422" t="s">
        <v>25</v>
      </c>
      <c r="E422" s="1">
        <v>1.6376841852897901</v>
      </c>
      <c r="F422" s="2">
        <f>Table3[[#This Row],[Polar ang (rad)]]/PI()*180</f>
        <v>93.83239199242567</v>
      </c>
      <c r="G422" s="4">
        <f>ROUND(Table3[[#This Row],[Polar ang (deg)]], 0)</f>
        <v>94</v>
      </c>
      <c r="H422" s="5">
        <v>2.7746760030566899E-4</v>
      </c>
      <c r="I422" s="1">
        <v>0.31060802218213202</v>
      </c>
      <c r="J422" s="1">
        <v>6.8065252880732903</v>
      </c>
      <c r="K422" s="2">
        <f>IF(Table3[[#This Row],[Phase shift diff (rad)]]="","",Table3[[#This Row],[Phase shift diff (rad)]]/PI()*180)</f>
        <v>389.98517215566642</v>
      </c>
      <c r="L422">
        <v>0</v>
      </c>
      <c r="M422" s="1">
        <f>IF(Table3[[#This Row],[Unwrapped (deg)]]="","",Table3[[#This Row],[Unwrapped (deg)]]/180*PI())</f>
        <v>6.8065252880732903</v>
      </c>
      <c r="N422" s="2">
        <f>IF(Table3[[#This Row],[Phase shift diff (deg)]]="","",Table3[[#This Row],[Phase shift diff (deg)]]+360*Table3[[#This Row],[Phase mod]])</f>
        <v>389.98517215566642</v>
      </c>
    </row>
    <row r="423" spans="1:14" x14ac:dyDescent="0.2">
      <c r="A423" t="s">
        <v>30</v>
      </c>
      <c r="B423" s="3">
        <v>16.079999999999998</v>
      </c>
      <c r="C423" s="2">
        <f>2*Table3[[#This Row],[Photon energy (eV)]]-Threshold</f>
        <v>7.5726111999999972</v>
      </c>
      <c r="D423" t="s">
        <v>25</v>
      </c>
      <c r="E423" s="1">
        <v>1.77146155368979</v>
      </c>
      <c r="F423" s="2">
        <f>Table3[[#This Row],[Polar ang (rad)]]/PI()*180</f>
        <v>101.49727059611246</v>
      </c>
      <c r="G423" s="4">
        <f>ROUND(Table3[[#This Row],[Polar ang (deg)]], 0)</f>
        <v>101</v>
      </c>
      <c r="H423" s="5">
        <v>7.5378948231130595E-4</v>
      </c>
      <c r="I423" s="1">
        <v>0.32460210761742198</v>
      </c>
      <c r="J423" s="1">
        <v>6.7680666173249202</v>
      </c>
      <c r="K423" s="2">
        <f>IF(Table3[[#This Row],[Phase shift diff (rad)]]="","",Table3[[#This Row],[Phase shift diff (rad)]]/PI()*180)</f>
        <v>387.78165263610157</v>
      </c>
      <c r="L423">
        <v>0</v>
      </c>
      <c r="M423" s="1">
        <f>IF(Table3[[#This Row],[Unwrapped (deg)]]="","",Table3[[#This Row],[Unwrapped (deg)]]/180*PI())</f>
        <v>6.7680666173249202</v>
      </c>
      <c r="N423" s="2">
        <f>IF(Table3[[#This Row],[Phase shift diff (deg)]]="","",Table3[[#This Row],[Phase shift diff (deg)]]+360*Table3[[#This Row],[Phase mod]])</f>
        <v>387.78165263610157</v>
      </c>
    </row>
    <row r="424" spans="1:14" x14ac:dyDescent="0.2">
      <c r="A424" t="s">
        <v>30</v>
      </c>
      <c r="B424" s="3">
        <v>16.079999999999998</v>
      </c>
      <c r="C424" s="2">
        <f>2*Table3[[#This Row],[Photon energy (eV)]]-Threshold</f>
        <v>7.5726111999999972</v>
      </c>
      <c r="D424" t="s">
        <v>25</v>
      </c>
      <c r="E424" s="1">
        <v>1.9052441235897899</v>
      </c>
      <c r="F424" s="2">
        <f>Table3[[#This Row],[Polar ang (rad)]]/PI()*180</f>
        <v>109.16244722379638</v>
      </c>
      <c r="G424" s="4">
        <f>ROUND(Table3[[#This Row],[Polar ang (deg)]], 0)</f>
        <v>109</v>
      </c>
      <c r="H424" s="5">
        <v>1.0184255619671799E-3</v>
      </c>
      <c r="I424" s="1">
        <v>0.35864480499649698</v>
      </c>
      <c r="J424" s="1">
        <v>6.6722261382668204</v>
      </c>
      <c r="K424" s="2">
        <f>IF(Table3[[#This Row],[Phase shift diff (rad)]]="","",Table3[[#This Row],[Phase shift diff (rad)]]/PI()*180)</f>
        <v>382.29039767956044</v>
      </c>
      <c r="L424">
        <v>0</v>
      </c>
      <c r="M424" s="1">
        <f>IF(Table3[[#This Row],[Unwrapped (deg)]]="","",Table3[[#This Row],[Unwrapped (deg)]]/180*PI())</f>
        <v>6.6722261382668204</v>
      </c>
      <c r="N424" s="2">
        <f>IF(Table3[[#This Row],[Phase shift diff (deg)]]="","",Table3[[#This Row],[Phase shift diff (deg)]]+360*Table3[[#This Row],[Phase mod]])</f>
        <v>382.29039767956044</v>
      </c>
    </row>
    <row r="425" spans="1:14" x14ac:dyDescent="0.2">
      <c r="A425" t="s">
        <v>30</v>
      </c>
      <c r="B425" s="3">
        <v>16.079999999999998</v>
      </c>
      <c r="C425" s="2">
        <f>2*Table3[[#This Row],[Photon energy (eV)]]-Threshold</f>
        <v>7.5726111999999972</v>
      </c>
      <c r="D425" t="s">
        <v>25</v>
      </c>
      <c r="E425" s="1">
        <v>2.0390362692897899</v>
      </c>
      <c r="F425" s="2">
        <f>Table3[[#This Row],[Polar ang (rad)]]/PI()*180</f>
        <v>116.82817250440576</v>
      </c>
      <c r="G425" s="4">
        <f>ROUND(Table3[[#This Row],[Polar ang (deg)]], 0)</f>
        <v>117</v>
      </c>
      <c r="H425" s="5">
        <v>1.01519733871735E-3</v>
      </c>
      <c r="I425" s="1">
        <v>0.43890744848820101</v>
      </c>
      <c r="J425" s="1">
        <v>6.4557876846972899</v>
      </c>
      <c r="K425" s="2">
        <f>IF(Table3[[#This Row],[Phase shift diff (rad)]]="","",Table3[[#This Row],[Phase shift diff (rad)]]/PI()*180)</f>
        <v>369.88938776568818</v>
      </c>
      <c r="L425">
        <v>0</v>
      </c>
      <c r="M425" s="1">
        <f>IF(Table3[[#This Row],[Unwrapped (deg)]]="","",Table3[[#This Row],[Unwrapped (deg)]]/180*PI())</f>
        <v>6.4557876846972899</v>
      </c>
      <c r="N425" s="2">
        <f>IF(Table3[[#This Row],[Phase shift diff (deg)]]="","",Table3[[#This Row],[Phase shift diff (deg)]]+360*Table3[[#This Row],[Phase mod]])</f>
        <v>369.88938776568818</v>
      </c>
    </row>
    <row r="426" spans="1:14" x14ac:dyDescent="0.2">
      <c r="A426" t="s">
        <v>30</v>
      </c>
      <c r="B426" s="3">
        <v>16.079999999999998</v>
      </c>
      <c r="C426" s="2">
        <f>2*Table3[[#This Row],[Photon energy (eV)]]-Threshold</f>
        <v>7.5726111999999972</v>
      </c>
      <c r="D426" t="s">
        <v>25</v>
      </c>
      <c r="E426" s="1">
        <v>2.1728440629797898</v>
      </c>
      <c r="F426" s="2">
        <f>Table3[[#This Row],[Polar ang (rad)]]/PI()*180</f>
        <v>124.4947943488</v>
      </c>
      <c r="G426" s="4">
        <f>ROUND(Table3[[#This Row],[Polar ang (deg)]], 0)</f>
        <v>124</v>
      </c>
      <c r="H426" s="5">
        <v>8.6808690924544598E-4</v>
      </c>
      <c r="I426" s="1">
        <v>0.73393459711155196</v>
      </c>
      <c r="J426" s="1">
        <v>5.9362516265494998</v>
      </c>
      <c r="K426" s="2">
        <f>IF(Table3[[#This Row],[Phase shift diff (rad)]]="","",Table3[[#This Row],[Phase shift diff (rad)]]/PI()*180)</f>
        <v>340.12216432895644</v>
      </c>
      <c r="L426">
        <v>0</v>
      </c>
      <c r="M426" s="1">
        <f>IF(Table3[[#This Row],[Unwrapped (deg)]]="","",Table3[[#This Row],[Unwrapped (deg)]]/180*PI())</f>
        <v>5.9362516265494998</v>
      </c>
      <c r="N426" s="2">
        <f>IF(Table3[[#This Row],[Phase shift diff (deg)]]="","",Table3[[#This Row],[Phase shift diff (deg)]]+360*Table3[[#This Row],[Phase mod]])</f>
        <v>340.12216432895644</v>
      </c>
    </row>
    <row r="427" spans="1:14" x14ac:dyDescent="0.2">
      <c r="A427" t="s">
        <v>30</v>
      </c>
      <c r="B427" s="3">
        <v>16.079999999999998</v>
      </c>
      <c r="C427" s="2">
        <f>2*Table3[[#This Row],[Photon energy (eV)]]-Threshold</f>
        <v>7.5726111999999972</v>
      </c>
      <c r="D427" t="s">
        <v>25</v>
      </c>
      <c r="E427" s="1">
        <v>2.3066768641397899</v>
      </c>
      <c r="F427" s="2">
        <f>Table3[[#This Row],[Polar ang (rad)]]/PI()*180</f>
        <v>132.16284901568156</v>
      </c>
      <c r="G427" s="4">
        <f>ROUND(Table3[[#This Row],[Polar ang (deg)]], 0)</f>
        <v>132</v>
      </c>
      <c r="H427" s="5">
        <v>1.0598008104165601E-3</v>
      </c>
      <c r="I427" s="1">
        <v>0.94774907369521999</v>
      </c>
      <c r="J427" s="1">
        <v>5.1115751346179197</v>
      </c>
      <c r="K427" s="2">
        <f>IF(Table3[[#This Row],[Phase shift diff (rad)]]="","",Table3[[#This Row],[Phase shift diff (rad)]]/PI()*180)</f>
        <v>292.87168187762245</v>
      </c>
      <c r="L427">
        <v>0</v>
      </c>
      <c r="M427" s="1">
        <f>IF(Table3[[#This Row],[Unwrapped (deg)]]="","",Table3[[#This Row],[Unwrapped (deg)]]/180*PI())</f>
        <v>5.1115751346179197</v>
      </c>
      <c r="N427" s="2">
        <f>IF(Table3[[#This Row],[Phase shift diff (deg)]]="","",Table3[[#This Row],[Phase shift diff (deg)]]+360*Table3[[#This Row],[Phase mod]])</f>
        <v>292.87168187762245</v>
      </c>
    </row>
    <row r="428" spans="1:14" x14ac:dyDescent="0.2">
      <c r="A428" t="s">
        <v>30</v>
      </c>
      <c r="B428" s="3">
        <v>16.079999999999998</v>
      </c>
      <c r="C428" s="2">
        <f>2*Table3[[#This Row],[Photon energy (eV)]]-Threshold</f>
        <v>7.5726111999999972</v>
      </c>
      <c r="D428" t="s">
        <v>25</v>
      </c>
      <c r="E428" s="1">
        <v>2.4405506304297901</v>
      </c>
      <c r="F428" s="2">
        <f>Table3[[#This Row],[Polar ang (rad)]]/PI()*180</f>
        <v>139.83325081161931</v>
      </c>
      <c r="G428" s="4">
        <f>ROUND(Table3[[#This Row],[Polar ang (deg)]], 0)</f>
        <v>140</v>
      </c>
      <c r="H428" s="5">
        <v>1.7901480985063E-3</v>
      </c>
      <c r="I428" s="1">
        <v>0.98917674128542699</v>
      </c>
      <c r="J428" s="1">
        <v>4.6257738064491196</v>
      </c>
      <c r="K428" s="2">
        <f>IF(Table3[[#This Row],[Phase shift diff (rad)]]="","",Table3[[#This Row],[Phase shift diff (rad)]]/PI()*180)</f>
        <v>265.03731609170029</v>
      </c>
      <c r="L428">
        <v>0</v>
      </c>
      <c r="M428" s="1">
        <f>IF(Table3[[#This Row],[Unwrapped (deg)]]="","",Table3[[#This Row],[Unwrapped (deg)]]/180*PI())</f>
        <v>4.6257738064491187</v>
      </c>
      <c r="N428" s="2">
        <f>IF(Table3[[#This Row],[Phase shift diff (deg)]]="","",Table3[[#This Row],[Phase shift diff (deg)]]+360*Table3[[#This Row],[Phase mod]])</f>
        <v>265.03731609170029</v>
      </c>
    </row>
    <row r="429" spans="1:14" x14ac:dyDescent="0.2">
      <c r="A429" t="s">
        <v>30</v>
      </c>
      <c r="B429" s="3">
        <v>16.079999999999998</v>
      </c>
      <c r="C429" s="2">
        <f>2*Table3[[#This Row],[Photon energy (eV)]]-Threshold</f>
        <v>7.5726111999999972</v>
      </c>
      <c r="D429" t="s">
        <v>25</v>
      </c>
      <c r="E429" s="1">
        <v>2.5744958264797901</v>
      </c>
      <c r="F429" s="2">
        <f>Table3[[#This Row],[Polar ang (rad)]]/PI()*180</f>
        <v>147.50774523133671</v>
      </c>
      <c r="G429" s="4">
        <f>ROUND(Table3[[#This Row],[Polar ang (deg)]], 0)</f>
        <v>148</v>
      </c>
      <c r="H429" s="5">
        <v>2.7333023708049301E-3</v>
      </c>
      <c r="I429" s="1">
        <v>0.99534111212097898</v>
      </c>
      <c r="J429" s="1">
        <v>4.4147556644561003</v>
      </c>
      <c r="K429" s="2">
        <f>IF(Table3[[#This Row],[Phase shift diff (rad)]]="","",Table3[[#This Row],[Phase shift diff (rad)]]/PI()*180)</f>
        <v>252.94686715480799</v>
      </c>
      <c r="L429">
        <v>0</v>
      </c>
      <c r="M429" s="1">
        <f>IF(Table3[[#This Row],[Unwrapped (deg)]]="","",Table3[[#This Row],[Unwrapped (deg)]]/180*PI())</f>
        <v>4.4147556644561003</v>
      </c>
      <c r="N429" s="2">
        <f>IF(Table3[[#This Row],[Phase shift diff (deg)]]="","",Table3[[#This Row],[Phase shift diff (deg)]]+360*Table3[[#This Row],[Phase mod]])</f>
        <v>252.94686715480799</v>
      </c>
    </row>
    <row r="430" spans="1:14" x14ac:dyDescent="0.2">
      <c r="A430" t="s">
        <v>30</v>
      </c>
      <c r="B430" s="3">
        <v>16.079999999999998</v>
      </c>
      <c r="C430" s="2">
        <f>2*Table3[[#This Row],[Photon energy (eV)]]-Threshold</f>
        <v>7.5726111999999972</v>
      </c>
      <c r="D430" t="s">
        <v>25</v>
      </c>
      <c r="E430" s="1">
        <v>2.7085798469497901</v>
      </c>
      <c r="F430" s="2">
        <f>Table3[[#This Row],[Polar ang (rad)]]/PI()*180</f>
        <v>155.19019370441345</v>
      </c>
      <c r="G430" s="4">
        <f>ROUND(Table3[[#This Row],[Polar ang (deg)]], 0)</f>
        <v>155</v>
      </c>
      <c r="H430" s="5">
        <v>3.6624878293685099E-3</v>
      </c>
      <c r="I430" s="1">
        <v>0.99315817086736302</v>
      </c>
      <c r="J430" s="1">
        <v>4.3090013737542998</v>
      </c>
      <c r="K430" s="2">
        <f>IF(Table3[[#This Row],[Phase shift diff (rad)]]="","",Table3[[#This Row],[Phase shift diff (rad)]]/PI()*180)</f>
        <v>246.88759263219518</v>
      </c>
      <c r="L430">
        <v>0</v>
      </c>
      <c r="M430" s="1">
        <f>IF(Table3[[#This Row],[Unwrapped (deg)]]="","",Table3[[#This Row],[Unwrapped (deg)]]/180*PI())</f>
        <v>4.3090013737542998</v>
      </c>
      <c r="N430" s="2">
        <f>IF(Table3[[#This Row],[Phase shift diff (deg)]]="","",Table3[[#This Row],[Phase shift diff (deg)]]+360*Table3[[#This Row],[Phase mod]])</f>
        <v>246.88759263219518</v>
      </c>
    </row>
    <row r="431" spans="1:14" x14ac:dyDescent="0.2">
      <c r="A431" t="s">
        <v>30</v>
      </c>
      <c r="B431" s="3">
        <v>16.079999999999998</v>
      </c>
      <c r="C431" s="2">
        <f>2*Table3[[#This Row],[Photon energy (eV)]]-Threshold</f>
        <v>7.5726111999999972</v>
      </c>
      <c r="D431" t="s">
        <v>25</v>
      </c>
      <c r="E431" s="1">
        <v>2.8429890499997899</v>
      </c>
      <c r="F431" s="2">
        <f>Table3[[#This Row],[Polar ang (rad)]]/PI()*180</f>
        <v>162.89127376689535</v>
      </c>
      <c r="G431" s="4">
        <f>ROUND(Table3[[#This Row],[Polar ang (deg)]], 0)</f>
        <v>163</v>
      </c>
      <c r="H431" s="5">
        <v>4.4390303330652499E-3</v>
      </c>
      <c r="I431" s="1">
        <v>0.99579780698831799</v>
      </c>
      <c r="J431" s="1">
        <v>4.2503653897622904</v>
      </c>
      <c r="K431" s="2">
        <f>IF(Table3[[#This Row],[Phase shift diff (rad)]]="","",Table3[[#This Row],[Phase shift diff (rad)]]/PI()*180)</f>
        <v>243.52799822185639</v>
      </c>
      <c r="L431">
        <v>0</v>
      </c>
      <c r="M431" s="1">
        <f>IF(Table3[[#This Row],[Unwrapped (deg)]]="","",Table3[[#This Row],[Unwrapped (deg)]]/180*PI())</f>
        <v>4.2503653897622904</v>
      </c>
      <c r="N431" s="2">
        <f>IF(Table3[[#This Row],[Phase shift diff (deg)]]="","",Table3[[#This Row],[Phase shift diff (deg)]]+360*Table3[[#This Row],[Phase mod]])</f>
        <v>243.52799822185639</v>
      </c>
    </row>
    <row r="432" spans="1:14" x14ac:dyDescent="0.2">
      <c r="A432" t="s">
        <v>30</v>
      </c>
      <c r="B432" s="3">
        <v>16.079999999999998</v>
      </c>
      <c r="C432" s="2">
        <f>2*Table3[[#This Row],[Photon energy (eV)]]-Threshold</f>
        <v>7.5726111999999972</v>
      </c>
      <c r="D432" t="s">
        <v>25</v>
      </c>
      <c r="E432" s="1">
        <v>2.9785043514297902</v>
      </c>
      <c r="F432" s="2">
        <f>Table3[[#This Row],[Polar ang (rad)]]/PI()*180</f>
        <v>170.65572859827753</v>
      </c>
      <c r="G432" s="4">
        <f>ROUND(Table3[[#This Row],[Polar ang (deg)]], 0)</f>
        <v>171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diff (rad)]]="","",Table3[[#This Row],[Phase shift diff (rad)]]/PI()*180)</f>
        <v>241.70572366166508</v>
      </c>
      <c r="L432">
        <v>0</v>
      </c>
      <c r="M432" s="1">
        <f>IF(Table3[[#This Row],[Unwrapped (deg)]]="","",Table3[[#This Row],[Unwrapped (deg)]]/180*PI())</f>
        <v>4.2185606988116202</v>
      </c>
      <c r="N432" s="2">
        <f>IF(Table3[[#This Row],[Phase shift diff (deg)]]="","",Table3[[#This Row],[Phase shift diff (deg)]]+360*Table3[[#This Row],[Phase mod]])</f>
        <v>241.70572366166508</v>
      </c>
    </row>
    <row r="433" spans="1:14" x14ac:dyDescent="0.2">
      <c r="A433" t="s">
        <v>30</v>
      </c>
      <c r="B433" s="3">
        <v>16.079999999999998</v>
      </c>
      <c r="C433" s="2">
        <f>2*Table3[[#This Row],[Photon energy (eV)]]-Threshold</f>
        <v>7.5726111999999972</v>
      </c>
      <c r="D433" t="s">
        <v>25</v>
      </c>
      <c r="E433" s="1">
        <v>3.14159265358979</v>
      </c>
      <c r="F433" s="2">
        <f>Table3[[#This Row],[Polar ang (rad)]]/PI()*180</f>
        <v>179.99999999999983</v>
      </c>
      <c r="G433" s="4">
        <f>ROUND(Table3[[#This Row],[Polar ang (deg)]], 0)</f>
        <v>180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diff (rad)]]="","",Table3[[#This Row],[Phase shift diff (rad)]]/PI()*180)</f>
        <v>240.98837590787858</v>
      </c>
      <c r="L433">
        <v>0</v>
      </c>
      <c r="M433" s="1">
        <f>IF(Table3[[#This Row],[Unwrapped (deg)]]="","",Table3[[#This Row],[Unwrapped (deg)]]/180*PI())</f>
        <v>4.2060406186262602</v>
      </c>
      <c r="N433" s="2">
        <f>IF(Table3[[#This Row],[Phase shift diff (deg)]]="","",Table3[[#This Row],[Phase shift diff (deg)]]+360*Table3[[#This Row],[Phase mod]])</f>
        <v>240.98837590787858</v>
      </c>
    </row>
    <row r="434" spans="1:14" x14ac:dyDescent="0.2">
      <c r="A434" t="s">
        <v>31</v>
      </c>
      <c r="B434" s="3">
        <v>16.54</v>
      </c>
      <c r="C434" s="2">
        <f>2*Table3[[#This Row],[Photon energy (eV)]]-Threshold</f>
        <v>8.4926111999999989</v>
      </c>
      <c r="D434" t="s">
        <v>23</v>
      </c>
      <c r="E434" s="1">
        <v>0</v>
      </c>
      <c r="F434" s="2">
        <f>Table3[[#This Row],[Polar ang (rad)]]/PI()*180</f>
        <v>0</v>
      </c>
      <c r="G434" s="4">
        <f>ROUND(Table3[[#This Row],[Polar ang (deg)]], 0)</f>
        <v>0</v>
      </c>
      <c r="H434" s="5">
        <v>6.6704101390160303E-3</v>
      </c>
      <c r="I434" s="1">
        <v>1</v>
      </c>
      <c r="J434" s="1">
        <v>1.0088737031350199</v>
      </c>
      <c r="K434" s="2">
        <f>IF(Table3[[#This Row],[Phase shift diff (rad)]]="","",Table3[[#This Row],[Phase shift diff (rad)]]/PI()*180)</f>
        <v>57.804205251370966</v>
      </c>
      <c r="L434">
        <v>0</v>
      </c>
      <c r="M434" s="1">
        <f>IF(Table3[[#This Row],[Unwrapped (deg)]]="","",Table3[[#This Row],[Unwrapped (deg)]]/180*PI())</f>
        <v>1.0088737031350199</v>
      </c>
      <c r="N434" s="2">
        <f>IF(Table3[[#This Row],[Phase shift diff (deg)]]="","",Table3[[#This Row],[Phase shift diff (deg)]]+360*Table3[[#This Row],[Phase mod]])</f>
        <v>57.804205251370966</v>
      </c>
    </row>
    <row r="435" spans="1:14" x14ac:dyDescent="0.2">
      <c r="A435" t="s">
        <v>31</v>
      </c>
      <c r="B435" s="3">
        <v>16.54</v>
      </c>
      <c r="C435" s="2">
        <f>2*Table3[[#This Row],[Photon energy (eV)]]-Threshold</f>
        <v>8.4926111999999989</v>
      </c>
      <c r="D435" t="s">
        <v>23</v>
      </c>
      <c r="E435" s="1">
        <v>0.16308830216</v>
      </c>
      <c r="F435" s="2">
        <f>Table3[[#This Row],[Polar ang (rad)]]/PI()*180</f>
        <v>9.3442714017223079</v>
      </c>
      <c r="G435" s="4">
        <f>ROUND(Table3[[#This Row],[Polar ang (deg)]], 0)</f>
        <v>9</v>
      </c>
      <c r="H435" s="5">
        <v>6.0317570629764197E-3</v>
      </c>
      <c r="I435" s="1">
        <v>0.95247917454585096</v>
      </c>
      <c r="J435" s="1">
        <v>1.0021453338650499</v>
      </c>
      <c r="K435" s="2">
        <f>IF(Table3[[#This Row],[Phase shift diff (rad)]]="","",Table3[[#This Row],[Phase shift diff (rad)]]/PI()*180)</f>
        <v>57.41869808919617</v>
      </c>
      <c r="L435">
        <v>0</v>
      </c>
      <c r="M435" s="1">
        <f>IF(Table3[[#This Row],[Unwrapped (deg)]]="","",Table3[[#This Row],[Unwrapped (deg)]]/180*PI())</f>
        <v>1.0021453338650499</v>
      </c>
      <c r="N435" s="2">
        <f>IF(Table3[[#This Row],[Phase shift diff (deg)]]="","",Table3[[#This Row],[Phase shift diff (deg)]]+360*Table3[[#This Row],[Phase mod]])</f>
        <v>57.41869808919617</v>
      </c>
    </row>
    <row r="436" spans="1:14" x14ac:dyDescent="0.2">
      <c r="A436" t="s">
        <v>31</v>
      </c>
      <c r="B436" s="3">
        <v>16.54</v>
      </c>
      <c r="C436" s="2">
        <f>2*Table3[[#This Row],[Photon energy (eV)]]-Threshold</f>
        <v>8.4926111999999989</v>
      </c>
      <c r="D436" t="s">
        <v>23</v>
      </c>
      <c r="E436" s="1">
        <v>0.29860360358999999</v>
      </c>
      <c r="F436" s="2">
        <f>Table3[[#This Row],[Polar ang (rad)]]/PI()*180</f>
        <v>17.108726233104477</v>
      </c>
      <c r="G436" s="4">
        <f>ROUND(Table3[[#This Row],[Polar ang (deg)]], 0)</f>
        <v>17</v>
      </c>
      <c r="H436" s="5">
        <v>4.7161420607617598E-3</v>
      </c>
      <c r="I436" s="1">
        <v>0.84731548805217005</v>
      </c>
      <c r="J436" s="1">
        <v>0.98449264578515405</v>
      </c>
      <c r="K436" s="2">
        <f>IF(Table3[[#This Row],[Phase shift diff (rad)]]="","",Table3[[#This Row],[Phase shift diff (rad)]]/PI()*180)</f>
        <v>56.407273565157247</v>
      </c>
      <c r="L436">
        <v>0</v>
      </c>
      <c r="M436" s="1">
        <f>IF(Table3[[#This Row],[Unwrapped (deg)]]="","",Table3[[#This Row],[Unwrapped (deg)]]/180*PI())</f>
        <v>0.98449264578515416</v>
      </c>
      <c r="N436" s="2">
        <f>IF(Table3[[#This Row],[Phase shift diff (deg)]]="","",Table3[[#This Row],[Phase shift diff (deg)]]+360*Table3[[#This Row],[Phase mod]])</f>
        <v>56.407273565157247</v>
      </c>
    </row>
    <row r="437" spans="1:14" x14ac:dyDescent="0.2">
      <c r="A437" t="s">
        <v>31</v>
      </c>
      <c r="B437" s="3">
        <v>16.54</v>
      </c>
      <c r="C437" s="2">
        <f>2*Table3[[#This Row],[Photon energy (eV)]]-Threshold</f>
        <v>8.4926111999999989</v>
      </c>
      <c r="D437" t="s">
        <v>23</v>
      </c>
      <c r="E437" s="1">
        <v>0.43301280663999903</v>
      </c>
      <c r="F437" s="2">
        <f>Table3[[#This Row],[Polar ang (rad)]]/PI()*180</f>
        <v>24.809806295586331</v>
      </c>
      <c r="G437" s="4">
        <f>ROUND(Table3[[#This Row],[Polar ang (deg)]], 0)</f>
        <v>25</v>
      </c>
      <c r="H437" s="5">
        <v>3.1083586862581301E-3</v>
      </c>
      <c r="I437" s="1">
        <v>0.69956494247976597</v>
      </c>
      <c r="J437" s="1">
        <v>0.95039014478111505</v>
      </c>
      <c r="K437" s="2">
        <f>IF(Table3[[#This Row],[Phase shift diff (rad)]]="","",Table3[[#This Row],[Phase shift diff (rad)]]/PI()*180)</f>
        <v>54.453344186785152</v>
      </c>
      <c r="L437">
        <v>0</v>
      </c>
      <c r="M437" s="1">
        <f>IF(Table3[[#This Row],[Unwrapped (deg)]]="","",Table3[[#This Row],[Unwrapped (deg)]]/180*PI())</f>
        <v>0.95039014478111494</v>
      </c>
      <c r="N437" s="2">
        <f>IF(Table3[[#This Row],[Phase shift diff (deg)]]="","",Table3[[#This Row],[Phase shift diff (deg)]]+360*Table3[[#This Row],[Phase mod]])</f>
        <v>54.453344186785152</v>
      </c>
    </row>
    <row r="438" spans="1:14" x14ac:dyDescent="0.2">
      <c r="A438" t="s">
        <v>31</v>
      </c>
      <c r="B438" s="3">
        <v>16.54</v>
      </c>
      <c r="C438" s="2">
        <f>2*Table3[[#This Row],[Photon energy (eV)]]-Threshold</f>
        <v>8.4926111999999989</v>
      </c>
      <c r="D438" t="s">
        <v>23</v>
      </c>
      <c r="E438" s="1">
        <v>0.56709682710999998</v>
      </c>
      <c r="F438" s="2">
        <f>Table3[[#This Row],[Polar ang (rad)]]/PI()*180</f>
        <v>32.492254768663123</v>
      </c>
      <c r="G438" s="4">
        <f>ROUND(Table3[[#This Row],[Polar ang (deg)]], 0)</f>
        <v>32</v>
      </c>
      <c r="H438" s="5">
        <v>1.6343633779753999E-3</v>
      </c>
      <c r="I438" s="1">
        <v>0.53014354391729601</v>
      </c>
      <c r="J438" s="1">
        <v>0.88667037096323398</v>
      </c>
      <c r="K438" s="2">
        <f>IF(Table3[[#This Row],[Phase shift diff (rad)]]="","",Table3[[#This Row],[Phase shift diff (rad)]]/PI()*180)</f>
        <v>50.802470075492359</v>
      </c>
      <c r="L438">
        <v>0</v>
      </c>
      <c r="M438" s="1">
        <f>IF(Table3[[#This Row],[Unwrapped (deg)]]="","",Table3[[#This Row],[Unwrapped (deg)]]/180*PI())</f>
        <v>0.88667037096323398</v>
      </c>
      <c r="N438" s="2">
        <f>IF(Table3[[#This Row],[Phase shift diff (deg)]]="","",Table3[[#This Row],[Phase shift diff (deg)]]+360*Table3[[#This Row],[Phase mod]])</f>
        <v>50.802470075492359</v>
      </c>
    </row>
    <row r="439" spans="1:14" x14ac:dyDescent="0.2">
      <c r="A439" t="s">
        <v>31</v>
      </c>
      <c r="B439" s="3">
        <v>16.54</v>
      </c>
      <c r="C439" s="2">
        <f>2*Table3[[#This Row],[Photon energy (eV)]]-Threshold</f>
        <v>8.4926111999999989</v>
      </c>
      <c r="D439" t="s">
        <v>23</v>
      </c>
      <c r="E439" s="1">
        <v>0.70104202315999997</v>
      </c>
      <c r="F439" s="2">
        <f>Table3[[#This Row],[Polar ang (rad)]]/PI()*180</f>
        <v>40.166749188380507</v>
      </c>
      <c r="G439" s="4">
        <f>ROUND(Table3[[#This Row],[Polar ang (deg)]], 0)</f>
        <v>40</v>
      </c>
      <c r="H439" s="5">
        <v>6.1201822620082704E-4</v>
      </c>
      <c r="I439" s="1">
        <v>0.369245257415596</v>
      </c>
      <c r="J439" s="1">
        <v>0.76880599753019696</v>
      </c>
      <c r="K439" s="2">
        <f>IF(Table3[[#This Row],[Phase shift diff (rad)]]="","",Table3[[#This Row],[Phase shift diff (rad)]]/PI()*180)</f>
        <v>44.049338922825477</v>
      </c>
      <c r="L439">
        <v>0</v>
      </c>
      <c r="M439" s="1">
        <f>IF(Table3[[#This Row],[Unwrapped (deg)]]="","",Table3[[#This Row],[Unwrapped (deg)]]/180*PI())</f>
        <v>0.76880599753019696</v>
      </c>
      <c r="N439" s="2">
        <f>IF(Table3[[#This Row],[Phase shift diff (deg)]]="","",Table3[[#This Row],[Phase shift diff (deg)]]+360*Table3[[#This Row],[Phase mod]])</f>
        <v>44.049338922825477</v>
      </c>
    </row>
    <row r="440" spans="1:14" x14ac:dyDescent="0.2">
      <c r="A440" t="s">
        <v>31</v>
      </c>
      <c r="B440" s="3">
        <v>16.54</v>
      </c>
      <c r="C440" s="2">
        <f>2*Table3[[#This Row],[Photon energy (eV)]]-Threshold</f>
        <v>8.4926111999999989</v>
      </c>
      <c r="D440" t="s">
        <v>23</v>
      </c>
      <c r="E440" s="1">
        <v>0.83491578945</v>
      </c>
      <c r="F440" s="2">
        <f>Table3[[#This Row],[Polar ang (rad)]]/PI()*180</f>
        <v>47.837150984318271</v>
      </c>
      <c r="G440" s="4">
        <f>ROUND(Table3[[#This Row],[Polar ang (deg)]], 0)</f>
        <v>48</v>
      </c>
      <c r="H440" s="5">
        <v>1.4031566239291999E-4</v>
      </c>
      <c r="I440" s="1">
        <v>0.24526108965193399</v>
      </c>
      <c r="J440" s="1">
        <v>0.79719023665324995</v>
      </c>
      <c r="K440" s="2">
        <f>IF(Table3[[#This Row],[Phase shift diff (rad)]]="","",Table3[[#This Row],[Phase shift diff (rad)]]/PI()*180)</f>
        <v>45.675636029266528</v>
      </c>
      <c r="L440">
        <v>0</v>
      </c>
      <c r="M440" s="1">
        <f>IF(Table3[[#This Row],[Unwrapped (deg)]]="","",Table3[[#This Row],[Unwrapped (deg)]]/180*PI())</f>
        <v>0.79719023665324995</v>
      </c>
      <c r="N440" s="2">
        <f>IF(Table3[[#This Row],[Phase shift diff (deg)]]="","",Table3[[#This Row],[Phase shift diff (deg)]]+360*Table3[[#This Row],[Phase mod]])</f>
        <v>45.675636029266528</v>
      </c>
    </row>
    <row r="441" spans="1:14" x14ac:dyDescent="0.2">
      <c r="A441" t="s">
        <v>31</v>
      </c>
      <c r="B441" s="3">
        <v>16.54</v>
      </c>
      <c r="C441" s="2">
        <f>2*Table3[[#This Row],[Photon energy (eV)]]-Threshold</f>
        <v>8.4926111999999989</v>
      </c>
      <c r="D441" t="s">
        <v>23</v>
      </c>
      <c r="E441" s="1">
        <v>0.96874859060999896</v>
      </c>
      <c r="F441" s="2">
        <f>Table3[[#This Row],[Polar ang (rad)]]/PI()*180</f>
        <v>55.505205651199752</v>
      </c>
      <c r="G441" s="4">
        <f>ROUND(Table3[[#This Row],[Polar ang (deg)]], 0)</f>
        <v>56</v>
      </c>
      <c r="H441" s="5">
        <v>1.84341924533537E-4</v>
      </c>
      <c r="I441" s="1">
        <v>0.143303516291692</v>
      </c>
      <c r="J441" s="1">
        <v>1.6534921544849199</v>
      </c>
      <c r="K441" s="2">
        <f>IF(Table3[[#This Row],[Phase shift diff (rad)]]="","",Table3[[#This Row],[Phase shift diff (rad)]]/PI()*180)</f>
        <v>94.738121909979441</v>
      </c>
      <c r="L441">
        <v>0</v>
      </c>
      <c r="M441" s="1">
        <f>IF(Table3[[#This Row],[Unwrapped (deg)]]="","",Table3[[#This Row],[Unwrapped (deg)]]/180*PI())</f>
        <v>1.6534921544849202</v>
      </c>
      <c r="N441" s="2">
        <f>IF(Table3[[#This Row],[Phase shift diff (deg)]]="","",Table3[[#This Row],[Phase shift diff (deg)]]+360*Table3[[#This Row],[Phase mod]])</f>
        <v>94.738121909979441</v>
      </c>
    </row>
    <row r="442" spans="1:14" x14ac:dyDescent="0.2">
      <c r="A442" t="s">
        <v>31</v>
      </c>
      <c r="B442" s="3">
        <v>16.54</v>
      </c>
      <c r="C442" s="2">
        <f>2*Table3[[#This Row],[Photon energy (eV)]]-Threshold</f>
        <v>8.4926111999999989</v>
      </c>
      <c r="D442" t="s">
        <v>23</v>
      </c>
      <c r="E442" s="1">
        <v>1.1025563842999999</v>
      </c>
      <c r="F442" s="2">
        <f>Table3[[#This Row],[Polar ang (rad)]]/PI()*180</f>
        <v>63.171827495594052</v>
      </c>
      <c r="G442" s="4">
        <f>ROUND(Table3[[#This Row],[Polar ang (deg)]], 0)</f>
        <v>63</v>
      </c>
      <c r="H442" s="5">
        <v>4.3578677511058001E-4</v>
      </c>
      <c r="I442" s="1">
        <v>0.186616638464326</v>
      </c>
      <c r="J442" s="1">
        <v>1.5453493252496899</v>
      </c>
      <c r="K442" s="2">
        <f>IF(Table3[[#This Row],[Phase shift diff (rad)]]="","",Table3[[#This Row],[Phase shift diff (rad)]]/PI()*180)</f>
        <v>88.541994210196776</v>
      </c>
      <c r="L442">
        <v>0</v>
      </c>
      <c r="M442" s="1">
        <f>IF(Table3[[#This Row],[Unwrapped (deg)]]="","",Table3[[#This Row],[Unwrapped (deg)]]/180*PI())</f>
        <v>1.5453493252496899</v>
      </c>
      <c r="N442" s="2">
        <f>IF(Table3[[#This Row],[Phase shift diff (deg)]]="","",Table3[[#This Row],[Phase shift diff (deg)]]+360*Table3[[#This Row],[Phase mod]])</f>
        <v>88.541994210196776</v>
      </c>
    </row>
    <row r="443" spans="1:14" x14ac:dyDescent="0.2">
      <c r="A443" t="s">
        <v>31</v>
      </c>
      <c r="B443" s="3">
        <v>16.54</v>
      </c>
      <c r="C443" s="2">
        <f>2*Table3[[#This Row],[Photon energy (eV)]]-Threshold</f>
        <v>8.4926111999999989</v>
      </c>
      <c r="D443" t="s">
        <v>23</v>
      </c>
      <c r="E443" s="1">
        <v>1.2363485299999999</v>
      </c>
      <c r="F443" s="2">
        <f>Table3[[#This Row],[Polar ang (rad)]]/PI()*180</f>
        <v>70.837552776203438</v>
      </c>
      <c r="G443" s="4">
        <f>ROUND(Table3[[#This Row],[Polar ang (deg)]], 0)</f>
        <v>71</v>
      </c>
      <c r="H443" s="5">
        <v>6.0558300258883803E-4</v>
      </c>
      <c r="I443" s="1">
        <v>0.22006577166034599</v>
      </c>
      <c r="J443" s="1">
        <v>1.45484400941959</v>
      </c>
      <c r="K443" s="2">
        <f>IF(Table3[[#This Row],[Phase shift diff (rad)]]="","",Table3[[#This Row],[Phase shift diff (rad)]]/PI()*180)</f>
        <v>83.356421589633499</v>
      </c>
      <c r="L443">
        <v>0</v>
      </c>
      <c r="M443" s="1">
        <f>IF(Table3[[#This Row],[Unwrapped (deg)]]="","",Table3[[#This Row],[Unwrapped (deg)]]/180*PI())</f>
        <v>1.4548440094195902</v>
      </c>
      <c r="N443" s="2">
        <f>IF(Table3[[#This Row],[Phase shift diff (deg)]]="","",Table3[[#This Row],[Phase shift diff (deg)]]+360*Table3[[#This Row],[Phase mod]])</f>
        <v>83.356421589633499</v>
      </c>
    </row>
    <row r="444" spans="1:14" x14ac:dyDescent="0.2">
      <c r="A444" t="s">
        <v>31</v>
      </c>
      <c r="B444" s="3">
        <v>16.54</v>
      </c>
      <c r="C444" s="2">
        <f>2*Table3[[#This Row],[Photon energy (eV)]]-Threshold</f>
        <v>8.4926111999999989</v>
      </c>
      <c r="D444" t="s">
        <v>23</v>
      </c>
      <c r="E444" s="1">
        <v>1.3701310999</v>
      </c>
      <c r="F444" s="2">
        <f>Table3[[#This Row],[Polar ang (rad)]]/PI()*180</f>
        <v>78.502729403887372</v>
      </c>
      <c r="G444" s="4">
        <f>ROUND(Table3[[#This Row],[Polar ang (deg)]], 0)</f>
        <v>79</v>
      </c>
      <c r="H444" s="5">
        <v>5.3188151462135703E-4</v>
      </c>
      <c r="I444" s="1">
        <v>0.240264051128534</v>
      </c>
      <c r="J444" s="1">
        <v>1.4099258706467399</v>
      </c>
      <c r="K444" s="2">
        <f>IF(Table3[[#This Row],[Phase shift diff (rad)]]="","",Table3[[#This Row],[Phase shift diff (rad)]]/PI()*180)</f>
        <v>80.782801814366238</v>
      </c>
      <c r="L444">
        <v>0</v>
      </c>
      <c r="M444" s="1">
        <f>IF(Table3[[#This Row],[Unwrapped (deg)]]="","",Table3[[#This Row],[Unwrapped (deg)]]/180*PI())</f>
        <v>1.4099258706467399</v>
      </c>
      <c r="N444" s="2">
        <f>IF(Table3[[#This Row],[Phase shift diff (deg)]]="","",Table3[[#This Row],[Phase shift diff (deg)]]+360*Table3[[#This Row],[Phase mod]])</f>
        <v>80.782801814366238</v>
      </c>
    </row>
    <row r="445" spans="1:14" x14ac:dyDescent="0.2">
      <c r="A445" t="s">
        <v>31</v>
      </c>
      <c r="B445" s="3">
        <v>16.54</v>
      </c>
      <c r="C445" s="2">
        <f>2*Table3[[#This Row],[Photon energy (eV)]]-Threshold</f>
        <v>8.4926111999999989</v>
      </c>
      <c r="D445" t="s">
        <v>23</v>
      </c>
      <c r="E445" s="1">
        <v>1.5039084682999999</v>
      </c>
      <c r="F445" s="2">
        <f>Table3[[#This Row],[Polar ang (rad)]]/PI()*180</f>
        <v>86.167608007574145</v>
      </c>
      <c r="G445" s="4">
        <f>ROUND(Table3[[#This Row],[Polar ang (deg)]], 0)</f>
        <v>86</v>
      </c>
      <c r="H445" s="5">
        <v>2.1129562411292799E-4</v>
      </c>
      <c r="I445" s="1">
        <v>0.249629985118557</v>
      </c>
      <c r="J445" s="1">
        <v>1.3912617281106801</v>
      </c>
      <c r="K445" s="2">
        <f>IF(Table3[[#This Row],[Phase shift diff (rad)]]="","",Table3[[#This Row],[Phase shift diff (rad)]]/PI()*180)</f>
        <v>79.71342521881941</v>
      </c>
      <c r="L445">
        <v>0</v>
      </c>
      <c r="M445" s="1">
        <f>IF(Table3[[#This Row],[Unwrapped (deg)]]="","",Table3[[#This Row],[Unwrapped (deg)]]/180*PI())</f>
        <v>1.3912617281106801</v>
      </c>
      <c r="N445" s="2">
        <f>IF(Table3[[#This Row],[Phase shift diff (deg)]]="","",Table3[[#This Row],[Phase shift diff (deg)]]+360*Table3[[#This Row],[Phase mod]])</f>
        <v>79.71342521881941</v>
      </c>
    </row>
    <row r="446" spans="1:14" x14ac:dyDescent="0.2">
      <c r="A446" t="s">
        <v>31</v>
      </c>
      <c r="B446" s="3">
        <v>16.54</v>
      </c>
      <c r="C446" s="2">
        <f>2*Table3[[#This Row],[Photon energy (eV)]]-Threshold</f>
        <v>8.4926111999999989</v>
      </c>
      <c r="D446" t="s">
        <v>23</v>
      </c>
      <c r="E446" s="1">
        <v>1.6376841852897901</v>
      </c>
      <c r="F446" s="2">
        <f>Table3[[#This Row],[Polar ang (rad)]]/PI()*180</f>
        <v>93.83239199242567</v>
      </c>
      <c r="G446" s="4">
        <f>ROUND(Table3[[#This Row],[Polar ang (deg)]], 0)</f>
        <v>94</v>
      </c>
      <c r="H446" s="5">
        <v>2.1129562411292799E-4</v>
      </c>
      <c r="I446" s="1">
        <v>0.249629985118557</v>
      </c>
      <c r="J446" s="1">
        <v>4.5328543817004698</v>
      </c>
      <c r="K446" s="2">
        <f>IF(Table3[[#This Row],[Phase shift diff (rad)]]="","",Table3[[#This Row],[Phase shift diff (rad)]]/PI()*180)</f>
        <v>259.71342521881922</v>
      </c>
      <c r="L446">
        <v>0</v>
      </c>
      <c r="M446" s="1">
        <f>IF(Table3[[#This Row],[Unwrapped (deg)]]="","",Table3[[#This Row],[Unwrapped (deg)]]/180*PI())</f>
        <v>4.5328543817004698</v>
      </c>
      <c r="N446" s="2">
        <f>IF(Table3[[#This Row],[Phase shift diff (deg)]]="","",Table3[[#This Row],[Phase shift diff (deg)]]+360*Table3[[#This Row],[Phase mod]])</f>
        <v>259.71342521881922</v>
      </c>
    </row>
    <row r="447" spans="1:14" x14ac:dyDescent="0.2">
      <c r="A447" t="s">
        <v>31</v>
      </c>
      <c r="B447" s="3">
        <v>16.54</v>
      </c>
      <c r="C447" s="2">
        <f>2*Table3[[#This Row],[Photon energy (eV)]]-Threshold</f>
        <v>8.4926111999999989</v>
      </c>
      <c r="D447" t="s">
        <v>23</v>
      </c>
      <c r="E447" s="1">
        <v>1.77146155368979</v>
      </c>
      <c r="F447" s="2">
        <f>Table3[[#This Row],[Polar ang (rad)]]/PI()*180</f>
        <v>101.49727059611246</v>
      </c>
      <c r="G447" s="4">
        <f>ROUND(Table3[[#This Row],[Polar ang (deg)]], 0)</f>
        <v>101</v>
      </c>
      <c r="H447" s="5">
        <v>5.3188151462135703E-4</v>
      </c>
      <c r="I447" s="1">
        <v>0.240264051128534</v>
      </c>
      <c r="J447" s="1">
        <v>4.5515185242365304</v>
      </c>
      <c r="K447" s="2">
        <f>IF(Table3[[#This Row],[Phase shift diff (rad)]]="","",Table3[[#This Row],[Phase shift diff (rad)]]/PI()*180)</f>
        <v>260.78280181436611</v>
      </c>
      <c r="L447">
        <v>0</v>
      </c>
      <c r="M447" s="1">
        <f>IF(Table3[[#This Row],[Unwrapped (deg)]]="","",Table3[[#This Row],[Unwrapped (deg)]]/180*PI())</f>
        <v>4.5515185242365304</v>
      </c>
      <c r="N447" s="2">
        <f>IF(Table3[[#This Row],[Phase shift diff (deg)]]="","",Table3[[#This Row],[Phase shift diff (deg)]]+360*Table3[[#This Row],[Phase mod]])</f>
        <v>260.78280181436611</v>
      </c>
    </row>
    <row r="448" spans="1:14" x14ac:dyDescent="0.2">
      <c r="A448" t="s">
        <v>31</v>
      </c>
      <c r="B448" s="3">
        <v>16.54</v>
      </c>
      <c r="C448" s="2">
        <f>2*Table3[[#This Row],[Photon energy (eV)]]-Threshold</f>
        <v>8.4926111999999989</v>
      </c>
      <c r="D448" t="s">
        <v>23</v>
      </c>
      <c r="E448" s="1">
        <v>1.9052441235897899</v>
      </c>
      <c r="F448" s="2">
        <f>Table3[[#This Row],[Polar ang (rad)]]/PI()*180</f>
        <v>109.16244722379638</v>
      </c>
      <c r="G448" s="4">
        <f>ROUND(Table3[[#This Row],[Polar ang (deg)]], 0)</f>
        <v>109</v>
      </c>
      <c r="H448" s="5">
        <v>6.0558300258883803E-4</v>
      </c>
      <c r="I448" s="1">
        <v>0.22006577166034599</v>
      </c>
      <c r="J448" s="1">
        <v>4.5964366630093796</v>
      </c>
      <c r="K448" s="2">
        <f>IF(Table3[[#This Row],[Phase shift diff (rad)]]="","",Table3[[#This Row],[Phase shift diff (rad)]]/PI()*180)</f>
        <v>263.35642158963327</v>
      </c>
      <c r="L448">
        <v>0</v>
      </c>
      <c r="M448" s="1">
        <f>IF(Table3[[#This Row],[Unwrapped (deg)]]="","",Table3[[#This Row],[Unwrapped (deg)]]/180*PI())</f>
        <v>4.5964366630093796</v>
      </c>
      <c r="N448" s="2">
        <f>IF(Table3[[#This Row],[Phase shift diff (deg)]]="","",Table3[[#This Row],[Phase shift diff (deg)]]+360*Table3[[#This Row],[Phase mod]])</f>
        <v>263.35642158963327</v>
      </c>
    </row>
    <row r="449" spans="1:14" x14ac:dyDescent="0.2">
      <c r="A449" t="s">
        <v>31</v>
      </c>
      <c r="B449" s="3">
        <v>16.54</v>
      </c>
      <c r="C449" s="2">
        <f>2*Table3[[#This Row],[Photon energy (eV)]]-Threshold</f>
        <v>8.4926111999999989</v>
      </c>
      <c r="D449" t="s">
        <v>23</v>
      </c>
      <c r="E449" s="1">
        <v>2.0390362692897899</v>
      </c>
      <c r="F449" s="2">
        <f>Table3[[#This Row],[Polar ang (rad)]]/PI()*180</f>
        <v>116.82817250440576</v>
      </c>
      <c r="G449" s="4">
        <f>ROUND(Table3[[#This Row],[Polar ang (deg)]], 0)</f>
        <v>117</v>
      </c>
      <c r="H449" s="5">
        <v>4.3578677511058001E-4</v>
      </c>
      <c r="I449" s="1">
        <v>0.186616638464326</v>
      </c>
      <c r="J449" s="1">
        <v>4.6869419788394797</v>
      </c>
      <c r="K449" s="2">
        <f>IF(Table3[[#This Row],[Phase shift diff (rad)]]="","",Table3[[#This Row],[Phase shift diff (rad)]]/PI()*180)</f>
        <v>268.54199421019661</v>
      </c>
      <c r="L449">
        <v>0</v>
      </c>
      <c r="M449" s="1">
        <f>IF(Table3[[#This Row],[Unwrapped (deg)]]="","",Table3[[#This Row],[Unwrapped (deg)]]/180*PI())</f>
        <v>4.6869419788394797</v>
      </c>
      <c r="N449" s="2">
        <f>IF(Table3[[#This Row],[Phase shift diff (deg)]]="","",Table3[[#This Row],[Phase shift diff (deg)]]+360*Table3[[#This Row],[Phase mod]])</f>
        <v>268.54199421019661</v>
      </c>
    </row>
    <row r="450" spans="1:14" x14ac:dyDescent="0.2">
      <c r="A450" t="s">
        <v>31</v>
      </c>
      <c r="B450" s="3">
        <v>16.54</v>
      </c>
      <c r="C450" s="2">
        <f>2*Table3[[#This Row],[Photon energy (eV)]]-Threshold</f>
        <v>8.4926111999999989</v>
      </c>
      <c r="D450" t="s">
        <v>23</v>
      </c>
      <c r="E450" s="1">
        <v>2.1728440629797898</v>
      </c>
      <c r="F450" s="2">
        <f>Table3[[#This Row],[Polar ang (rad)]]/PI()*180</f>
        <v>124.4947943488</v>
      </c>
      <c r="G450" s="4">
        <f>ROUND(Table3[[#This Row],[Polar ang (deg)]], 0)</f>
        <v>124</v>
      </c>
      <c r="H450" s="5">
        <v>1.84341924533537E-4</v>
      </c>
      <c r="I450" s="1">
        <v>0.143303516291692</v>
      </c>
      <c r="J450" s="1">
        <v>4.7950848080747104</v>
      </c>
      <c r="K450" s="2">
        <f>IF(Table3[[#This Row],[Phase shift diff (rad)]]="","",Table3[[#This Row],[Phase shift diff (rad)]]/PI()*180)</f>
        <v>274.73812190997927</v>
      </c>
      <c r="L450">
        <v>0</v>
      </c>
      <c r="M450" s="1">
        <f>IF(Table3[[#This Row],[Unwrapped (deg)]]="","",Table3[[#This Row],[Unwrapped (deg)]]/180*PI())</f>
        <v>4.7950848080747104</v>
      </c>
      <c r="N450" s="2">
        <f>IF(Table3[[#This Row],[Phase shift diff (deg)]]="","",Table3[[#This Row],[Phase shift diff (deg)]]+360*Table3[[#This Row],[Phase mod]])</f>
        <v>274.73812190997927</v>
      </c>
    </row>
    <row r="451" spans="1:14" x14ac:dyDescent="0.2">
      <c r="A451" t="s">
        <v>31</v>
      </c>
      <c r="B451" s="3">
        <v>16.54</v>
      </c>
      <c r="C451" s="2">
        <f>2*Table3[[#This Row],[Photon energy (eV)]]-Threshold</f>
        <v>8.4926111999999989</v>
      </c>
      <c r="D451" t="s">
        <v>23</v>
      </c>
      <c r="E451" s="1">
        <v>2.3066768641397899</v>
      </c>
      <c r="F451" s="2">
        <f>Table3[[#This Row],[Polar ang (rad)]]/PI()*180</f>
        <v>132.16284901568156</v>
      </c>
      <c r="G451" s="4">
        <f>ROUND(Table3[[#This Row],[Polar ang (deg)]], 0)</f>
        <v>132</v>
      </c>
      <c r="H451" s="5">
        <v>1.4031566239291999E-4</v>
      </c>
      <c r="I451" s="1">
        <v>0.24526108965193399</v>
      </c>
      <c r="J451" s="1">
        <v>3.93878289024304</v>
      </c>
      <c r="K451" s="2">
        <f>IF(Table3[[#This Row],[Phase shift diff (rad)]]="","",Table3[[#This Row],[Phase shift diff (rad)]]/PI()*180)</f>
        <v>225.67563602926637</v>
      </c>
      <c r="L451">
        <v>0</v>
      </c>
      <c r="M451" s="1">
        <f>IF(Table3[[#This Row],[Unwrapped (deg)]]="","",Table3[[#This Row],[Unwrapped (deg)]]/180*PI())</f>
        <v>3.93878289024304</v>
      </c>
      <c r="N451" s="2">
        <f>IF(Table3[[#This Row],[Phase shift diff (deg)]]="","",Table3[[#This Row],[Phase shift diff (deg)]]+360*Table3[[#This Row],[Phase mod]])</f>
        <v>225.67563602926637</v>
      </c>
    </row>
    <row r="452" spans="1:14" x14ac:dyDescent="0.2">
      <c r="A452" t="s">
        <v>31</v>
      </c>
      <c r="B452" s="3">
        <v>16.54</v>
      </c>
      <c r="C452" s="2">
        <f>2*Table3[[#This Row],[Photon energy (eV)]]-Threshold</f>
        <v>8.4926111999999989</v>
      </c>
      <c r="D452" t="s">
        <v>23</v>
      </c>
      <c r="E452" s="1">
        <v>2.4405506304297901</v>
      </c>
      <c r="F452" s="2">
        <f>Table3[[#This Row],[Polar ang (rad)]]/PI()*180</f>
        <v>139.83325081161931</v>
      </c>
      <c r="G452" s="4">
        <f>ROUND(Table3[[#This Row],[Polar ang (deg)]], 0)</f>
        <v>140</v>
      </c>
      <c r="H452" s="5">
        <v>6.1201822620082704E-4</v>
      </c>
      <c r="I452" s="1">
        <v>0.369245257415596</v>
      </c>
      <c r="J452" s="1">
        <v>3.9103986511199902</v>
      </c>
      <c r="K452" s="2">
        <f>IF(Table3[[#This Row],[Phase shift diff (rad)]]="","",Table3[[#This Row],[Phase shift diff (rad)]]/PI()*180)</f>
        <v>224.04933892282548</v>
      </c>
      <c r="L452">
        <v>0</v>
      </c>
      <c r="M452" s="1">
        <f>IF(Table3[[#This Row],[Unwrapped (deg)]]="","",Table3[[#This Row],[Unwrapped (deg)]]/180*PI())</f>
        <v>3.9103986511199902</v>
      </c>
      <c r="N452" s="2">
        <f>IF(Table3[[#This Row],[Phase shift diff (deg)]]="","",Table3[[#This Row],[Phase shift diff (deg)]]+360*Table3[[#This Row],[Phase mod]])</f>
        <v>224.04933892282548</v>
      </c>
    </row>
    <row r="453" spans="1:14" x14ac:dyDescent="0.2">
      <c r="A453" t="s">
        <v>31</v>
      </c>
      <c r="B453" s="3">
        <v>16.54</v>
      </c>
      <c r="C453" s="2">
        <f>2*Table3[[#This Row],[Photon energy (eV)]]-Threshold</f>
        <v>8.4926111999999989</v>
      </c>
      <c r="D453" t="s">
        <v>23</v>
      </c>
      <c r="E453" s="1">
        <v>2.5744958264797901</v>
      </c>
      <c r="F453" s="2">
        <f>Table3[[#This Row],[Polar ang (rad)]]/PI()*180</f>
        <v>147.50774523133671</v>
      </c>
      <c r="G453" s="4">
        <f>ROUND(Table3[[#This Row],[Polar ang (deg)]], 0)</f>
        <v>148</v>
      </c>
      <c r="H453" s="5">
        <v>1.6343633779753999E-3</v>
      </c>
      <c r="I453" s="1">
        <v>0.53014354391729601</v>
      </c>
      <c r="J453" s="1">
        <v>4.02826302455302</v>
      </c>
      <c r="K453" s="2">
        <f>IF(Table3[[#This Row],[Phase shift diff (rad)]]="","",Table3[[#This Row],[Phase shift diff (rad)]]/PI()*180)</f>
        <v>230.80247007549198</v>
      </c>
      <c r="L453">
        <v>0</v>
      </c>
      <c r="M453" s="1">
        <f>IF(Table3[[#This Row],[Unwrapped (deg)]]="","",Table3[[#This Row],[Unwrapped (deg)]]/180*PI())</f>
        <v>4.02826302455302</v>
      </c>
      <c r="N453" s="2">
        <f>IF(Table3[[#This Row],[Phase shift diff (deg)]]="","",Table3[[#This Row],[Phase shift diff (deg)]]+360*Table3[[#This Row],[Phase mod]])</f>
        <v>230.80247007549198</v>
      </c>
    </row>
    <row r="454" spans="1:14" x14ac:dyDescent="0.2">
      <c r="A454" t="s">
        <v>31</v>
      </c>
      <c r="B454" s="3">
        <v>16.54</v>
      </c>
      <c r="C454" s="2">
        <f>2*Table3[[#This Row],[Photon energy (eV)]]-Threshold</f>
        <v>8.4926111999999989</v>
      </c>
      <c r="D454" t="s">
        <v>23</v>
      </c>
      <c r="E454" s="1">
        <v>2.7085798469497901</v>
      </c>
      <c r="F454" s="2">
        <f>Table3[[#This Row],[Polar ang (rad)]]/PI()*180</f>
        <v>155.19019370441345</v>
      </c>
      <c r="G454" s="4">
        <f>ROUND(Table3[[#This Row],[Polar ang (deg)]], 0)</f>
        <v>155</v>
      </c>
      <c r="H454" s="5">
        <v>3.1083586862581301E-3</v>
      </c>
      <c r="I454" s="1">
        <v>0.69956494247976597</v>
      </c>
      <c r="J454" s="1">
        <v>4.0919827983708998</v>
      </c>
      <c r="K454" s="2">
        <f>IF(Table3[[#This Row],[Phase shift diff (rad)]]="","",Table3[[#This Row],[Phase shift diff (rad)]]/PI()*180)</f>
        <v>234.4533441867847</v>
      </c>
      <c r="L454">
        <v>0</v>
      </c>
      <c r="M454" s="1">
        <f>IF(Table3[[#This Row],[Unwrapped (deg)]]="","",Table3[[#This Row],[Unwrapped (deg)]]/180*PI())</f>
        <v>4.0919827983708998</v>
      </c>
      <c r="N454" s="2">
        <f>IF(Table3[[#This Row],[Phase shift diff (deg)]]="","",Table3[[#This Row],[Phase shift diff (deg)]]+360*Table3[[#This Row],[Phase mod]])</f>
        <v>234.4533441867847</v>
      </c>
    </row>
    <row r="455" spans="1:14" x14ac:dyDescent="0.2">
      <c r="A455" t="s">
        <v>31</v>
      </c>
      <c r="B455" s="3">
        <v>16.54</v>
      </c>
      <c r="C455" s="2">
        <f>2*Table3[[#This Row],[Photon energy (eV)]]-Threshold</f>
        <v>8.4926111999999989</v>
      </c>
      <c r="D455" t="s">
        <v>23</v>
      </c>
      <c r="E455" s="1">
        <v>2.8429890499997899</v>
      </c>
      <c r="F455" s="2">
        <f>Table3[[#This Row],[Polar ang (rad)]]/PI()*180</f>
        <v>162.89127376689535</v>
      </c>
      <c r="G455" s="4">
        <f>ROUND(Table3[[#This Row],[Polar ang (deg)]], 0)</f>
        <v>163</v>
      </c>
      <c r="H455" s="5">
        <v>4.7161420607617598E-3</v>
      </c>
      <c r="I455" s="1">
        <v>0.84731548805217005</v>
      </c>
      <c r="J455" s="1">
        <v>4.1260852993749397</v>
      </c>
      <c r="K455" s="2">
        <f>IF(Table3[[#This Row],[Phase shift diff (rad)]]="","",Table3[[#This Row],[Phase shift diff (rad)]]/PI()*180)</f>
        <v>236.4072735651568</v>
      </c>
      <c r="L455">
        <v>0</v>
      </c>
      <c r="M455" s="1">
        <f>IF(Table3[[#This Row],[Unwrapped (deg)]]="","",Table3[[#This Row],[Unwrapped (deg)]]/180*PI())</f>
        <v>4.1260852993749397</v>
      </c>
      <c r="N455" s="2">
        <f>IF(Table3[[#This Row],[Phase shift diff (deg)]]="","",Table3[[#This Row],[Phase shift diff (deg)]]+360*Table3[[#This Row],[Phase mod]])</f>
        <v>236.4072735651568</v>
      </c>
    </row>
    <row r="456" spans="1:14" x14ac:dyDescent="0.2">
      <c r="A456" t="s">
        <v>31</v>
      </c>
      <c r="B456" s="3">
        <v>16.54</v>
      </c>
      <c r="C456" s="2">
        <f>2*Table3[[#This Row],[Photon energy (eV)]]-Threshold</f>
        <v>8.4926111999999989</v>
      </c>
      <c r="D456" t="s">
        <v>23</v>
      </c>
      <c r="E456" s="1">
        <v>2.9785043514297902</v>
      </c>
      <c r="F456" s="2">
        <f>Table3[[#This Row],[Polar ang (rad)]]/PI()*180</f>
        <v>170.65572859827753</v>
      </c>
      <c r="G456" s="4">
        <f>ROUND(Table3[[#This Row],[Polar ang (deg)]], 0)</f>
        <v>171</v>
      </c>
      <c r="H456" s="5">
        <v>6.0317570629764197E-3</v>
      </c>
      <c r="I456" s="1">
        <v>0.95247917454585096</v>
      </c>
      <c r="J456" s="1">
        <v>4.1437379874548501</v>
      </c>
      <c r="K456" s="2">
        <f>IF(Table3[[#This Row],[Phase shift diff (rad)]]="","",Table3[[#This Row],[Phase shift diff (rad)]]/PI()*180)</f>
        <v>237.4186980891966</v>
      </c>
      <c r="L456">
        <v>0</v>
      </c>
      <c r="M456" s="1">
        <f>IF(Table3[[#This Row],[Unwrapped (deg)]]="","",Table3[[#This Row],[Unwrapped (deg)]]/180*PI())</f>
        <v>4.1437379874548501</v>
      </c>
      <c r="N456" s="2">
        <f>IF(Table3[[#This Row],[Phase shift diff (deg)]]="","",Table3[[#This Row],[Phase shift diff (deg)]]+360*Table3[[#This Row],[Phase mod]])</f>
        <v>237.4186980891966</v>
      </c>
    </row>
    <row r="457" spans="1:14" x14ac:dyDescent="0.2">
      <c r="A457" t="s">
        <v>31</v>
      </c>
      <c r="B457" s="3">
        <v>16.54</v>
      </c>
      <c r="C457" s="2">
        <f>2*Table3[[#This Row],[Photon energy (eV)]]-Threshold</f>
        <v>8.4926111999999989</v>
      </c>
      <c r="D457" t="s">
        <v>23</v>
      </c>
      <c r="E457" s="1">
        <v>3.14159265358979</v>
      </c>
      <c r="F457" s="2">
        <f>Table3[[#This Row],[Polar ang (rad)]]/PI()*180</f>
        <v>179.99999999999983</v>
      </c>
      <c r="G457" s="4">
        <f>ROUND(Table3[[#This Row],[Polar ang (deg)]], 0)</f>
        <v>180</v>
      </c>
      <c r="H457" s="5">
        <v>6.6704101390160303E-3</v>
      </c>
      <c r="I457" s="1">
        <v>1</v>
      </c>
      <c r="J457" s="1">
        <v>4.1504663567248201</v>
      </c>
      <c r="K457" s="2">
        <f>IF(Table3[[#This Row],[Phase shift diff (rad)]]="","",Table3[[#This Row],[Phase shift diff (rad)]]/PI()*180)</f>
        <v>237.80420525137137</v>
      </c>
      <c r="L457">
        <v>0</v>
      </c>
      <c r="M457" s="1">
        <f>IF(Table3[[#This Row],[Unwrapped (deg)]]="","",Table3[[#This Row],[Unwrapped (deg)]]/180*PI())</f>
        <v>4.1504663567248201</v>
      </c>
      <c r="N457" s="2">
        <f>IF(Table3[[#This Row],[Phase shift diff (deg)]]="","",Table3[[#This Row],[Phase shift diff (deg)]]+360*Table3[[#This Row],[Phase mod]])</f>
        <v>237.80420525137137</v>
      </c>
    </row>
    <row r="458" spans="1:14" x14ac:dyDescent="0.2">
      <c r="A458" t="s">
        <v>31</v>
      </c>
      <c r="B458" s="3">
        <v>16.54</v>
      </c>
      <c r="C458" s="2">
        <f>2*Table3[[#This Row],[Photon energy (eV)]]-Threshold</f>
        <v>8.4926111999999989</v>
      </c>
      <c r="D458" t="s">
        <v>24</v>
      </c>
      <c r="E458" s="1">
        <v>0</v>
      </c>
      <c r="F458" s="2">
        <f>Table3[[#This Row],[Polar ang (rad)]]/PI()*180</f>
        <v>0</v>
      </c>
      <c r="G458" s="4">
        <f>ROUND(Table3[[#This Row],[Polar ang (deg)]], 0)</f>
        <v>0</v>
      </c>
      <c r="H458" s="5">
        <v>0</v>
      </c>
      <c r="I458" s="1">
        <v>0</v>
      </c>
      <c r="J458" s="1"/>
      <c r="K458" s="2" t="str">
        <f>IF(Table3[[#This Row],[Phase shift diff (rad)]]="","",Table3[[#This Row],[Phase shift diff (rad)]]/PI()*180)</f>
        <v/>
      </c>
      <c r="L458">
        <v>0</v>
      </c>
      <c r="M458" s="1" t="str">
        <f>IF(Table3[[#This Row],[Unwrapped (deg)]]="","",Table3[[#This Row],[Unwrapped (deg)]]/180*PI())</f>
        <v/>
      </c>
      <c r="N458" s="2" t="str">
        <f>IF(Table3[[#This Row],[Phase shift diff (deg)]]="","",Table3[[#This Row],[Phase shift diff (deg)]]+360*Table3[[#This Row],[Phase mod]])</f>
        <v/>
      </c>
    </row>
    <row r="459" spans="1:14" x14ac:dyDescent="0.2">
      <c r="A459" t="s">
        <v>31</v>
      </c>
      <c r="B459" s="3">
        <v>16.54</v>
      </c>
      <c r="C459" s="2">
        <f>2*Table3[[#This Row],[Photon energy (eV)]]-Threshold</f>
        <v>8.4926111999999989</v>
      </c>
      <c r="D459" t="s">
        <v>24</v>
      </c>
      <c r="E459" s="1">
        <v>0.16308830216</v>
      </c>
      <c r="F459" s="2">
        <f>Table3[[#This Row],[Polar ang (rad)]]/PI()*180</f>
        <v>9.3442714017223079</v>
      </c>
      <c r="G459" s="4">
        <f>ROUND(Table3[[#This Row],[Polar ang (deg)]], 0)</f>
        <v>9</v>
      </c>
      <c r="H459" s="5">
        <v>1.5046737095758501E-4</v>
      </c>
      <c r="I459" s="1">
        <v>2.3760412727074201E-2</v>
      </c>
      <c r="J459" s="1">
        <v>1.26336346605992</v>
      </c>
      <c r="K459" s="2">
        <f>IF(Table3[[#This Row],[Phase shift diff (rad)]]="","",Table3[[#This Row],[Phase shift diff (rad)]]/PI()*180)</f>
        <v>72.385394596252638</v>
      </c>
      <c r="L459">
        <v>0</v>
      </c>
      <c r="M459" s="1">
        <f>IF(Table3[[#This Row],[Unwrapped (deg)]]="","",Table3[[#This Row],[Unwrapped (deg)]]/180*PI())</f>
        <v>1.26336346605992</v>
      </c>
      <c r="N459" s="2">
        <f>IF(Table3[[#This Row],[Phase shift diff (deg)]]="","",Table3[[#This Row],[Phase shift diff (deg)]]+360*Table3[[#This Row],[Phase mod]])</f>
        <v>72.385394596252638</v>
      </c>
    </row>
    <row r="460" spans="1:14" x14ac:dyDescent="0.2">
      <c r="A460" t="s">
        <v>31</v>
      </c>
      <c r="B460" s="3">
        <v>16.54</v>
      </c>
      <c r="C460" s="2">
        <f>2*Table3[[#This Row],[Photon energy (eV)]]-Threshold</f>
        <v>8.4926111999999989</v>
      </c>
      <c r="D460" t="s">
        <v>24</v>
      </c>
      <c r="E460" s="1">
        <v>0.29860360358999999</v>
      </c>
      <c r="F460" s="2">
        <f>Table3[[#This Row],[Polar ang (rad)]]/PI()*180</f>
        <v>17.108726233104477</v>
      </c>
      <c r="G460" s="4">
        <f>ROUND(Table3[[#This Row],[Polar ang (deg)]], 0)</f>
        <v>17</v>
      </c>
      <c r="H460" s="5">
        <v>4.2491956005630201E-4</v>
      </c>
      <c r="I460" s="1">
        <v>7.6342255973914599E-2</v>
      </c>
      <c r="J460" s="1">
        <v>1.2760209045323601</v>
      </c>
      <c r="K460" s="2">
        <f>IF(Table3[[#This Row],[Phase shift diff (rad)]]="","",Table3[[#This Row],[Phase shift diff (rad)]]/PI()*180)</f>
        <v>73.11061240016997</v>
      </c>
      <c r="L460">
        <v>0</v>
      </c>
      <c r="M460" s="1">
        <f>IF(Table3[[#This Row],[Unwrapped (deg)]]="","",Table3[[#This Row],[Unwrapped (deg)]]/180*PI())</f>
        <v>1.2760209045323601</v>
      </c>
      <c r="N460" s="2">
        <f>IF(Table3[[#This Row],[Phase shift diff (deg)]]="","",Table3[[#This Row],[Phase shift diff (deg)]]+360*Table3[[#This Row],[Phase mod]])</f>
        <v>73.11061240016997</v>
      </c>
    </row>
    <row r="461" spans="1:14" x14ac:dyDescent="0.2">
      <c r="A461" t="s">
        <v>31</v>
      </c>
      <c r="B461" s="3">
        <v>16.54</v>
      </c>
      <c r="C461" s="2">
        <f>2*Table3[[#This Row],[Photon energy (eV)]]-Threshold</f>
        <v>8.4926111999999989</v>
      </c>
      <c r="D461" t="s">
        <v>24</v>
      </c>
      <c r="E461" s="1">
        <v>0.43301280663999903</v>
      </c>
      <c r="F461" s="2">
        <f>Table3[[#This Row],[Polar ang (rad)]]/PI()*180</f>
        <v>24.809806295586331</v>
      </c>
      <c r="G461" s="4">
        <f>ROUND(Table3[[#This Row],[Polar ang (deg)]], 0)</f>
        <v>25</v>
      </c>
      <c r="H461" s="5">
        <v>6.67457632588908E-4</v>
      </c>
      <c r="I461" s="1">
        <v>0.15021752876011599</v>
      </c>
      <c r="J461" s="1">
        <v>1.3021029721133801</v>
      </c>
      <c r="K461" s="2">
        <f>IF(Table3[[#This Row],[Phase shift diff (rad)]]="","",Table3[[#This Row],[Phase shift diff (rad)]]/PI()*180)</f>
        <v>74.605004793537404</v>
      </c>
      <c r="L461">
        <v>0</v>
      </c>
      <c r="M461" s="1">
        <f>IF(Table3[[#This Row],[Unwrapped (deg)]]="","",Table3[[#This Row],[Unwrapped (deg)]]/180*PI())</f>
        <v>1.3021029721133799</v>
      </c>
      <c r="N461" s="2">
        <f>IF(Table3[[#This Row],[Phase shift diff (deg)]]="","",Table3[[#This Row],[Phase shift diff (deg)]]+360*Table3[[#This Row],[Phase mod]])</f>
        <v>74.605004793537404</v>
      </c>
    </row>
    <row r="462" spans="1:14" x14ac:dyDescent="0.2">
      <c r="A462" t="s">
        <v>31</v>
      </c>
      <c r="B462" s="3">
        <v>16.54</v>
      </c>
      <c r="C462" s="2">
        <f>2*Table3[[#This Row],[Photon energy (eV)]]-Threshold</f>
        <v>8.4926111999999989</v>
      </c>
      <c r="D462" t="s">
        <v>24</v>
      </c>
      <c r="E462" s="1">
        <v>0.56709682710999998</v>
      </c>
      <c r="F462" s="2">
        <f>Table3[[#This Row],[Polar ang (rad)]]/PI()*180</f>
        <v>32.492254768663123</v>
      </c>
      <c r="G462" s="4">
        <f>ROUND(Table3[[#This Row],[Polar ang (deg)]], 0)</f>
        <v>32</v>
      </c>
      <c r="H462" s="5">
        <v>7.2425307592416301E-4</v>
      </c>
      <c r="I462" s="1">
        <v>0.23492822804135099</v>
      </c>
      <c r="J462" s="1">
        <v>1.3587159675318501</v>
      </c>
      <c r="K462" s="2">
        <f>IF(Table3[[#This Row],[Phase shift diff (rad)]]="","",Table3[[#This Row],[Phase shift diff (rad)]]/PI()*180)</f>
        <v>77.848690496609208</v>
      </c>
      <c r="L462">
        <v>0</v>
      </c>
      <c r="M462" s="1">
        <f>IF(Table3[[#This Row],[Unwrapped (deg)]]="","",Table3[[#This Row],[Unwrapped (deg)]]/180*PI())</f>
        <v>1.3587159675318501</v>
      </c>
      <c r="N462" s="2">
        <f>IF(Table3[[#This Row],[Phase shift diff (deg)]]="","",Table3[[#This Row],[Phase shift diff (deg)]]+360*Table3[[#This Row],[Phase mod]])</f>
        <v>77.848690496609208</v>
      </c>
    </row>
    <row r="463" spans="1:14" x14ac:dyDescent="0.2">
      <c r="A463" t="s">
        <v>31</v>
      </c>
      <c r="B463" s="3">
        <v>16.54</v>
      </c>
      <c r="C463" s="2">
        <f>2*Table3[[#This Row],[Photon energy (eV)]]-Threshold</f>
        <v>8.4926111999999989</v>
      </c>
      <c r="D463" t="s">
        <v>24</v>
      </c>
      <c r="E463" s="1">
        <v>0.70104202315999997</v>
      </c>
      <c r="F463" s="2">
        <f>Table3[[#This Row],[Polar ang (rad)]]/PI()*180</f>
        <v>40.166749188380507</v>
      </c>
      <c r="G463" s="4">
        <f>ROUND(Table3[[#This Row],[Polar ang (deg)]], 0)</f>
        <v>40</v>
      </c>
      <c r="H463" s="5">
        <v>5.2273304933714195E-4</v>
      </c>
      <c r="I463" s="1">
        <v>0.315377371292201</v>
      </c>
      <c r="J463" s="1">
        <v>1.5223305222721999</v>
      </c>
      <c r="K463" s="2">
        <f>IF(Table3[[#This Row],[Phase shift diff (rad)]]="","",Table3[[#This Row],[Phase shift diff (rad)]]/PI()*180)</f>
        <v>87.223113950143428</v>
      </c>
      <c r="L463">
        <v>0</v>
      </c>
      <c r="M463" s="1">
        <f>IF(Table3[[#This Row],[Unwrapped (deg)]]="","",Table3[[#This Row],[Unwrapped (deg)]]/180*PI())</f>
        <v>1.5223305222721999</v>
      </c>
      <c r="N463" s="2">
        <f>IF(Table3[[#This Row],[Phase shift diff (deg)]]="","",Table3[[#This Row],[Phase shift diff (deg)]]+360*Table3[[#This Row],[Phase mod]])</f>
        <v>87.223113950143428</v>
      </c>
    </row>
    <row r="464" spans="1:14" x14ac:dyDescent="0.2">
      <c r="A464" t="s">
        <v>31</v>
      </c>
      <c r="B464" s="3">
        <v>16.54</v>
      </c>
      <c r="C464" s="2">
        <f>2*Table3[[#This Row],[Photon energy (eV)]]-Threshold</f>
        <v>8.4926111999999989</v>
      </c>
      <c r="D464" t="s">
        <v>24</v>
      </c>
      <c r="E464" s="1">
        <v>0.83491578945</v>
      </c>
      <c r="F464" s="2">
        <f>Table3[[#This Row],[Polar ang (rad)]]/PI()*180</f>
        <v>47.837150984318271</v>
      </c>
      <c r="G464" s="4">
        <f>ROUND(Table3[[#This Row],[Polar ang (deg)]], 0)</f>
        <v>48</v>
      </c>
      <c r="H464" s="5">
        <v>2.15895824098089E-4</v>
      </c>
      <c r="I464" s="1">
        <v>0.37736945517403198</v>
      </c>
      <c r="J464" s="1">
        <v>2.5707081016473698</v>
      </c>
      <c r="K464" s="2">
        <f>IF(Table3[[#This Row],[Phase shift diff (rad)]]="","",Table3[[#This Row],[Phase shift diff (rad)]]/PI()*180)</f>
        <v>147.29072458448212</v>
      </c>
      <c r="L464">
        <v>0</v>
      </c>
      <c r="M464" s="1">
        <f>IF(Table3[[#This Row],[Unwrapped (deg)]]="","",Table3[[#This Row],[Unwrapped (deg)]]/180*PI())</f>
        <v>2.5707081016473698</v>
      </c>
      <c r="N464" s="2">
        <f>IF(Table3[[#This Row],[Phase shift diff (deg)]]="","",Table3[[#This Row],[Phase shift diff (deg)]]+360*Table3[[#This Row],[Phase mod]])</f>
        <v>147.29072458448212</v>
      </c>
    </row>
    <row r="465" spans="1:14" x14ac:dyDescent="0.2">
      <c r="A465" t="s">
        <v>31</v>
      </c>
      <c r="B465" s="3">
        <v>16.54</v>
      </c>
      <c r="C465" s="2">
        <f>2*Table3[[#This Row],[Photon energy (eV)]]-Threshold</f>
        <v>8.4926111999999989</v>
      </c>
      <c r="D465" t="s">
        <v>24</v>
      </c>
      <c r="E465" s="1">
        <v>0.96874859060999896</v>
      </c>
      <c r="F465" s="2">
        <f>Table3[[#This Row],[Polar ang (rad)]]/PI()*180</f>
        <v>55.505205651199752</v>
      </c>
      <c r="G465" s="4">
        <f>ROUND(Table3[[#This Row],[Polar ang (deg)]], 0)</f>
        <v>56</v>
      </c>
      <c r="H465" s="5">
        <v>5.5101606239182899E-4</v>
      </c>
      <c r="I465" s="1">
        <v>0.42834824185415299</v>
      </c>
      <c r="J465" s="1">
        <v>3.8899398645049499</v>
      </c>
      <c r="K465" s="2">
        <f>IF(Table3[[#This Row],[Phase shift diff (rad)]]="","",Table3[[#This Row],[Phase shift diff (rad)]]/PI()*180)</f>
        <v>222.87713679582495</v>
      </c>
      <c r="L465">
        <v>0</v>
      </c>
      <c r="M465" s="1">
        <f>IF(Table3[[#This Row],[Unwrapped (deg)]]="","",Table3[[#This Row],[Unwrapped (deg)]]/180*PI())</f>
        <v>3.8899398645049503</v>
      </c>
      <c r="N465" s="2">
        <f>IF(Table3[[#This Row],[Phase shift diff (deg)]]="","",Table3[[#This Row],[Phase shift diff (deg)]]+360*Table3[[#This Row],[Phase mod]])</f>
        <v>222.87713679582495</v>
      </c>
    </row>
    <row r="466" spans="1:14" x14ac:dyDescent="0.2">
      <c r="A466" t="s">
        <v>31</v>
      </c>
      <c r="B466" s="3">
        <v>16.54</v>
      </c>
      <c r="C466" s="2">
        <f>2*Table3[[#This Row],[Photon energy (eV)]]-Threshold</f>
        <v>8.4926111999999989</v>
      </c>
      <c r="D466" t="s">
        <v>24</v>
      </c>
      <c r="E466" s="1">
        <v>1.1025563842999999</v>
      </c>
      <c r="F466" s="2">
        <f>Table3[[#This Row],[Polar ang (rad)]]/PI()*180</f>
        <v>63.171827495594052</v>
      </c>
      <c r="G466" s="4">
        <f>ROUND(Table3[[#This Row],[Polar ang (deg)]], 0)</f>
        <v>63</v>
      </c>
      <c r="H466" s="5">
        <v>9.4970554332429703E-4</v>
      </c>
      <c r="I466" s="1">
        <v>0.40669168076783602</v>
      </c>
      <c r="J466" s="1">
        <v>4.0846583488663004</v>
      </c>
      <c r="K466" s="2">
        <f>IF(Table3[[#This Row],[Phase shift diff (rad)]]="","",Table3[[#This Row],[Phase shift diff (rad)]]/PI()*180)</f>
        <v>234.03368414291441</v>
      </c>
      <c r="L466">
        <v>0</v>
      </c>
      <c r="M466" s="1">
        <f>IF(Table3[[#This Row],[Unwrapped (deg)]]="","",Table3[[#This Row],[Unwrapped (deg)]]/180*PI())</f>
        <v>4.0846583488663004</v>
      </c>
      <c r="N466" s="2">
        <f>IF(Table3[[#This Row],[Phase shift diff (deg)]]="","",Table3[[#This Row],[Phase shift diff (deg)]]+360*Table3[[#This Row],[Phase mod]])</f>
        <v>234.03368414291441</v>
      </c>
    </row>
    <row r="467" spans="1:14" x14ac:dyDescent="0.2">
      <c r="A467" t="s">
        <v>31</v>
      </c>
      <c r="B467" s="3">
        <v>16.54</v>
      </c>
      <c r="C467" s="2">
        <f>2*Table3[[#This Row],[Photon energy (eV)]]-Threshold</f>
        <v>8.4926111999999989</v>
      </c>
      <c r="D467" t="s">
        <v>24</v>
      </c>
      <c r="E467" s="1">
        <v>1.2363485299999999</v>
      </c>
      <c r="F467" s="2">
        <f>Table3[[#This Row],[Polar ang (rad)]]/PI()*180</f>
        <v>70.837552776203438</v>
      </c>
      <c r="G467" s="4">
        <f>ROUND(Table3[[#This Row],[Polar ang (deg)]], 0)</f>
        <v>71</v>
      </c>
      <c r="H467" s="5">
        <v>1.0731221585624699E-3</v>
      </c>
      <c r="I467" s="1">
        <v>0.38996711416982599</v>
      </c>
      <c r="J467" s="1">
        <v>4.1467211481590196</v>
      </c>
      <c r="K467" s="2">
        <f>IF(Table3[[#This Row],[Phase shift diff (rad)]]="","",Table3[[#This Row],[Phase shift diff (rad)]]/PI()*180)</f>
        <v>237.58962060715476</v>
      </c>
      <c r="L467">
        <v>0</v>
      </c>
      <c r="M467" s="1">
        <f>IF(Table3[[#This Row],[Unwrapped (deg)]]="","",Table3[[#This Row],[Unwrapped (deg)]]/180*PI())</f>
        <v>4.1467211481590196</v>
      </c>
      <c r="N467" s="2">
        <f>IF(Table3[[#This Row],[Phase shift diff (deg)]]="","",Table3[[#This Row],[Phase shift diff (deg)]]+360*Table3[[#This Row],[Phase mod]])</f>
        <v>237.58962060715476</v>
      </c>
    </row>
    <row r="468" spans="1:14" x14ac:dyDescent="0.2">
      <c r="A468" t="s">
        <v>31</v>
      </c>
      <c r="B468" s="3">
        <v>16.54</v>
      </c>
      <c r="C468" s="2">
        <f>2*Table3[[#This Row],[Photon energy (eV)]]-Threshold</f>
        <v>8.4926111999999989</v>
      </c>
      <c r="D468" t="s">
        <v>24</v>
      </c>
      <c r="E468" s="1">
        <v>1.3701310999</v>
      </c>
      <c r="F468" s="2">
        <f>Table3[[#This Row],[Polar ang (rad)]]/PI()*180</f>
        <v>78.502729403887372</v>
      </c>
      <c r="G468" s="4">
        <f>ROUND(Table3[[#This Row],[Polar ang (deg)]], 0)</f>
        <v>79</v>
      </c>
      <c r="H468" s="5">
        <v>8.4092794011425499E-4</v>
      </c>
      <c r="I468" s="1">
        <v>0.379867974435732</v>
      </c>
      <c r="J468" s="1">
        <v>4.1731797747307802</v>
      </c>
      <c r="K468" s="2">
        <f>IF(Table3[[#This Row],[Phase shift diff (rad)]]="","",Table3[[#This Row],[Phase shift diff (rad)]]/PI()*180)</f>
        <v>239.10558824142933</v>
      </c>
      <c r="L468">
        <v>0</v>
      </c>
      <c r="M468" s="1">
        <f>IF(Table3[[#This Row],[Unwrapped (deg)]]="","",Table3[[#This Row],[Unwrapped (deg)]]/180*PI())</f>
        <v>4.1731797747307802</v>
      </c>
      <c r="N468" s="2">
        <f>IF(Table3[[#This Row],[Phase shift diff (deg)]]="","",Table3[[#This Row],[Phase shift diff (deg)]]+360*Table3[[#This Row],[Phase mod]])</f>
        <v>239.10558824142933</v>
      </c>
    </row>
    <row r="469" spans="1:14" x14ac:dyDescent="0.2">
      <c r="A469" t="s">
        <v>31</v>
      </c>
      <c r="B469" s="3">
        <v>16.54</v>
      </c>
      <c r="C469" s="2">
        <f>2*Table3[[#This Row],[Photon energy (eV)]]-Threshold</f>
        <v>8.4926111999999989</v>
      </c>
      <c r="D469" t="s">
        <v>24</v>
      </c>
      <c r="E469" s="1">
        <v>1.5039084682999999</v>
      </c>
      <c r="F469" s="2">
        <f>Table3[[#This Row],[Polar ang (rad)]]/PI()*180</f>
        <v>86.167608007574145</v>
      </c>
      <c r="G469" s="4">
        <f>ROUND(Table3[[#This Row],[Polar ang (deg)]], 0)</f>
        <v>86</v>
      </c>
      <c r="H469" s="5">
        <v>3.1756982346231501E-4</v>
      </c>
      <c r="I469" s="1">
        <v>0.37518500744072097</v>
      </c>
      <c r="J469" s="1">
        <v>4.18371134637745</v>
      </c>
      <c r="K469" s="2">
        <f>IF(Table3[[#This Row],[Phase shift diff (rad)]]="","",Table3[[#This Row],[Phase shift diff (rad)]]/PI()*180)</f>
        <v>239.70900284842318</v>
      </c>
      <c r="L469">
        <v>0</v>
      </c>
      <c r="M469" s="1">
        <f>IF(Table3[[#This Row],[Unwrapped (deg)]]="","",Table3[[#This Row],[Unwrapped (deg)]]/180*PI())</f>
        <v>4.18371134637745</v>
      </c>
      <c r="N469" s="2">
        <f>IF(Table3[[#This Row],[Phase shift diff (deg)]]="","",Table3[[#This Row],[Phase shift diff (deg)]]+360*Table3[[#This Row],[Phase mod]])</f>
        <v>239.70900284842318</v>
      </c>
    </row>
    <row r="470" spans="1:14" x14ac:dyDescent="0.2">
      <c r="A470" t="s">
        <v>31</v>
      </c>
      <c r="B470" s="3">
        <v>16.54</v>
      </c>
      <c r="C470" s="2">
        <f>2*Table3[[#This Row],[Photon energy (eV)]]-Threshold</f>
        <v>8.4926111999999989</v>
      </c>
      <c r="D470" t="s">
        <v>24</v>
      </c>
      <c r="E470" s="1">
        <v>1.6376841852897901</v>
      </c>
      <c r="F470" s="2">
        <f>Table3[[#This Row],[Polar ang (rad)]]/PI()*180</f>
        <v>93.83239199242567</v>
      </c>
      <c r="G470" s="4">
        <f>ROUND(Table3[[#This Row],[Polar ang (deg)]], 0)</f>
        <v>94</v>
      </c>
      <c r="H470" s="5">
        <v>3.1756982346231501E-4</v>
      </c>
      <c r="I470" s="1">
        <v>0.37518500744072097</v>
      </c>
      <c r="J470" s="1">
        <v>7.3253039999672396</v>
      </c>
      <c r="K470" s="2">
        <f>IF(Table3[[#This Row],[Phase shift diff (rad)]]="","",Table3[[#This Row],[Phase shift diff (rad)]]/PI()*180)</f>
        <v>419.70900284842298</v>
      </c>
      <c r="L470">
        <v>0</v>
      </c>
      <c r="M470" s="1">
        <f>IF(Table3[[#This Row],[Unwrapped (deg)]]="","",Table3[[#This Row],[Unwrapped (deg)]]/180*PI())</f>
        <v>7.3253039999672396</v>
      </c>
      <c r="N470" s="2">
        <f>IF(Table3[[#This Row],[Phase shift diff (deg)]]="","",Table3[[#This Row],[Phase shift diff (deg)]]+360*Table3[[#This Row],[Phase mod]])</f>
        <v>419.70900284842298</v>
      </c>
    </row>
    <row r="471" spans="1:14" x14ac:dyDescent="0.2">
      <c r="A471" t="s">
        <v>31</v>
      </c>
      <c r="B471" s="3">
        <v>16.54</v>
      </c>
      <c r="C471" s="2">
        <f>2*Table3[[#This Row],[Photon energy (eV)]]-Threshold</f>
        <v>8.4926111999999989</v>
      </c>
      <c r="D471" t="s">
        <v>24</v>
      </c>
      <c r="E471" s="1">
        <v>1.77146155368979</v>
      </c>
      <c r="F471" s="2">
        <f>Table3[[#This Row],[Polar ang (rad)]]/PI()*180</f>
        <v>101.49727059611246</v>
      </c>
      <c r="G471" s="4">
        <f>ROUND(Table3[[#This Row],[Polar ang (deg)]], 0)</f>
        <v>101</v>
      </c>
      <c r="H471" s="5">
        <v>8.4092794011425499E-4</v>
      </c>
      <c r="I471" s="1">
        <v>0.379867974435732</v>
      </c>
      <c r="J471" s="1">
        <v>7.3147724283205697</v>
      </c>
      <c r="K471" s="2">
        <f>IF(Table3[[#This Row],[Phase shift diff (rad)]]="","",Table3[[#This Row],[Phase shift diff (rad)]]/PI()*180)</f>
        <v>419.10558824142919</v>
      </c>
      <c r="L471">
        <v>0</v>
      </c>
      <c r="M471" s="1">
        <f>IF(Table3[[#This Row],[Unwrapped (deg)]]="","",Table3[[#This Row],[Unwrapped (deg)]]/180*PI())</f>
        <v>7.3147724283205706</v>
      </c>
      <c r="N471" s="2">
        <f>IF(Table3[[#This Row],[Phase shift diff (deg)]]="","",Table3[[#This Row],[Phase shift diff (deg)]]+360*Table3[[#This Row],[Phase mod]])</f>
        <v>419.10558824142919</v>
      </c>
    </row>
    <row r="472" spans="1:14" x14ac:dyDescent="0.2">
      <c r="A472" t="s">
        <v>31</v>
      </c>
      <c r="B472" s="3">
        <v>16.54</v>
      </c>
      <c r="C472" s="2">
        <f>2*Table3[[#This Row],[Photon energy (eV)]]-Threshold</f>
        <v>8.4926111999999989</v>
      </c>
      <c r="D472" t="s">
        <v>24</v>
      </c>
      <c r="E472" s="1">
        <v>1.9052441235897899</v>
      </c>
      <c r="F472" s="2">
        <f>Table3[[#This Row],[Polar ang (rad)]]/PI()*180</f>
        <v>109.16244722379638</v>
      </c>
      <c r="G472" s="4">
        <f>ROUND(Table3[[#This Row],[Polar ang (deg)]], 0)</f>
        <v>109</v>
      </c>
      <c r="H472" s="5">
        <v>1.0731221585624699E-3</v>
      </c>
      <c r="I472" s="1">
        <v>0.38996711416982599</v>
      </c>
      <c r="J472" s="1">
        <v>7.2883138017488101</v>
      </c>
      <c r="K472" s="2">
        <f>IF(Table3[[#This Row],[Phase shift diff (rad)]]="","",Table3[[#This Row],[Phase shift diff (rad)]]/PI()*180)</f>
        <v>417.58962060715459</v>
      </c>
      <c r="L472">
        <v>0</v>
      </c>
      <c r="M472" s="1">
        <f>IF(Table3[[#This Row],[Unwrapped (deg)]]="","",Table3[[#This Row],[Unwrapped (deg)]]/180*PI())</f>
        <v>7.2883138017488101</v>
      </c>
      <c r="N472" s="2">
        <f>IF(Table3[[#This Row],[Phase shift diff (deg)]]="","",Table3[[#This Row],[Phase shift diff (deg)]]+360*Table3[[#This Row],[Phase mod]])</f>
        <v>417.58962060715459</v>
      </c>
    </row>
    <row r="473" spans="1:14" x14ac:dyDescent="0.2">
      <c r="A473" t="s">
        <v>31</v>
      </c>
      <c r="B473" s="3">
        <v>16.54</v>
      </c>
      <c r="C473" s="2">
        <f>2*Table3[[#This Row],[Photon energy (eV)]]-Threshold</f>
        <v>8.4926111999999989</v>
      </c>
      <c r="D473" t="s">
        <v>24</v>
      </c>
      <c r="E473" s="1">
        <v>2.0390362692897899</v>
      </c>
      <c r="F473" s="2">
        <f>Table3[[#This Row],[Polar ang (rad)]]/PI()*180</f>
        <v>116.82817250440576</v>
      </c>
      <c r="G473" s="4">
        <f>ROUND(Table3[[#This Row],[Polar ang (deg)]], 0)</f>
        <v>117</v>
      </c>
      <c r="H473" s="5">
        <v>9.4970554332429703E-4</v>
      </c>
      <c r="I473" s="1">
        <v>0.40669168076783602</v>
      </c>
      <c r="J473" s="1">
        <v>7.22625100245609</v>
      </c>
      <c r="K473" s="2">
        <f>IF(Table3[[#This Row],[Phase shift diff (rad)]]="","",Table3[[#This Row],[Phase shift diff (rad)]]/PI()*180)</f>
        <v>414.03368414291424</v>
      </c>
      <c r="L473">
        <v>0</v>
      </c>
      <c r="M473" s="1">
        <f>IF(Table3[[#This Row],[Unwrapped (deg)]]="","",Table3[[#This Row],[Unwrapped (deg)]]/180*PI())</f>
        <v>7.22625100245609</v>
      </c>
      <c r="N473" s="2">
        <f>IF(Table3[[#This Row],[Phase shift diff (deg)]]="","",Table3[[#This Row],[Phase shift diff (deg)]]+360*Table3[[#This Row],[Phase mod]])</f>
        <v>414.03368414291424</v>
      </c>
    </row>
    <row r="474" spans="1:14" x14ac:dyDescent="0.2">
      <c r="A474" t="s">
        <v>31</v>
      </c>
      <c r="B474" s="3">
        <v>16.54</v>
      </c>
      <c r="C474" s="2">
        <f>2*Table3[[#This Row],[Photon energy (eV)]]-Threshold</f>
        <v>8.4926111999999989</v>
      </c>
      <c r="D474" t="s">
        <v>24</v>
      </c>
      <c r="E474" s="1">
        <v>2.1728440629797898</v>
      </c>
      <c r="F474" s="2">
        <f>Table3[[#This Row],[Polar ang (rad)]]/PI()*180</f>
        <v>124.4947943488</v>
      </c>
      <c r="G474" s="4">
        <f>ROUND(Table3[[#This Row],[Polar ang (deg)]], 0)</f>
        <v>124</v>
      </c>
      <c r="H474" s="5">
        <v>5.5101606239182899E-4</v>
      </c>
      <c r="I474" s="1">
        <v>0.42834824185415299</v>
      </c>
      <c r="J474" s="1">
        <v>7.0315325180947497</v>
      </c>
      <c r="K474" s="2">
        <f>IF(Table3[[#This Row],[Phase shift diff (rad)]]="","",Table3[[#This Row],[Phase shift diff (rad)]]/PI()*180)</f>
        <v>402.87713679582532</v>
      </c>
      <c r="L474">
        <v>0</v>
      </c>
      <c r="M474" s="1">
        <f>IF(Table3[[#This Row],[Unwrapped (deg)]]="","",Table3[[#This Row],[Unwrapped (deg)]]/180*PI())</f>
        <v>7.0315325180947497</v>
      </c>
      <c r="N474" s="2">
        <f>IF(Table3[[#This Row],[Phase shift diff (deg)]]="","",Table3[[#This Row],[Phase shift diff (deg)]]+360*Table3[[#This Row],[Phase mod]])</f>
        <v>402.87713679582532</v>
      </c>
    </row>
    <row r="475" spans="1:14" x14ac:dyDescent="0.2">
      <c r="A475" t="s">
        <v>31</v>
      </c>
      <c r="B475" s="3">
        <v>16.54</v>
      </c>
      <c r="C475" s="2">
        <f>2*Table3[[#This Row],[Photon energy (eV)]]-Threshold</f>
        <v>8.4926111999999989</v>
      </c>
      <c r="D475" t="s">
        <v>24</v>
      </c>
      <c r="E475" s="1">
        <v>2.3066768641397899</v>
      </c>
      <c r="F475" s="2">
        <f>Table3[[#This Row],[Polar ang (rad)]]/PI()*180</f>
        <v>132.16284901568156</v>
      </c>
      <c r="G475" s="4">
        <f>ROUND(Table3[[#This Row],[Polar ang (deg)]], 0)</f>
        <v>132</v>
      </c>
      <c r="H475" s="5">
        <v>2.15895824098089E-4</v>
      </c>
      <c r="I475" s="1">
        <v>0.37736945517403198</v>
      </c>
      <c r="J475" s="1">
        <v>5.7123007552371696</v>
      </c>
      <c r="K475" s="2">
        <f>IF(Table3[[#This Row],[Phase shift diff (rad)]]="","",Table3[[#This Row],[Phase shift diff (rad)]]/PI()*180)</f>
        <v>327.29072458448252</v>
      </c>
      <c r="L475">
        <v>0</v>
      </c>
      <c r="M475" s="1">
        <f>IF(Table3[[#This Row],[Unwrapped (deg)]]="","",Table3[[#This Row],[Unwrapped (deg)]]/180*PI())</f>
        <v>5.7123007552371696</v>
      </c>
      <c r="N475" s="2">
        <f>IF(Table3[[#This Row],[Phase shift diff (deg)]]="","",Table3[[#This Row],[Phase shift diff (deg)]]+360*Table3[[#This Row],[Phase mod]])</f>
        <v>327.29072458448252</v>
      </c>
    </row>
    <row r="476" spans="1:14" x14ac:dyDescent="0.2">
      <c r="A476" t="s">
        <v>31</v>
      </c>
      <c r="B476" s="3">
        <v>16.54</v>
      </c>
      <c r="C476" s="2">
        <f>2*Table3[[#This Row],[Photon energy (eV)]]-Threshold</f>
        <v>8.4926111999999989</v>
      </c>
      <c r="D476" t="s">
        <v>24</v>
      </c>
      <c r="E476" s="1">
        <v>2.4405506304297901</v>
      </c>
      <c r="F476" s="2">
        <f>Table3[[#This Row],[Polar ang (rad)]]/PI()*180</f>
        <v>139.83325081161931</v>
      </c>
      <c r="G476" s="4">
        <f>ROUND(Table3[[#This Row],[Polar ang (deg)]], 0)</f>
        <v>140</v>
      </c>
      <c r="H476" s="5">
        <v>5.2273304933714195E-4</v>
      </c>
      <c r="I476" s="1">
        <v>0.315377371292201</v>
      </c>
      <c r="J476" s="1">
        <v>4.6639231758619903</v>
      </c>
      <c r="K476" s="2">
        <f>IF(Table3[[#This Row],[Phase shift diff (rad)]]="","",Table3[[#This Row],[Phase shift diff (rad)]]/PI()*180)</f>
        <v>267.22311395014327</v>
      </c>
      <c r="L476">
        <v>0</v>
      </c>
      <c r="M476" s="1">
        <f>IF(Table3[[#This Row],[Unwrapped (deg)]]="","",Table3[[#This Row],[Unwrapped (deg)]]/180*PI())</f>
        <v>4.6639231758619903</v>
      </c>
      <c r="N476" s="2">
        <f>IF(Table3[[#This Row],[Phase shift diff (deg)]]="","",Table3[[#This Row],[Phase shift diff (deg)]]+360*Table3[[#This Row],[Phase mod]])</f>
        <v>267.22311395014327</v>
      </c>
    </row>
    <row r="477" spans="1:14" x14ac:dyDescent="0.2">
      <c r="A477" t="s">
        <v>31</v>
      </c>
      <c r="B477" s="3">
        <v>16.54</v>
      </c>
      <c r="C477" s="2">
        <f>2*Table3[[#This Row],[Photon energy (eV)]]-Threshold</f>
        <v>8.4926111999999989</v>
      </c>
      <c r="D477" t="s">
        <v>24</v>
      </c>
      <c r="E477" s="1">
        <v>2.5744958264797901</v>
      </c>
      <c r="F477" s="2">
        <f>Table3[[#This Row],[Polar ang (rad)]]/PI()*180</f>
        <v>147.50774523133671</v>
      </c>
      <c r="G477" s="4">
        <f>ROUND(Table3[[#This Row],[Polar ang (deg)]], 0)</f>
        <v>148</v>
      </c>
      <c r="H477" s="5">
        <v>7.2425307592416301E-4</v>
      </c>
      <c r="I477" s="1">
        <v>0.23492822804135099</v>
      </c>
      <c r="J477" s="1">
        <v>4.5003086211216399</v>
      </c>
      <c r="K477" s="2">
        <f>IF(Table3[[#This Row],[Phase shift diff (rad)]]="","",Table3[[#This Row],[Phase shift diff (rad)]]/PI()*180)</f>
        <v>257.84869049660904</v>
      </c>
      <c r="L477">
        <v>0</v>
      </c>
      <c r="M477" s="1">
        <f>IF(Table3[[#This Row],[Unwrapped (deg)]]="","",Table3[[#This Row],[Unwrapped (deg)]]/180*PI())</f>
        <v>4.5003086211216408</v>
      </c>
      <c r="N477" s="2">
        <f>IF(Table3[[#This Row],[Phase shift diff (deg)]]="","",Table3[[#This Row],[Phase shift diff (deg)]]+360*Table3[[#This Row],[Phase mod]])</f>
        <v>257.84869049660904</v>
      </c>
    </row>
    <row r="478" spans="1:14" x14ac:dyDescent="0.2">
      <c r="A478" t="s">
        <v>31</v>
      </c>
      <c r="B478" s="3">
        <v>16.54</v>
      </c>
      <c r="C478" s="2">
        <f>2*Table3[[#This Row],[Photon energy (eV)]]-Threshold</f>
        <v>8.4926111999999989</v>
      </c>
      <c r="D478" t="s">
        <v>24</v>
      </c>
      <c r="E478" s="1">
        <v>2.7085798469497901</v>
      </c>
      <c r="F478" s="2">
        <f>Table3[[#This Row],[Polar ang (rad)]]/PI()*180</f>
        <v>155.19019370441345</v>
      </c>
      <c r="G478" s="4">
        <f>ROUND(Table3[[#This Row],[Polar ang (deg)]], 0)</f>
        <v>155</v>
      </c>
      <c r="H478" s="5">
        <v>6.67457632588908E-4</v>
      </c>
      <c r="I478" s="1">
        <v>0.15021752876011599</v>
      </c>
      <c r="J478" s="1">
        <v>4.4436956257031799</v>
      </c>
      <c r="K478" s="2">
        <f>IF(Table3[[#This Row],[Phase shift diff (rad)]]="","",Table3[[#This Row],[Phase shift diff (rad)]]/PI()*180)</f>
        <v>254.6050047935378</v>
      </c>
      <c r="L478">
        <v>0</v>
      </c>
      <c r="M478" s="1">
        <f>IF(Table3[[#This Row],[Unwrapped (deg)]]="","",Table3[[#This Row],[Unwrapped (deg)]]/180*PI())</f>
        <v>4.4436956257031799</v>
      </c>
      <c r="N478" s="2">
        <f>IF(Table3[[#This Row],[Phase shift diff (deg)]]="","",Table3[[#This Row],[Phase shift diff (deg)]]+360*Table3[[#This Row],[Phase mod]])</f>
        <v>254.6050047935378</v>
      </c>
    </row>
    <row r="479" spans="1:14" x14ac:dyDescent="0.2">
      <c r="A479" t="s">
        <v>31</v>
      </c>
      <c r="B479" s="3">
        <v>16.54</v>
      </c>
      <c r="C479" s="2">
        <f>2*Table3[[#This Row],[Photon energy (eV)]]-Threshold</f>
        <v>8.4926111999999989</v>
      </c>
      <c r="D479" t="s">
        <v>24</v>
      </c>
      <c r="E479" s="1">
        <v>2.8429890499997899</v>
      </c>
      <c r="F479" s="2">
        <f>Table3[[#This Row],[Polar ang (rad)]]/PI()*180</f>
        <v>162.89127376689535</v>
      </c>
      <c r="G479" s="4">
        <f>ROUND(Table3[[#This Row],[Polar ang (deg)]], 0)</f>
        <v>163</v>
      </c>
      <c r="H479" s="5">
        <v>4.2491956005630201E-4</v>
      </c>
      <c r="I479" s="1">
        <v>7.6342255973914599E-2</v>
      </c>
      <c r="J479" s="1">
        <v>4.4176135581221603</v>
      </c>
      <c r="K479" s="2">
        <f>IF(Table3[[#This Row],[Phase shift diff (rad)]]="","",Table3[[#This Row],[Phase shift diff (rad)]]/PI()*180)</f>
        <v>253.1106124001704</v>
      </c>
      <c r="L479">
        <v>0</v>
      </c>
      <c r="M479" s="1">
        <f>IF(Table3[[#This Row],[Unwrapped (deg)]]="","",Table3[[#This Row],[Unwrapped (deg)]]/180*PI())</f>
        <v>4.4176135581221603</v>
      </c>
      <c r="N479" s="2">
        <f>IF(Table3[[#This Row],[Phase shift diff (deg)]]="","",Table3[[#This Row],[Phase shift diff (deg)]]+360*Table3[[#This Row],[Phase mod]])</f>
        <v>253.1106124001704</v>
      </c>
    </row>
    <row r="480" spans="1:14" x14ac:dyDescent="0.2">
      <c r="A480" t="s">
        <v>31</v>
      </c>
      <c r="B480" s="3">
        <v>16.54</v>
      </c>
      <c r="C480" s="2">
        <f>2*Table3[[#This Row],[Photon energy (eV)]]-Threshold</f>
        <v>8.4926111999999989</v>
      </c>
      <c r="D480" t="s">
        <v>24</v>
      </c>
      <c r="E480" s="1">
        <v>2.9785043514297902</v>
      </c>
      <c r="F480" s="2">
        <f>Table3[[#This Row],[Polar ang (rad)]]/PI()*180</f>
        <v>170.65572859827753</v>
      </c>
      <c r="G480" s="4">
        <f>ROUND(Table3[[#This Row],[Polar ang (deg)]], 0)</f>
        <v>171</v>
      </c>
      <c r="H480" s="5">
        <v>1.5046737095758501E-4</v>
      </c>
      <c r="I480" s="1">
        <v>2.3760412727074201E-2</v>
      </c>
      <c r="J480" s="1">
        <v>4.40495611964971</v>
      </c>
      <c r="K480" s="2">
        <f>IF(Table3[[#This Row],[Phase shift diff (rad)]]="","",Table3[[#This Row],[Phase shift diff (rad)]]/PI()*180)</f>
        <v>252.38539459625247</v>
      </c>
      <c r="L480">
        <v>0</v>
      </c>
      <c r="M480" s="1">
        <f>IF(Table3[[#This Row],[Unwrapped (deg)]]="","",Table3[[#This Row],[Unwrapped (deg)]]/180*PI())</f>
        <v>4.40495611964971</v>
      </c>
      <c r="N480" s="2">
        <f>IF(Table3[[#This Row],[Phase shift diff (deg)]]="","",Table3[[#This Row],[Phase shift diff (deg)]]+360*Table3[[#This Row],[Phase mod]])</f>
        <v>252.38539459625247</v>
      </c>
    </row>
    <row r="481" spans="1:14" x14ac:dyDescent="0.2">
      <c r="A481" t="s">
        <v>31</v>
      </c>
      <c r="B481" s="3">
        <v>16.54</v>
      </c>
      <c r="C481" s="2">
        <f>2*Table3[[#This Row],[Photon energy (eV)]]-Threshold</f>
        <v>8.4926111999999989</v>
      </c>
      <c r="D481" t="s">
        <v>24</v>
      </c>
      <c r="E481" s="1">
        <v>3.14159265358979</v>
      </c>
      <c r="F481" s="2">
        <f>Table3[[#This Row],[Polar ang (rad)]]/PI()*180</f>
        <v>179.99999999999983</v>
      </c>
      <c r="G481" s="4">
        <f>ROUND(Table3[[#This Row],[Polar ang (deg)]], 0)</f>
        <v>180</v>
      </c>
      <c r="H481" s="5">
        <v>0</v>
      </c>
      <c r="I481" s="1">
        <v>0</v>
      </c>
      <c r="J481" s="1"/>
      <c r="K481" s="2" t="str">
        <f>IF(Table3[[#This Row],[Phase shift diff (rad)]]="","",Table3[[#This Row],[Phase shift diff (rad)]]/PI()*180)</f>
        <v/>
      </c>
      <c r="L481">
        <v>0</v>
      </c>
      <c r="M481" s="1" t="str">
        <f>IF(Table3[[#This Row],[Unwrapped (deg)]]="","",Table3[[#This Row],[Unwrapped (deg)]]/180*PI())</f>
        <v/>
      </c>
      <c r="N481" s="2" t="str">
        <f>IF(Table3[[#This Row],[Phase shift diff (deg)]]="","",Table3[[#This Row],[Phase shift diff (deg)]]+360*Table3[[#This Row],[Phase mod]])</f>
        <v/>
      </c>
    </row>
    <row r="482" spans="1:14" x14ac:dyDescent="0.2">
      <c r="A482" t="s">
        <v>31</v>
      </c>
      <c r="B482" s="3">
        <v>16.54</v>
      </c>
      <c r="C482" s="2">
        <f>2*Table3[[#This Row],[Photon energy (eV)]]-Threshold</f>
        <v>8.4926111999999989</v>
      </c>
      <c r="D482" t="s">
        <v>25</v>
      </c>
      <c r="E482" s="1">
        <v>0</v>
      </c>
      <c r="F482" s="2">
        <f>Table3[[#This Row],[Polar ang (rad)]]/PI()*180</f>
        <v>0</v>
      </c>
      <c r="G482" s="4">
        <f>ROUND(Table3[[#This Row],[Polar ang (deg)]], 0)</f>
        <v>0</v>
      </c>
      <c r="H482" s="5">
        <v>6.6704101390160303E-3</v>
      </c>
      <c r="I482" s="1">
        <v>1</v>
      </c>
      <c r="J482" s="1">
        <v>1.0088737031350199</v>
      </c>
      <c r="K482" s="2">
        <f>IF(Table3[[#This Row],[Phase shift diff (rad)]]="","",Table3[[#This Row],[Phase shift diff (rad)]]/PI()*180)</f>
        <v>57.804205251370966</v>
      </c>
      <c r="L482">
        <v>0</v>
      </c>
      <c r="M482" s="1">
        <f>IF(Table3[[#This Row],[Unwrapped (deg)]]="","",Table3[[#This Row],[Unwrapped (deg)]]/180*PI())</f>
        <v>1.0088737031350199</v>
      </c>
      <c r="N482" s="2">
        <f>IF(Table3[[#This Row],[Phase shift diff (deg)]]="","",Table3[[#This Row],[Phase shift diff (deg)]]+360*Table3[[#This Row],[Phase mod]])</f>
        <v>57.804205251370966</v>
      </c>
    </row>
    <row r="483" spans="1:14" x14ac:dyDescent="0.2">
      <c r="A483" t="s">
        <v>31</v>
      </c>
      <c r="B483" s="3">
        <v>16.54</v>
      </c>
      <c r="C483" s="2">
        <f>2*Table3[[#This Row],[Photon energy (eV)]]-Threshold</f>
        <v>8.4926111999999989</v>
      </c>
      <c r="D483" t="s">
        <v>25</v>
      </c>
      <c r="E483" s="1">
        <v>0.16308830216</v>
      </c>
      <c r="F483" s="2">
        <f>Table3[[#This Row],[Polar ang (rad)]]/PI()*180</f>
        <v>9.3442714017223079</v>
      </c>
      <c r="G483" s="4">
        <f>ROUND(Table3[[#This Row],[Polar ang (deg)]], 0)</f>
        <v>9</v>
      </c>
      <c r="H483" s="5">
        <v>6.3229605833154904E-3</v>
      </c>
      <c r="I483" s="1">
        <v>0.99846333567526702</v>
      </c>
      <c r="J483" s="1">
        <v>1.0144371433327899</v>
      </c>
      <c r="K483" s="2">
        <f>IF(Table3[[#This Row],[Phase shift diff (rad)]]="","",Table3[[#This Row],[Phase shift diff (rad)]]/PI()*180)</f>
        <v>58.122966894276615</v>
      </c>
      <c r="L483">
        <v>0</v>
      </c>
      <c r="M483" s="1">
        <f>IF(Table3[[#This Row],[Unwrapped (deg)]]="","",Table3[[#This Row],[Unwrapped (deg)]]/180*PI())</f>
        <v>1.0144371433327899</v>
      </c>
      <c r="N483" s="2">
        <f>IF(Table3[[#This Row],[Phase shift diff (deg)]]="","",Table3[[#This Row],[Phase shift diff (deg)]]+360*Table3[[#This Row],[Phase mod]])</f>
        <v>58.122966894276615</v>
      </c>
    </row>
    <row r="484" spans="1:14" x14ac:dyDescent="0.2">
      <c r="A484" t="s">
        <v>31</v>
      </c>
      <c r="B484" s="3">
        <v>16.54</v>
      </c>
      <c r="C484" s="2">
        <f>2*Table3[[#This Row],[Photon energy (eV)]]-Threshold</f>
        <v>8.4926111999999989</v>
      </c>
      <c r="D484" t="s">
        <v>25</v>
      </c>
      <c r="E484" s="1">
        <v>0.29860360358999999</v>
      </c>
      <c r="F484" s="2">
        <f>Table3[[#This Row],[Polar ang (rad)]]/PI()*180</f>
        <v>17.108726233104477</v>
      </c>
      <c r="G484" s="4">
        <f>ROUND(Table3[[#This Row],[Polar ang (deg)]], 0)</f>
        <v>17</v>
      </c>
      <c r="H484" s="5">
        <v>5.5355144822846203E-3</v>
      </c>
      <c r="I484" s="1">
        <v>0.99452626633118402</v>
      </c>
      <c r="J484" s="1">
        <v>1.0286325319658201</v>
      </c>
      <c r="K484" s="2">
        <f>IF(Table3[[#This Row],[Phase shift diff (rad)]]="","",Table3[[#This Row],[Phase shift diff (rad)]]/PI()*180)</f>
        <v>58.93630275149723</v>
      </c>
      <c r="L484">
        <v>0</v>
      </c>
      <c r="M484" s="1">
        <f>IF(Table3[[#This Row],[Unwrapped (deg)]]="","",Table3[[#This Row],[Unwrapped (deg)]]/180*PI())</f>
        <v>1.0286325319658201</v>
      </c>
      <c r="N484" s="2">
        <f>IF(Table3[[#This Row],[Phase shift diff (deg)]]="","",Table3[[#This Row],[Phase shift diff (deg)]]+360*Table3[[#This Row],[Phase mod]])</f>
        <v>58.93630275149723</v>
      </c>
    </row>
    <row r="485" spans="1:14" x14ac:dyDescent="0.2">
      <c r="A485" t="s">
        <v>31</v>
      </c>
      <c r="B485" s="3">
        <v>16.54</v>
      </c>
      <c r="C485" s="2">
        <f>2*Table3[[#This Row],[Photon energy (eV)]]-Threshold</f>
        <v>8.4926111999999989</v>
      </c>
      <c r="D485" t="s">
        <v>25</v>
      </c>
      <c r="E485" s="1">
        <v>0.43301280663999903</v>
      </c>
      <c r="F485" s="2">
        <f>Table3[[#This Row],[Polar ang (rad)]]/PI()*180</f>
        <v>24.809806295586331</v>
      </c>
      <c r="G485" s="4">
        <f>ROUND(Table3[[#This Row],[Polar ang (deg)]], 0)</f>
        <v>25</v>
      </c>
      <c r="H485" s="5">
        <v>4.3857342267978796E-3</v>
      </c>
      <c r="I485" s="1">
        <v>0.987050151472323</v>
      </c>
      <c r="J485" s="1">
        <v>1.0554429500873601</v>
      </c>
      <c r="K485" s="2">
        <f>IF(Table3[[#This Row],[Phase shift diff (rad)]]="","",Table3[[#This Row],[Phase shift diff (rad)]]/PI()*180)</f>
        <v>60.472426556842542</v>
      </c>
      <c r="L485">
        <v>0</v>
      </c>
      <c r="M485" s="1">
        <f>IF(Table3[[#This Row],[Unwrapped (deg)]]="","",Table3[[#This Row],[Unwrapped (deg)]]/180*PI())</f>
        <v>1.0554429500873601</v>
      </c>
      <c r="N485" s="2">
        <f>IF(Table3[[#This Row],[Phase shift diff (deg)]]="","",Table3[[#This Row],[Phase shift diff (deg)]]+360*Table3[[#This Row],[Phase mod]])</f>
        <v>60.472426556842542</v>
      </c>
    </row>
    <row r="486" spans="1:14" x14ac:dyDescent="0.2">
      <c r="A486" t="s">
        <v>31</v>
      </c>
      <c r="B486" s="3">
        <v>16.54</v>
      </c>
      <c r="C486" s="2">
        <f>2*Table3[[#This Row],[Photon energy (eV)]]-Threshold</f>
        <v>8.4926111999999989</v>
      </c>
      <c r="D486" t="s">
        <v>25</v>
      </c>
      <c r="E486" s="1">
        <v>0.56709682710999998</v>
      </c>
      <c r="F486" s="2">
        <f>Table3[[#This Row],[Polar ang (rad)]]/PI()*180</f>
        <v>32.492254768663123</v>
      </c>
      <c r="G486" s="4">
        <f>ROUND(Table3[[#This Row],[Polar ang (deg)]], 0)</f>
        <v>32</v>
      </c>
      <c r="H486" s="5">
        <v>2.9977141300898602E-3</v>
      </c>
      <c r="I486" s="1">
        <v>0.97237787752285099</v>
      </c>
      <c r="J486" s="1">
        <v>1.1081948151530101</v>
      </c>
      <c r="K486" s="2">
        <f>IF(Table3[[#This Row],[Phase shift diff (rad)]]="","",Table3[[#This Row],[Phase shift diff (rad)]]/PI()*180)</f>
        <v>63.494885786547883</v>
      </c>
      <c r="L486">
        <v>0</v>
      </c>
      <c r="M486" s="1">
        <f>IF(Table3[[#This Row],[Unwrapped (deg)]]="","",Table3[[#This Row],[Unwrapped (deg)]]/180*PI())</f>
        <v>1.1081948151530101</v>
      </c>
      <c r="N486" s="2">
        <f>IF(Table3[[#This Row],[Phase shift diff (deg)]]="","",Table3[[#This Row],[Phase shift diff (deg)]]+360*Table3[[#This Row],[Phase mod]])</f>
        <v>63.494885786547883</v>
      </c>
    </row>
    <row r="487" spans="1:14" x14ac:dyDescent="0.2">
      <c r="A487" t="s">
        <v>31</v>
      </c>
      <c r="B487" s="3">
        <v>16.54</v>
      </c>
      <c r="C487" s="2">
        <f>2*Table3[[#This Row],[Photon energy (eV)]]-Threshold</f>
        <v>8.4926111999999989</v>
      </c>
      <c r="D487" t="s">
        <v>25</v>
      </c>
      <c r="E487" s="1">
        <v>0.70104202315999997</v>
      </c>
      <c r="F487" s="2">
        <f>Table3[[#This Row],[Polar ang (rad)]]/PI()*180</f>
        <v>40.166749188380507</v>
      </c>
      <c r="G487" s="4">
        <f>ROUND(Table3[[#This Row],[Polar ang (deg)]], 0)</f>
        <v>40</v>
      </c>
      <c r="H487" s="5">
        <v>1.54945777187975E-3</v>
      </c>
      <c r="I487" s="1">
        <v>0.93482499268673602</v>
      </c>
      <c r="J487" s="1">
        <v>1.24867107187194</v>
      </c>
      <c r="K487" s="2">
        <f>IF(Table3[[#This Row],[Phase shift diff (rad)]]="","",Table3[[#This Row],[Phase shift diff (rad)]]/PI()*180)</f>
        <v>71.543582418338843</v>
      </c>
      <c r="L487">
        <v>0</v>
      </c>
      <c r="M487" s="1">
        <f>IF(Table3[[#This Row],[Unwrapped (deg)]]="","",Table3[[#This Row],[Unwrapped (deg)]]/180*PI())</f>
        <v>1.24867107187194</v>
      </c>
      <c r="N487" s="2">
        <f>IF(Table3[[#This Row],[Phase shift diff (deg)]]="","",Table3[[#This Row],[Phase shift diff (deg)]]+360*Table3[[#This Row],[Phase mod]])</f>
        <v>71.543582418338843</v>
      </c>
    </row>
    <row r="488" spans="1:14" x14ac:dyDescent="0.2">
      <c r="A488" t="s">
        <v>31</v>
      </c>
      <c r="B488" s="3">
        <v>16.54</v>
      </c>
      <c r="C488" s="2">
        <f>2*Table3[[#This Row],[Photon energy (eV)]]-Threshold</f>
        <v>8.4926111999999989</v>
      </c>
      <c r="D488" t="s">
        <v>25</v>
      </c>
      <c r="E488" s="1">
        <v>0.83491578945</v>
      </c>
      <c r="F488" s="2">
        <f>Table3[[#This Row],[Polar ang (rad)]]/PI()*180</f>
        <v>47.837150984318271</v>
      </c>
      <c r="G488" s="4">
        <f>ROUND(Table3[[#This Row],[Polar ang (deg)]], 0)</f>
        <v>48</v>
      </c>
      <c r="H488" s="5">
        <v>4.26304803857968E-4</v>
      </c>
      <c r="I488" s="1">
        <v>0.74514832439215395</v>
      </c>
      <c r="J488" s="1">
        <v>2.2424402452062502</v>
      </c>
      <c r="K488" s="2">
        <f>IF(Table3[[#This Row],[Phase shift diff (rad)]]="","",Table3[[#This Row],[Phase shift diff (rad)]]/PI()*180)</f>
        <v>128.48236186059958</v>
      </c>
      <c r="L488">
        <v>0</v>
      </c>
      <c r="M488" s="1">
        <f>IF(Table3[[#This Row],[Unwrapped (deg)]]="","",Table3[[#This Row],[Unwrapped (deg)]]/180*PI())</f>
        <v>2.2424402452062506</v>
      </c>
      <c r="N488" s="2">
        <f>IF(Table3[[#This Row],[Phase shift diff (deg)]]="","",Table3[[#This Row],[Phase shift diff (deg)]]+360*Table3[[#This Row],[Phase mod]])</f>
        <v>128.48236186059958</v>
      </c>
    </row>
    <row r="489" spans="1:14" x14ac:dyDescent="0.2">
      <c r="A489" t="s">
        <v>31</v>
      </c>
      <c r="B489" s="3">
        <v>16.54</v>
      </c>
      <c r="C489" s="2">
        <f>2*Table3[[#This Row],[Photon energy (eV)]]-Threshold</f>
        <v>8.4926111999999989</v>
      </c>
      <c r="D489" t="s">
        <v>25</v>
      </c>
      <c r="E489" s="1">
        <v>0.96874859060999896</v>
      </c>
      <c r="F489" s="2">
        <f>Table3[[#This Row],[Polar ang (rad)]]/PI()*180</f>
        <v>55.505205651199752</v>
      </c>
      <c r="G489" s="4">
        <f>ROUND(Table3[[#This Row],[Polar ang (deg)]], 0)</f>
        <v>56</v>
      </c>
      <c r="H489" s="5">
        <v>9.9876750096550195E-4</v>
      </c>
      <c r="I489" s="1">
        <v>0.77642074752335499</v>
      </c>
      <c r="J489" s="1">
        <v>3.7442585642792898</v>
      </c>
      <c r="K489" s="2">
        <f>IF(Table3[[#This Row],[Phase shift diff (rad)]]="","",Table3[[#This Row],[Phase shift diff (rad)]]/PI()*180)</f>
        <v>214.53021313891634</v>
      </c>
      <c r="L489">
        <v>0</v>
      </c>
      <c r="M489" s="1">
        <f>IF(Table3[[#This Row],[Unwrapped (deg)]]="","",Table3[[#This Row],[Unwrapped (deg)]]/180*PI())</f>
        <v>3.7442585642792894</v>
      </c>
      <c r="N489" s="2">
        <f>IF(Table3[[#This Row],[Phase shift diff (deg)]]="","",Table3[[#This Row],[Phase shift diff (deg)]]+360*Table3[[#This Row],[Phase mod]])</f>
        <v>214.53021313891634</v>
      </c>
    </row>
    <row r="490" spans="1:14" x14ac:dyDescent="0.2">
      <c r="A490" t="s">
        <v>31</v>
      </c>
      <c r="B490" s="3">
        <v>16.54</v>
      </c>
      <c r="C490" s="2">
        <f>2*Table3[[#This Row],[Photon energy (eV)]]-Threshold</f>
        <v>8.4926111999999989</v>
      </c>
      <c r="D490" t="s">
        <v>25</v>
      </c>
      <c r="E490" s="1">
        <v>1.1025563842999999</v>
      </c>
      <c r="F490" s="2">
        <f>Table3[[#This Row],[Polar ang (rad)]]/PI()*180</f>
        <v>63.171827495594052</v>
      </c>
      <c r="G490" s="4">
        <f>ROUND(Table3[[#This Row],[Polar ang (deg)]], 0)</f>
        <v>63</v>
      </c>
      <c r="H490" s="5">
        <v>1.55996381150425E-3</v>
      </c>
      <c r="I490" s="1">
        <v>0.66802211369321896</v>
      </c>
      <c r="J490" s="1">
        <v>3.9257271926582602</v>
      </c>
      <c r="K490" s="2">
        <f>IF(Table3[[#This Row],[Phase shift diff (rad)]]="","",Table3[[#This Row],[Phase shift diff (rad)]]/PI()*180)</f>
        <v>224.92759965905933</v>
      </c>
      <c r="L490">
        <v>0</v>
      </c>
      <c r="M490" s="1">
        <f>IF(Table3[[#This Row],[Unwrapped (deg)]]="","",Table3[[#This Row],[Unwrapped (deg)]]/180*PI())</f>
        <v>3.9257271926582602</v>
      </c>
      <c r="N490" s="2">
        <f>IF(Table3[[#This Row],[Phase shift diff (deg)]]="","",Table3[[#This Row],[Phase shift diff (deg)]]+360*Table3[[#This Row],[Phase mod]])</f>
        <v>224.92759965905933</v>
      </c>
    </row>
    <row r="491" spans="1:14" x14ac:dyDescent="0.2">
      <c r="A491" t="s">
        <v>31</v>
      </c>
      <c r="B491" s="3">
        <v>16.54</v>
      </c>
      <c r="C491" s="2">
        <f>2*Table3[[#This Row],[Photon energy (eV)]]-Threshold</f>
        <v>8.4926111999999989</v>
      </c>
      <c r="D491" t="s">
        <v>25</v>
      </c>
      <c r="E491" s="1">
        <v>1.2363485299999999</v>
      </c>
      <c r="F491" s="2">
        <f>Table3[[#This Row],[Polar ang (rad)]]/PI()*180</f>
        <v>70.837552776203438</v>
      </c>
      <c r="G491" s="4">
        <f>ROUND(Table3[[#This Row],[Polar ang (deg)]], 0)</f>
        <v>71</v>
      </c>
      <c r="H491" s="5">
        <v>1.6223745906411801E-3</v>
      </c>
      <c r="I491" s="1">
        <v>0.58956264407241898</v>
      </c>
      <c r="J491" s="1">
        <v>3.9837367660257001</v>
      </c>
      <c r="K491" s="2">
        <f>IF(Table3[[#This Row],[Phase shift diff (rad)]]="","",Table3[[#This Row],[Phase shift diff (rad)]]/PI()*180)</f>
        <v>228.25130338436816</v>
      </c>
      <c r="L491">
        <v>0</v>
      </c>
      <c r="M491" s="1">
        <f>IF(Table3[[#This Row],[Unwrapped (deg)]]="","",Table3[[#This Row],[Unwrapped (deg)]]/180*PI())</f>
        <v>3.9837367660257001</v>
      </c>
      <c r="N491" s="2">
        <f>IF(Table3[[#This Row],[Phase shift diff (deg)]]="","",Table3[[#This Row],[Phase shift diff (deg)]]+360*Table3[[#This Row],[Phase mod]])</f>
        <v>228.25130338436816</v>
      </c>
    </row>
    <row r="492" spans="1:14" x14ac:dyDescent="0.2">
      <c r="A492" t="s">
        <v>31</v>
      </c>
      <c r="B492" s="3">
        <v>16.54</v>
      </c>
      <c r="C492" s="2">
        <f>2*Table3[[#This Row],[Photon energy (eV)]]-Threshold</f>
        <v>8.4926111999999989</v>
      </c>
      <c r="D492" t="s">
        <v>25</v>
      </c>
      <c r="E492" s="1">
        <v>1.3701310999</v>
      </c>
      <c r="F492" s="2">
        <f>Table3[[#This Row],[Polar ang (rad)]]/PI()*180</f>
        <v>78.502729403887372</v>
      </c>
      <c r="G492" s="4">
        <f>ROUND(Table3[[#This Row],[Polar ang (deg)]], 0)</f>
        <v>79</v>
      </c>
      <c r="H492" s="5">
        <v>1.2037303398546499E-3</v>
      </c>
      <c r="I492" s="1">
        <v>0.54375480246892205</v>
      </c>
      <c r="J492" s="1">
        <v>4.0092329262840698</v>
      </c>
      <c r="K492" s="2">
        <f>IF(Table3[[#This Row],[Phase shift diff (rad)]]="","",Table3[[#This Row],[Phase shift diff (rad)]]/PI()*180)</f>
        <v>229.7121257609619</v>
      </c>
      <c r="L492">
        <v>0</v>
      </c>
      <c r="M492" s="1">
        <f>IF(Table3[[#This Row],[Unwrapped (deg)]]="","",Table3[[#This Row],[Unwrapped (deg)]]/180*PI())</f>
        <v>4.0092329262840698</v>
      </c>
      <c r="N492" s="2">
        <f>IF(Table3[[#This Row],[Phase shift diff (deg)]]="","",Table3[[#This Row],[Phase shift diff (deg)]]+360*Table3[[#This Row],[Phase mod]])</f>
        <v>229.7121257609619</v>
      </c>
    </row>
    <row r="493" spans="1:14" x14ac:dyDescent="0.2">
      <c r="A493" t="s">
        <v>31</v>
      </c>
      <c r="B493" s="3">
        <v>16.54</v>
      </c>
      <c r="C493" s="2">
        <f>2*Table3[[#This Row],[Photon energy (eV)]]-Threshold</f>
        <v>8.4926111999999989</v>
      </c>
      <c r="D493" t="s">
        <v>25</v>
      </c>
      <c r="E493" s="1">
        <v>1.5039084682999999</v>
      </c>
      <c r="F493" s="2">
        <f>Table3[[#This Row],[Polar ang (rad)]]/PI()*180</f>
        <v>86.167608007574145</v>
      </c>
      <c r="G493" s="4">
        <f>ROUND(Table3[[#This Row],[Polar ang (deg)]], 0)</f>
        <v>86</v>
      </c>
      <c r="H493" s="5">
        <v>4.4253543505567901E-4</v>
      </c>
      <c r="I493" s="1">
        <v>0.52282253610866203</v>
      </c>
      <c r="J493" s="1">
        <v>4.0196385802049699</v>
      </c>
      <c r="K493" s="2">
        <f>IF(Table3[[#This Row],[Phase shift diff (rad)]]="","",Table3[[#This Row],[Phase shift diff (rad)]]/PI()*180)</f>
        <v>230.30832581370322</v>
      </c>
      <c r="L493">
        <v>0</v>
      </c>
      <c r="M493" s="1">
        <f>IF(Table3[[#This Row],[Unwrapped (deg)]]="","",Table3[[#This Row],[Unwrapped (deg)]]/180*PI())</f>
        <v>4.0196385802049699</v>
      </c>
      <c r="N493" s="2">
        <f>IF(Table3[[#This Row],[Phase shift diff (deg)]]="","",Table3[[#This Row],[Phase shift diff (deg)]]+360*Table3[[#This Row],[Phase mod]])</f>
        <v>230.30832581370322</v>
      </c>
    </row>
    <row r="494" spans="1:14" x14ac:dyDescent="0.2">
      <c r="A494" t="s">
        <v>31</v>
      </c>
      <c r="B494" s="3">
        <v>16.54</v>
      </c>
      <c r="C494" s="2">
        <f>2*Table3[[#This Row],[Photon energy (eV)]]-Threshold</f>
        <v>8.4926111999999989</v>
      </c>
      <c r="D494" t="s">
        <v>25</v>
      </c>
      <c r="E494" s="1">
        <v>1.6376841852897901</v>
      </c>
      <c r="F494" s="2">
        <f>Table3[[#This Row],[Polar ang (rad)]]/PI()*180</f>
        <v>93.83239199242567</v>
      </c>
      <c r="G494" s="4">
        <f>ROUND(Table3[[#This Row],[Polar ang (deg)]], 0)</f>
        <v>94</v>
      </c>
      <c r="H494" s="5">
        <v>4.4253543505567901E-4</v>
      </c>
      <c r="I494" s="1">
        <v>0.52282253610866203</v>
      </c>
      <c r="J494" s="1">
        <v>7.1612312337947701</v>
      </c>
      <c r="K494" s="2">
        <f>IF(Table3[[#This Row],[Phase shift diff (rad)]]="","",Table3[[#This Row],[Phase shift diff (rad)]]/PI()*180)</f>
        <v>410.30832581370362</v>
      </c>
      <c r="L494">
        <v>0</v>
      </c>
      <c r="M494" s="1">
        <f>IF(Table3[[#This Row],[Unwrapped (deg)]]="","",Table3[[#This Row],[Unwrapped (deg)]]/180*PI())</f>
        <v>7.1612312337947701</v>
      </c>
      <c r="N494" s="2">
        <f>IF(Table3[[#This Row],[Phase shift diff (deg)]]="","",Table3[[#This Row],[Phase shift diff (deg)]]+360*Table3[[#This Row],[Phase mod]])</f>
        <v>410.30832581370362</v>
      </c>
    </row>
    <row r="495" spans="1:14" x14ac:dyDescent="0.2">
      <c r="A495" t="s">
        <v>31</v>
      </c>
      <c r="B495" s="3">
        <v>16.54</v>
      </c>
      <c r="C495" s="2">
        <f>2*Table3[[#This Row],[Photon energy (eV)]]-Threshold</f>
        <v>8.4926111999999989</v>
      </c>
      <c r="D495" t="s">
        <v>25</v>
      </c>
      <c r="E495" s="1">
        <v>1.77146155368979</v>
      </c>
      <c r="F495" s="2">
        <f>Table3[[#This Row],[Polar ang (rad)]]/PI()*180</f>
        <v>101.49727059611246</v>
      </c>
      <c r="G495" s="4">
        <f>ROUND(Table3[[#This Row],[Polar ang (deg)]], 0)</f>
        <v>101</v>
      </c>
      <c r="H495" s="5">
        <v>1.2037303398546499E-3</v>
      </c>
      <c r="I495" s="1">
        <v>0.54375480246892205</v>
      </c>
      <c r="J495" s="1">
        <v>7.1508255798738602</v>
      </c>
      <c r="K495" s="2">
        <f>IF(Table3[[#This Row],[Phase shift diff (rad)]]="","",Table3[[#This Row],[Phase shift diff (rad)]]/PI()*180)</f>
        <v>409.71212576096173</v>
      </c>
      <c r="L495">
        <v>0</v>
      </c>
      <c r="M495" s="1">
        <f>IF(Table3[[#This Row],[Unwrapped (deg)]]="","",Table3[[#This Row],[Unwrapped (deg)]]/180*PI())</f>
        <v>7.1508255798738602</v>
      </c>
      <c r="N495" s="2">
        <f>IF(Table3[[#This Row],[Phase shift diff (deg)]]="","",Table3[[#This Row],[Phase shift diff (deg)]]+360*Table3[[#This Row],[Phase mod]])</f>
        <v>409.71212576096173</v>
      </c>
    </row>
    <row r="496" spans="1:14" x14ac:dyDescent="0.2">
      <c r="A496" t="s">
        <v>31</v>
      </c>
      <c r="B496" s="3">
        <v>16.54</v>
      </c>
      <c r="C496" s="2">
        <f>2*Table3[[#This Row],[Photon energy (eV)]]-Threshold</f>
        <v>8.4926111999999989</v>
      </c>
      <c r="D496" t="s">
        <v>25</v>
      </c>
      <c r="E496" s="1">
        <v>1.9052441235897899</v>
      </c>
      <c r="F496" s="2">
        <f>Table3[[#This Row],[Polar ang (rad)]]/PI()*180</f>
        <v>109.16244722379638</v>
      </c>
      <c r="G496" s="4">
        <f>ROUND(Table3[[#This Row],[Polar ang (deg)]], 0)</f>
        <v>109</v>
      </c>
      <c r="H496" s="5">
        <v>1.6223745906411801E-3</v>
      </c>
      <c r="I496" s="1">
        <v>0.58956264407241898</v>
      </c>
      <c r="J496" s="1">
        <v>7.1253294196155004</v>
      </c>
      <c r="K496" s="2">
        <f>IF(Table3[[#This Row],[Phase shift diff (rad)]]="","",Table3[[#This Row],[Phase shift diff (rad)]]/PI()*180)</f>
        <v>408.25130338436855</v>
      </c>
      <c r="L496">
        <v>0</v>
      </c>
      <c r="M496" s="1">
        <f>IF(Table3[[#This Row],[Unwrapped (deg)]]="","",Table3[[#This Row],[Unwrapped (deg)]]/180*PI())</f>
        <v>7.1253294196155004</v>
      </c>
      <c r="N496" s="2">
        <f>IF(Table3[[#This Row],[Phase shift diff (deg)]]="","",Table3[[#This Row],[Phase shift diff (deg)]]+360*Table3[[#This Row],[Phase mod]])</f>
        <v>408.25130338436855</v>
      </c>
    </row>
    <row r="497" spans="1:14" x14ac:dyDescent="0.2">
      <c r="A497" t="s">
        <v>31</v>
      </c>
      <c r="B497" s="3">
        <v>16.54</v>
      </c>
      <c r="C497" s="2">
        <f>2*Table3[[#This Row],[Photon energy (eV)]]-Threshold</f>
        <v>8.4926111999999989</v>
      </c>
      <c r="D497" t="s">
        <v>25</v>
      </c>
      <c r="E497" s="1">
        <v>2.0390362692897899</v>
      </c>
      <c r="F497" s="2">
        <f>Table3[[#This Row],[Polar ang (rad)]]/PI()*180</f>
        <v>116.82817250440576</v>
      </c>
      <c r="G497" s="4">
        <f>ROUND(Table3[[#This Row],[Polar ang (deg)]], 0)</f>
        <v>117</v>
      </c>
      <c r="H497" s="5">
        <v>1.55996381150425E-3</v>
      </c>
      <c r="I497" s="1">
        <v>0.66802211369321896</v>
      </c>
      <c r="J497" s="1">
        <v>7.0673198462480498</v>
      </c>
      <c r="K497" s="2">
        <f>IF(Table3[[#This Row],[Phase shift diff (rad)]]="","",Table3[[#This Row],[Phase shift diff (rad)]]/PI()*180)</f>
        <v>404.92759965905913</v>
      </c>
      <c r="L497">
        <v>0</v>
      </c>
      <c r="M497" s="1">
        <f>IF(Table3[[#This Row],[Unwrapped (deg)]]="","",Table3[[#This Row],[Unwrapped (deg)]]/180*PI())</f>
        <v>7.0673198462480498</v>
      </c>
      <c r="N497" s="2">
        <f>IF(Table3[[#This Row],[Phase shift diff (deg)]]="","",Table3[[#This Row],[Phase shift diff (deg)]]+360*Table3[[#This Row],[Phase mod]])</f>
        <v>404.92759965905913</v>
      </c>
    </row>
    <row r="498" spans="1:14" x14ac:dyDescent="0.2">
      <c r="A498" t="s">
        <v>31</v>
      </c>
      <c r="B498" s="3">
        <v>16.54</v>
      </c>
      <c r="C498" s="2">
        <f>2*Table3[[#This Row],[Photon energy (eV)]]-Threshold</f>
        <v>8.4926111999999989</v>
      </c>
      <c r="D498" t="s">
        <v>25</v>
      </c>
      <c r="E498" s="1">
        <v>2.1728440629797898</v>
      </c>
      <c r="F498" s="2">
        <f>Table3[[#This Row],[Polar ang (rad)]]/PI()*180</f>
        <v>124.4947943488</v>
      </c>
      <c r="G498" s="4">
        <f>ROUND(Table3[[#This Row],[Polar ang (deg)]], 0)</f>
        <v>124</v>
      </c>
      <c r="H498" s="5">
        <v>9.9876750096550195E-4</v>
      </c>
      <c r="I498" s="1">
        <v>0.77642074752335499</v>
      </c>
      <c r="J498" s="1">
        <v>6.8858512178690798</v>
      </c>
      <c r="K498" s="2">
        <f>IF(Table3[[#This Row],[Phase shift diff (rad)]]="","",Table3[[#This Row],[Phase shift diff (rad)]]/PI()*180)</f>
        <v>394.53021313891617</v>
      </c>
      <c r="L498">
        <v>0</v>
      </c>
      <c r="M498" s="1">
        <f>IF(Table3[[#This Row],[Unwrapped (deg)]]="","",Table3[[#This Row],[Unwrapped (deg)]]/180*PI())</f>
        <v>6.8858512178690798</v>
      </c>
      <c r="N498" s="2">
        <f>IF(Table3[[#This Row],[Phase shift diff (deg)]]="","",Table3[[#This Row],[Phase shift diff (deg)]]+360*Table3[[#This Row],[Phase mod]])</f>
        <v>394.53021313891617</v>
      </c>
    </row>
    <row r="499" spans="1:14" x14ac:dyDescent="0.2">
      <c r="A499" t="s">
        <v>31</v>
      </c>
      <c r="B499" s="3">
        <v>16.54</v>
      </c>
      <c r="C499" s="2">
        <f>2*Table3[[#This Row],[Photon energy (eV)]]-Threshold</f>
        <v>8.4926111999999989</v>
      </c>
      <c r="D499" t="s">
        <v>25</v>
      </c>
      <c r="E499" s="1">
        <v>2.3066768641397899</v>
      </c>
      <c r="F499" s="2">
        <f>Table3[[#This Row],[Polar ang (rad)]]/PI()*180</f>
        <v>132.16284901568156</v>
      </c>
      <c r="G499" s="4">
        <f>ROUND(Table3[[#This Row],[Polar ang (deg)]], 0)</f>
        <v>132</v>
      </c>
      <c r="H499" s="5">
        <v>4.26304803857968E-4</v>
      </c>
      <c r="I499" s="1">
        <v>0.74514832439215395</v>
      </c>
      <c r="J499" s="1">
        <v>5.3840328987960397</v>
      </c>
      <c r="K499" s="2">
        <f>IF(Table3[[#This Row],[Phase shift diff (rad)]]="","",Table3[[#This Row],[Phase shift diff (rad)]]/PI()*180)</f>
        <v>308.48236186059933</v>
      </c>
      <c r="L499">
        <v>0</v>
      </c>
      <c r="M499" s="1">
        <f>IF(Table3[[#This Row],[Unwrapped (deg)]]="","",Table3[[#This Row],[Unwrapped (deg)]]/180*PI())</f>
        <v>5.3840328987960389</v>
      </c>
      <c r="N499" s="2">
        <f>IF(Table3[[#This Row],[Phase shift diff (deg)]]="","",Table3[[#This Row],[Phase shift diff (deg)]]+360*Table3[[#This Row],[Phase mod]])</f>
        <v>308.48236186059933</v>
      </c>
    </row>
    <row r="500" spans="1:14" x14ac:dyDescent="0.2">
      <c r="A500" t="s">
        <v>31</v>
      </c>
      <c r="B500" s="3">
        <v>16.54</v>
      </c>
      <c r="C500" s="2">
        <f>2*Table3[[#This Row],[Photon energy (eV)]]-Threshold</f>
        <v>8.4926111999999989</v>
      </c>
      <c r="D500" t="s">
        <v>25</v>
      </c>
      <c r="E500" s="1">
        <v>2.4405506304297901</v>
      </c>
      <c r="F500" s="2">
        <f>Table3[[#This Row],[Polar ang (rad)]]/PI()*180</f>
        <v>139.83325081161931</v>
      </c>
      <c r="G500" s="4">
        <f>ROUND(Table3[[#This Row],[Polar ang (deg)]], 0)</f>
        <v>140</v>
      </c>
      <c r="H500" s="5">
        <v>1.54945777187975E-3</v>
      </c>
      <c r="I500" s="1">
        <v>0.93482499268673602</v>
      </c>
      <c r="J500" s="1">
        <v>4.3902637254617396</v>
      </c>
      <c r="K500" s="2">
        <f>IF(Table3[[#This Row],[Phase shift diff (rad)]]="","",Table3[[#This Row],[Phase shift diff (rad)]]/PI()*180)</f>
        <v>251.54358241833921</v>
      </c>
      <c r="L500">
        <v>0</v>
      </c>
      <c r="M500" s="1">
        <f>IF(Table3[[#This Row],[Unwrapped (deg)]]="","",Table3[[#This Row],[Unwrapped (deg)]]/180*PI())</f>
        <v>4.3902637254617396</v>
      </c>
      <c r="N500" s="2">
        <f>IF(Table3[[#This Row],[Phase shift diff (deg)]]="","",Table3[[#This Row],[Phase shift diff (deg)]]+360*Table3[[#This Row],[Phase mod]])</f>
        <v>251.54358241833921</v>
      </c>
    </row>
    <row r="501" spans="1:14" x14ac:dyDescent="0.2">
      <c r="A501" t="s">
        <v>31</v>
      </c>
      <c r="B501" s="3">
        <v>16.54</v>
      </c>
      <c r="C501" s="2">
        <f>2*Table3[[#This Row],[Photon energy (eV)]]-Threshold</f>
        <v>8.4926111999999989</v>
      </c>
      <c r="D501" t="s">
        <v>25</v>
      </c>
      <c r="E501" s="1">
        <v>2.5744958264797901</v>
      </c>
      <c r="F501" s="2">
        <f>Table3[[#This Row],[Polar ang (rad)]]/PI()*180</f>
        <v>147.50774523133671</v>
      </c>
      <c r="G501" s="4">
        <f>ROUND(Table3[[#This Row],[Polar ang (deg)]], 0)</f>
        <v>148</v>
      </c>
      <c r="H501" s="5">
        <v>2.9977141300898602E-3</v>
      </c>
      <c r="I501" s="1">
        <v>0.97237787752285099</v>
      </c>
      <c r="J501" s="1">
        <v>4.2497874687427997</v>
      </c>
      <c r="K501" s="2">
        <f>IF(Table3[[#This Row],[Phase shift diff (rad)]]="","",Table3[[#This Row],[Phase shift diff (rad)]]/PI()*180)</f>
        <v>243.49488578654768</v>
      </c>
      <c r="L501">
        <v>0</v>
      </c>
      <c r="M501" s="1">
        <f>IF(Table3[[#This Row],[Unwrapped (deg)]]="","",Table3[[#This Row],[Unwrapped (deg)]]/180*PI())</f>
        <v>4.2497874687427997</v>
      </c>
      <c r="N501" s="2">
        <f>IF(Table3[[#This Row],[Phase shift diff (deg)]]="","",Table3[[#This Row],[Phase shift diff (deg)]]+360*Table3[[#This Row],[Phase mod]])</f>
        <v>243.49488578654768</v>
      </c>
    </row>
    <row r="502" spans="1:14" x14ac:dyDescent="0.2">
      <c r="A502" t="s">
        <v>31</v>
      </c>
      <c r="B502" s="3">
        <v>16.54</v>
      </c>
      <c r="C502" s="2">
        <f>2*Table3[[#This Row],[Photon energy (eV)]]-Threshold</f>
        <v>8.4926111999999989</v>
      </c>
      <c r="D502" t="s">
        <v>25</v>
      </c>
      <c r="E502" s="1">
        <v>2.7085798469497901</v>
      </c>
      <c r="F502" s="2">
        <f>Table3[[#This Row],[Polar ang (rad)]]/PI()*180</f>
        <v>155.19019370441345</v>
      </c>
      <c r="G502" s="4">
        <f>ROUND(Table3[[#This Row],[Polar ang (deg)]], 0)</f>
        <v>155</v>
      </c>
      <c r="H502" s="5">
        <v>4.3857342267978796E-3</v>
      </c>
      <c r="I502" s="1">
        <v>0.987050151472323</v>
      </c>
      <c r="J502" s="1">
        <v>4.1970356036771603</v>
      </c>
      <c r="K502" s="2">
        <f>IF(Table3[[#This Row],[Phase shift diff (rad)]]="","",Table3[[#This Row],[Phase shift diff (rad)]]/PI()*180)</f>
        <v>240.47242655684292</v>
      </c>
      <c r="L502">
        <v>0</v>
      </c>
      <c r="M502" s="1">
        <f>IF(Table3[[#This Row],[Unwrapped (deg)]]="","",Table3[[#This Row],[Unwrapped (deg)]]/180*PI())</f>
        <v>4.1970356036771603</v>
      </c>
      <c r="N502" s="2">
        <f>IF(Table3[[#This Row],[Phase shift diff (deg)]]="","",Table3[[#This Row],[Phase shift diff (deg)]]+360*Table3[[#This Row],[Phase mod]])</f>
        <v>240.47242655684292</v>
      </c>
    </row>
    <row r="503" spans="1:14" x14ac:dyDescent="0.2">
      <c r="A503" t="s">
        <v>31</v>
      </c>
      <c r="B503" s="3">
        <v>16.54</v>
      </c>
      <c r="C503" s="2">
        <f>2*Table3[[#This Row],[Photon energy (eV)]]-Threshold</f>
        <v>8.4926111999999989</v>
      </c>
      <c r="D503" t="s">
        <v>25</v>
      </c>
      <c r="E503" s="1">
        <v>2.8429890499997899</v>
      </c>
      <c r="F503" s="2">
        <f>Table3[[#This Row],[Polar ang (rad)]]/PI()*180</f>
        <v>162.89127376689535</v>
      </c>
      <c r="G503" s="4">
        <f>ROUND(Table3[[#This Row],[Polar ang (deg)]], 0)</f>
        <v>163</v>
      </c>
      <c r="H503" s="5">
        <v>5.5355144822846203E-3</v>
      </c>
      <c r="I503" s="1">
        <v>0.99452626633118402</v>
      </c>
      <c r="J503" s="1">
        <v>4.1702251855556201</v>
      </c>
      <c r="K503" s="2">
        <f>IF(Table3[[#This Row],[Phase shift diff (rad)]]="","",Table3[[#This Row],[Phase shift diff (rad)]]/PI()*180)</f>
        <v>238.93630275149764</v>
      </c>
      <c r="L503">
        <v>0</v>
      </c>
      <c r="M503" s="1">
        <f>IF(Table3[[#This Row],[Unwrapped (deg)]]="","",Table3[[#This Row],[Unwrapped (deg)]]/180*PI())</f>
        <v>4.1702251855556201</v>
      </c>
      <c r="N503" s="2">
        <f>IF(Table3[[#This Row],[Phase shift diff (deg)]]="","",Table3[[#This Row],[Phase shift diff (deg)]]+360*Table3[[#This Row],[Phase mod]])</f>
        <v>238.93630275149764</v>
      </c>
    </row>
    <row r="504" spans="1:14" x14ac:dyDescent="0.2">
      <c r="A504" t="s">
        <v>31</v>
      </c>
      <c r="B504" s="3">
        <v>16.54</v>
      </c>
      <c r="C504" s="2">
        <f>2*Table3[[#This Row],[Photon energy (eV)]]-Threshold</f>
        <v>8.4926111999999989</v>
      </c>
      <c r="D504" t="s">
        <v>25</v>
      </c>
      <c r="E504" s="1">
        <v>2.9785043514297902</v>
      </c>
      <c r="F504" s="2">
        <f>Table3[[#This Row],[Polar ang (rad)]]/PI()*180</f>
        <v>170.65572859827753</v>
      </c>
      <c r="G504" s="4">
        <f>ROUND(Table3[[#This Row],[Polar ang (deg)]], 0)</f>
        <v>171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diff (rad)]]="","",Table3[[#This Row],[Phase shift diff (rad)]]/PI()*180)</f>
        <v>238.12296689427703</v>
      </c>
      <c r="L504">
        <v>0</v>
      </c>
      <c r="M504" s="1">
        <f>IF(Table3[[#This Row],[Unwrapped (deg)]]="","",Table3[[#This Row],[Unwrapped (deg)]]/180*PI())</f>
        <v>4.1560297969225903</v>
      </c>
      <c r="N504" s="2">
        <f>IF(Table3[[#This Row],[Phase shift diff (deg)]]="","",Table3[[#This Row],[Phase shift diff (deg)]]+360*Table3[[#This Row],[Phase mod]])</f>
        <v>238.12296689427703</v>
      </c>
    </row>
    <row r="505" spans="1:14" x14ac:dyDescent="0.2">
      <c r="A505" t="s">
        <v>31</v>
      </c>
      <c r="B505" s="3">
        <v>16.54</v>
      </c>
      <c r="C505" s="2">
        <f>2*Table3[[#This Row],[Photon energy (eV)]]-Threshold</f>
        <v>8.4926111999999989</v>
      </c>
      <c r="D505" t="s">
        <v>25</v>
      </c>
      <c r="E505" s="1">
        <v>3.14159265358979</v>
      </c>
      <c r="F505" s="2">
        <f>Table3[[#This Row],[Polar ang (rad)]]/PI()*180</f>
        <v>179.99999999999983</v>
      </c>
      <c r="G505" s="4">
        <f>ROUND(Table3[[#This Row],[Polar ang (deg)]], 0)</f>
        <v>180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diff (rad)]]="","",Table3[[#This Row],[Phase shift diff (rad)]]/PI()*180)</f>
        <v>237.80420525137137</v>
      </c>
      <c r="L505">
        <v>0</v>
      </c>
      <c r="M505" s="1">
        <f>IF(Table3[[#This Row],[Unwrapped (deg)]]="","",Table3[[#This Row],[Unwrapped (deg)]]/180*PI())</f>
        <v>4.1504663567248201</v>
      </c>
      <c r="N505" s="2">
        <f>IF(Table3[[#This Row],[Phase shift diff (deg)]]="","",Table3[[#This Row],[Phase shift diff (deg)]]+360*Table3[[#This Row],[Phase mod]])</f>
        <v>237.80420525137137</v>
      </c>
    </row>
    <row r="506" spans="1:14" x14ac:dyDescent="0.2">
      <c r="A506" t="s">
        <v>32</v>
      </c>
      <c r="B506" s="3">
        <v>17.03</v>
      </c>
      <c r="C506" s="2">
        <f>2*Table3[[#This Row],[Photon energy (eV)]]-Threshold</f>
        <v>9.4726112000000029</v>
      </c>
      <c r="D506" t="s">
        <v>23</v>
      </c>
      <c r="E506" s="1">
        <v>0</v>
      </c>
      <c r="F506" s="2">
        <f>Table3[[#This Row],[Polar ang (rad)]]/PI()*180</f>
        <v>0</v>
      </c>
      <c r="G506" s="4">
        <f>ROUND(Table3[[#This Row],[Polar ang (deg)]], 0)</f>
        <v>0</v>
      </c>
      <c r="H506" s="5">
        <v>1.33197916169092E-2</v>
      </c>
      <c r="I506" s="1">
        <v>1</v>
      </c>
      <c r="J506" s="1">
        <v>0.91997903495099398</v>
      </c>
      <c r="K506" s="2">
        <f>IF(Table3[[#This Row],[Phase shift diff (rad)]]="","",Table3[[#This Row],[Phase shift diff (rad)]]/PI()*180)</f>
        <v>52.710915943210409</v>
      </c>
      <c r="L506">
        <v>0</v>
      </c>
      <c r="M506" s="1">
        <f>IF(Table3[[#This Row],[Unwrapped (deg)]]="","",Table3[[#This Row],[Unwrapped (deg)]]/180*PI())</f>
        <v>0.91997903495099398</v>
      </c>
      <c r="N506" s="2">
        <f>IF(Table3[[#This Row],[Phase shift diff (deg)]]="","",Table3[[#This Row],[Phase shift diff (deg)]]+360*Table3[[#This Row],[Phase mod]])</f>
        <v>52.710915943210409</v>
      </c>
    </row>
    <row r="507" spans="1:14" x14ac:dyDescent="0.2">
      <c r="A507" t="s">
        <v>32</v>
      </c>
      <c r="B507" s="3">
        <v>17.03</v>
      </c>
      <c r="C507" s="2">
        <f>2*Table3[[#This Row],[Photon energy (eV)]]-Threshold</f>
        <v>9.4726112000000029</v>
      </c>
      <c r="D507" t="s">
        <v>23</v>
      </c>
      <c r="E507" s="1">
        <v>0.16308830216</v>
      </c>
      <c r="F507" s="2">
        <f>Table3[[#This Row],[Polar ang (rad)]]/PI()*180</f>
        <v>9.3442714017223079</v>
      </c>
      <c r="G507" s="4">
        <f>ROUND(Table3[[#This Row],[Polar ang (deg)]], 0)</f>
        <v>9</v>
      </c>
      <c r="H507" s="5">
        <v>1.23503286454709E-2</v>
      </c>
      <c r="I507" s="1">
        <v>0.99947179471090697</v>
      </c>
      <c r="J507" s="1">
        <v>0.90952104304177195</v>
      </c>
      <c r="K507" s="2">
        <f>IF(Table3[[#This Row],[Phase shift diff (rad)]]="","",Table3[[#This Row],[Phase shift diff (rad)]]/PI()*180)</f>
        <v>52.11171714463002</v>
      </c>
      <c r="L507">
        <v>0</v>
      </c>
      <c r="M507" s="1">
        <f>IF(Table3[[#This Row],[Unwrapped (deg)]]="","",Table3[[#This Row],[Unwrapped (deg)]]/180*PI())</f>
        <v>0.90952104304177195</v>
      </c>
      <c r="N507" s="2">
        <f>IF(Table3[[#This Row],[Phase shift diff (deg)]]="","",Table3[[#This Row],[Phase shift diff (deg)]]+360*Table3[[#This Row],[Phase mod]])</f>
        <v>52.11171714463002</v>
      </c>
    </row>
    <row r="508" spans="1:14" x14ac:dyDescent="0.2">
      <c r="A508" t="s">
        <v>32</v>
      </c>
      <c r="B508" s="3">
        <v>17.03</v>
      </c>
      <c r="C508" s="2">
        <f>2*Table3[[#This Row],[Photon energy (eV)]]-Threshold</f>
        <v>9.4726112000000029</v>
      </c>
      <c r="D508" t="s">
        <v>23</v>
      </c>
      <c r="E508" s="1">
        <v>0.29860360358999999</v>
      </c>
      <c r="F508" s="2">
        <f>Table3[[#This Row],[Polar ang (rad)]]/PI()*180</f>
        <v>17.108726233104477</v>
      </c>
      <c r="G508" s="4">
        <f>ROUND(Table3[[#This Row],[Polar ang (deg)]], 0)</f>
        <v>17</v>
      </c>
      <c r="H508" s="5">
        <v>1.02940176791488E-2</v>
      </c>
      <c r="I508" s="1">
        <v>0.99815168229159501</v>
      </c>
      <c r="J508" s="1">
        <v>0.88189920894280904</v>
      </c>
      <c r="K508" s="2">
        <f>IF(Table3[[#This Row],[Phase shift diff (rad)]]="","",Table3[[#This Row],[Phase shift diff (rad)]]/PI()*180)</f>
        <v>50.529102628348909</v>
      </c>
      <c r="L508">
        <v>0</v>
      </c>
      <c r="M508" s="1">
        <f>IF(Table3[[#This Row],[Unwrapped (deg)]]="","",Table3[[#This Row],[Unwrapped (deg)]]/180*PI())</f>
        <v>0.88189920894280915</v>
      </c>
      <c r="N508" s="2">
        <f>IF(Table3[[#This Row],[Phase shift diff (deg)]]="","",Table3[[#This Row],[Phase shift diff (deg)]]+360*Table3[[#This Row],[Phase mod]])</f>
        <v>50.529102628348909</v>
      </c>
    </row>
    <row r="509" spans="1:14" x14ac:dyDescent="0.2">
      <c r="A509" t="s">
        <v>32</v>
      </c>
      <c r="B509" s="3">
        <v>17.03</v>
      </c>
      <c r="C509" s="2">
        <f>2*Table3[[#This Row],[Photon energy (eV)]]-Threshold</f>
        <v>9.4726112000000029</v>
      </c>
      <c r="D509" t="s">
        <v>23</v>
      </c>
      <c r="E509" s="1">
        <v>0.43301280664000003</v>
      </c>
      <c r="F509" s="2">
        <f>Table3[[#This Row],[Polar ang (rad)]]/PI()*180</f>
        <v>24.809806295586391</v>
      </c>
      <c r="G509" s="4">
        <f>ROUND(Table3[[#This Row],[Polar ang (deg)]], 0)</f>
        <v>25</v>
      </c>
      <c r="H509" s="5">
        <v>7.6282928675432899E-3</v>
      </c>
      <c r="I509" s="1">
        <v>0.99582512047317995</v>
      </c>
      <c r="J509" s="1">
        <v>0.82767234061061901</v>
      </c>
      <c r="K509" s="2">
        <f>IF(Table3[[#This Row],[Phase shift diff (rad)]]="","",Table3[[#This Row],[Phase shift diff (rad)]]/PI()*180)</f>
        <v>47.422131936702804</v>
      </c>
      <c r="L509">
        <v>0</v>
      </c>
      <c r="M509" s="1">
        <f>IF(Table3[[#This Row],[Unwrapped (deg)]]="","",Table3[[#This Row],[Unwrapped (deg)]]/180*PI())</f>
        <v>0.82767234061061912</v>
      </c>
      <c r="N509" s="2">
        <f>IF(Table3[[#This Row],[Phase shift diff (deg)]]="","",Table3[[#This Row],[Phase shift diff (deg)]]+360*Table3[[#This Row],[Phase mod]])</f>
        <v>47.422131936702804</v>
      </c>
    </row>
    <row r="510" spans="1:14" x14ac:dyDescent="0.2">
      <c r="A510" t="s">
        <v>32</v>
      </c>
      <c r="B510" s="3">
        <v>17.03</v>
      </c>
      <c r="C510" s="2">
        <f>2*Table3[[#This Row],[Photon energy (eV)]]-Threshold</f>
        <v>9.4726112000000029</v>
      </c>
      <c r="D510" t="s">
        <v>23</v>
      </c>
      <c r="E510" s="1">
        <v>0.56709682710999998</v>
      </c>
      <c r="F510" s="2">
        <f>Table3[[#This Row],[Polar ang (rad)]]/PI()*180</f>
        <v>32.492254768663123</v>
      </c>
      <c r="G510" s="4">
        <f>ROUND(Table3[[#This Row],[Polar ang (deg)]], 0)</f>
        <v>32</v>
      </c>
      <c r="H510" s="5">
        <v>4.9209183765861397E-3</v>
      </c>
      <c r="I510" s="1">
        <v>0.99204352270547802</v>
      </c>
      <c r="J510" s="1">
        <v>0.72213988813247498</v>
      </c>
      <c r="K510" s="2">
        <f>IF(Table3[[#This Row],[Phase shift diff (rad)]]="","",Table3[[#This Row],[Phase shift diff (rad)]]/PI()*180)</f>
        <v>41.375567808040216</v>
      </c>
      <c r="L510">
        <v>0</v>
      </c>
      <c r="M510" s="1">
        <f>IF(Table3[[#This Row],[Unwrapped (deg)]]="","",Table3[[#This Row],[Unwrapped (deg)]]/180*PI())</f>
        <v>0.72213988813247487</v>
      </c>
      <c r="N510" s="2">
        <f>IF(Table3[[#This Row],[Phase shift diff (deg)]]="","",Table3[[#This Row],[Phase shift diff (deg)]]+360*Table3[[#This Row],[Phase mod]])</f>
        <v>41.375567808040216</v>
      </c>
    </row>
    <row r="511" spans="1:14" x14ac:dyDescent="0.2">
      <c r="A511" t="s">
        <v>32</v>
      </c>
      <c r="B511" s="3">
        <v>17.03</v>
      </c>
      <c r="C511" s="2">
        <f>2*Table3[[#This Row],[Photon energy (eV)]]-Threshold</f>
        <v>9.4726112000000029</v>
      </c>
      <c r="D511" t="s">
        <v>23</v>
      </c>
      <c r="E511" s="1">
        <v>0.70104202315999997</v>
      </c>
      <c r="F511" s="2">
        <f>Table3[[#This Row],[Polar ang (rad)]]/PI()*180</f>
        <v>40.166749188380507</v>
      </c>
      <c r="G511" s="4">
        <f>ROUND(Table3[[#This Row],[Polar ang (deg)]], 0)</f>
        <v>40</v>
      </c>
      <c r="H511" s="5">
        <v>2.6904213626503999E-3</v>
      </c>
      <c r="I511" s="1">
        <v>0.98607730331719001</v>
      </c>
      <c r="J511" s="1">
        <v>0.494815270934025</v>
      </c>
      <c r="K511" s="2">
        <f>IF(Table3[[#This Row],[Phase shift diff (rad)]]="","",Table3[[#This Row],[Phase shift diff (rad)]]/PI()*180)</f>
        <v>28.350826663141991</v>
      </c>
      <c r="L511">
        <v>0</v>
      </c>
      <c r="M511" s="1">
        <f>IF(Table3[[#This Row],[Unwrapped (deg)]]="","",Table3[[#This Row],[Unwrapped (deg)]]/180*PI())</f>
        <v>0.494815270934025</v>
      </c>
      <c r="N511" s="2">
        <f>IF(Table3[[#This Row],[Phase shift diff (deg)]]="","",Table3[[#This Row],[Phase shift diff (deg)]]+360*Table3[[#This Row],[Phase mod]])</f>
        <v>28.350826663141991</v>
      </c>
    </row>
    <row r="512" spans="1:14" x14ac:dyDescent="0.2">
      <c r="A512" t="s">
        <v>32</v>
      </c>
      <c r="B512" s="3">
        <v>17.03</v>
      </c>
      <c r="C512" s="2">
        <f>2*Table3[[#This Row],[Photon energy (eV)]]-Threshold</f>
        <v>9.4726112000000029</v>
      </c>
      <c r="D512" t="s">
        <v>23</v>
      </c>
      <c r="E512" s="1">
        <v>0.834915789449999</v>
      </c>
      <c r="F512" s="2">
        <f>Table3[[#This Row],[Polar ang (rad)]]/PI()*180</f>
        <v>47.837150984318207</v>
      </c>
      <c r="G512" s="4">
        <f>ROUND(Table3[[#This Row],[Polar ang (deg)]], 0)</f>
        <v>48</v>
      </c>
      <c r="H512" s="5">
        <v>1.3374904827672101E-3</v>
      </c>
      <c r="I512" s="1">
        <v>0.97958426774732499</v>
      </c>
      <c r="J512" s="1">
        <v>-4.6233726011223497E-2</v>
      </c>
      <c r="K512" s="2">
        <f>IF(Table3[[#This Row],[Phase shift diff (rad)]]="","",Table3[[#This Row],[Phase shift diff (rad)]]/PI()*180)</f>
        <v>-2.6489973716073205</v>
      </c>
      <c r="L512">
        <v>0</v>
      </c>
      <c r="M512" s="1">
        <f>IF(Table3[[#This Row],[Unwrapped (deg)]]="","",Table3[[#This Row],[Unwrapped (deg)]]/180*PI())</f>
        <v>-4.6233726011223497E-2</v>
      </c>
      <c r="N512" s="2">
        <f>IF(Table3[[#This Row],[Phase shift diff (deg)]]="","",Table3[[#This Row],[Phase shift diff (deg)]]+360*Table3[[#This Row],[Phase mod]])</f>
        <v>-2.6489973716073205</v>
      </c>
    </row>
    <row r="513" spans="1:14" x14ac:dyDescent="0.2">
      <c r="A513" t="s">
        <v>32</v>
      </c>
      <c r="B513" s="3">
        <v>17.03</v>
      </c>
      <c r="C513" s="2">
        <f>2*Table3[[#This Row],[Photon energy (eV)]]-Threshold</f>
        <v>9.4726112000000029</v>
      </c>
      <c r="D513" t="s">
        <v>23</v>
      </c>
      <c r="E513" s="1">
        <v>0.96874859060999996</v>
      </c>
      <c r="F513" s="2">
        <f>Table3[[#This Row],[Polar ang (rad)]]/PI()*180</f>
        <v>55.505205651199816</v>
      </c>
      <c r="G513" s="4">
        <f>ROUND(Table3[[#This Row],[Polar ang (deg)]], 0)</f>
        <v>56</v>
      </c>
      <c r="H513" s="5">
        <v>9.7691700702906494E-4</v>
      </c>
      <c r="I513" s="1">
        <v>0.98612712641815303</v>
      </c>
      <c r="J513" s="1">
        <v>-0.84950217072251799</v>
      </c>
      <c r="K513" s="2">
        <f>IF(Table3[[#This Row],[Phase shift diff (rad)]]="","",Table3[[#This Row],[Phase shift diff (rad)]]/PI()*180)</f>
        <v>-48.672889069602206</v>
      </c>
      <c r="L513">
        <v>0</v>
      </c>
      <c r="M513" s="1">
        <f>IF(Table3[[#This Row],[Unwrapped (deg)]]="","",Table3[[#This Row],[Unwrapped (deg)]]/180*PI())</f>
        <v>-0.84950217072251788</v>
      </c>
      <c r="N513" s="2">
        <f>IF(Table3[[#This Row],[Phase shift diff (deg)]]="","",Table3[[#This Row],[Phase shift diff (deg)]]+360*Table3[[#This Row],[Phase mod]])</f>
        <v>-48.672889069602206</v>
      </c>
    </row>
    <row r="514" spans="1:14" x14ac:dyDescent="0.2">
      <c r="A514" t="s">
        <v>32</v>
      </c>
      <c r="B514" s="3">
        <v>17.03</v>
      </c>
      <c r="C514" s="2">
        <f>2*Table3[[#This Row],[Photon energy (eV)]]-Threshold</f>
        <v>9.4726112000000029</v>
      </c>
      <c r="D514" t="s">
        <v>23</v>
      </c>
      <c r="E514" s="1">
        <v>1.1025563842999999</v>
      </c>
      <c r="F514" s="2">
        <f>Table3[[#This Row],[Polar ang (rad)]]/PI()*180</f>
        <v>63.171827495594052</v>
      </c>
      <c r="G514" s="4">
        <f>ROUND(Table3[[#This Row],[Polar ang (deg)]], 0)</f>
        <v>63</v>
      </c>
      <c r="H514" s="5">
        <v>9.1399717513862501E-4</v>
      </c>
      <c r="I514" s="1">
        <v>0.99095134865150902</v>
      </c>
      <c r="J514" s="1">
        <v>-1.28863685818981</v>
      </c>
      <c r="K514" s="2">
        <f>IF(Table3[[#This Row],[Phase shift diff (rad)]]="","",Table3[[#This Row],[Phase shift diff (rad)]]/PI()*180)</f>
        <v>-73.833453299274495</v>
      </c>
      <c r="L514">
        <v>0</v>
      </c>
      <c r="M514" s="1">
        <f>IF(Table3[[#This Row],[Unwrapped (deg)]]="","",Table3[[#This Row],[Unwrapped (deg)]]/180*PI())</f>
        <v>-1.2886368581898102</v>
      </c>
      <c r="N514" s="2">
        <f>IF(Table3[[#This Row],[Phase shift diff (deg)]]="","",Table3[[#This Row],[Phase shift diff (deg)]]+360*Table3[[#This Row],[Phase mod]])</f>
        <v>-73.833453299274495</v>
      </c>
    </row>
    <row r="515" spans="1:14" x14ac:dyDescent="0.2">
      <c r="A515" t="s">
        <v>32</v>
      </c>
      <c r="B515" s="3">
        <v>17.03</v>
      </c>
      <c r="C515" s="2">
        <f>2*Table3[[#This Row],[Photon energy (eV)]]-Threshold</f>
        <v>9.4726112000000029</v>
      </c>
      <c r="D515" t="s">
        <v>23</v>
      </c>
      <c r="E515" s="1">
        <v>1.2363485299999999</v>
      </c>
      <c r="F515" s="2">
        <f>Table3[[#This Row],[Polar ang (rad)]]/PI()*180</f>
        <v>70.837552776203438</v>
      </c>
      <c r="G515" s="4">
        <f>ROUND(Table3[[#This Row],[Polar ang (deg)]], 0)</f>
        <v>71</v>
      </c>
      <c r="H515" s="5">
        <v>7.1606003891066996E-4</v>
      </c>
      <c r="I515" s="1">
        <v>0.98109005727422105</v>
      </c>
      <c r="J515" s="1">
        <v>-1.4658792058992201</v>
      </c>
      <c r="K515" s="2">
        <f>IF(Table3[[#This Row],[Phase shift diff (rad)]]="","",Table3[[#This Row],[Phase shift diff (rad)]]/PI()*180)</f>
        <v>-83.988691774013915</v>
      </c>
      <c r="L515">
        <v>0</v>
      </c>
      <c r="M515" s="1">
        <f>IF(Table3[[#This Row],[Unwrapped (deg)]]="","",Table3[[#This Row],[Unwrapped (deg)]]/180*PI())</f>
        <v>-1.4658792058992201</v>
      </c>
      <c r="N515" s="2">
        <f>IF(Table3[[#This Row],[Phase shift diff (deg)]]="","",Table3[[#This Row],[Phase shift diff (deg)]]+360*Table3[[#This Row],[Phase mod]])</f>
        <v>-83.988691774013915</v>
      </c>
    </row>
    <row r="516" spans="1:14" x14ac:dyDescent="0.2">
      <c r="A516" t="s">
        <v>32</v>
      </c>
      <c r="B516" s="3">
        <v>17.03</v>
      </c>
      <c r="C516" s="2">
        <f>2*Table3[[#This Row],[Photon energy (eV)]]-Threshold</f>
        <v>9.4726112000000029</v>
      </c>
      <c r="D516" t="s">
        <v>23</v>
      </c>
      <c r="E516" s="1">
        <v>1.3701310999</v>
      </c>
      <c r="F516" s="2">
        <f>Table3[[#This Row],[Polar ang (rad)]]/PI()*180</f>
        <v>78.502729403887372</v>
      </c>
      <c r="G516" s="4">
        <f>ROUND(Table3[[#This Row],[Polar ang (deg)]], 0)</f>
        <v>79</v>
      </c>
      <c r="H516" s="5">
        <v>4.30749062450441E-4</v>
      </c>
      <c r="I516" s="1">
        <v>0.97058929590458898</v>
      </c>
      <c r="J516" s="1">
        <v>-1.54071415721058</v>
      </c>
      <c r="K516" s="2">
        <f>IF(Table3[[#This Row],[Phase shift diff (rad)]]="","",Table3[[#This Row],[Phase shift diff (rad)]]/PI()*180)</f>
        <v>-88.276418644221849</v>
      </c>
      <c r="L516">
        <v>0</v>
      </c>
      <c r="M516" s="1">
        <f>IF(Table3[[#This Row],[Unwrapped (deg)]]="","",Table3[[#This Row],[Unwrapped (deg)]]/180*PI())</f>
        <v>-1.54071415721058</v>
      </c>
      <c r="N516" s="2">
        <f>IF(Table3[[#This Row],[Phase shift diff (deg)]]="","",Table3[[#This Row],[Phase shift diff (deg)]]+360*Table3[[#This Row],[Phase mod]])</f>
        <v>-88.276418644221849</v>
      </c>
    </row>
    <row r="517" spans="1:14" x14ac:dyDescent="0.2">
      <c r="A517" t="s">
        <v>32</v>
      </c>
      <c r="B517" s="3">
        <v>17.03</v>
      </c>
      <c r="C517" s="2">
        <f>2*Table3[[#This Row],[Photon energy (eV)]]-Threshold</f>
        <v>9.4726112000000029</v>
      </c>
      <c r="D517" t="s">
        <v>23</v>
      </c>
      <c r="E517" s="1">
        <v>1.5039084682999999</v>
      </c>
      <c r="F517" s="2">
        <f>Table3[[#This Row],[Polar ang (rad)]]/PI()*180</f>
        <v>86.167608007574145</v>
      </c>
      <c r="G517" s="4">
        <f>ROUND(Table3[[#This Row],[Polar ang (deg)]], 0)</f>
        <v>86</v>
      </c>
      <c r="H517" s="5">
        <v>1.4037262781219E-4</v>
      </c>
      <c r="I517" s="1">
        <v>0.963706638860369</v>
      </c>
      <c r="J517" s="1">
        <v>-1.56862658038162</v>
      </c>
      <c r="K517" s="2">
        <f>IF(Table3[[#This Row],[Phase shift diff (rad)]]="","",Table3[[#This Row],[Phase shift diff (rad)]]/PI()*180)</f>
        <v>-89.875682687905609</v>
      </c>
      <c r="L517">
        <v>0</v>
      </c>
      <c r="M517" s="1">
        <f>IF(Table3[[#This Row],[Unwrapped (deg)]]="","",Table3[[#This Row],[Unwrapped (deg)]]/180*PI())</f>
        <v>-1.56862658038162</v>
      </c>
      <c r="N517" s="2">
        <f>IF(Table3[[#This Row],[Phase shift diff (deg)]]="","",Table3[[#This Row],[Phase shift diff (deg)]]+360*Table3[[#This Row],[Phase mod]])</f>
        <v>-89.875682687905609</v>
      </c>
    </row>
    <row r="518" spans="1:14" x14ac:dyDescent="0.2">
      <c r="A518" t="s">
        <v>32</v>
      </c>
      <c r="B518" s="3">
        <v>17.03</v>
      </c>
      <c r="C518" s="2">
        <f>2*Table3[[#This Row],[Photon energy (eV)]]-Threshold</f>
        <v>9.4726112000000029</v>
      </c>
      <c r="D518" t="s">
        <v>23</v>
      </c>
      <c r="E518" s="1">
        <v>1.6376841852897901</v>
      </c>
      <c r="F518" s="2">
        <f>Table3[[#This Row],[Polar ang (rad)]]/PI()*180</f>
        <v>93.83239199242567</v>
      </c>
      <c r="G518" s="4">
        <f>ROUND(Table3[[#This Row],[Polar ang (deg)]], 0)</f>
        <v>94</v>
      </c>
      <c r="H518" s="5">
        <v>1.4037262781219E-4</v>
      </c>
      <c r="I518" s="1">
        <v>0.963706638860369</v>
      </c>
      <c r="J518" s="1">
        <v>1.5729660732081701</v>
      </c>
      <c r="K518" s="2">
        <f>IF(Table3[[#This Row],[Phase shift diff (rad)]]="","",Table3[[#This Row],[Phase shift diff (rad)]]/PI()*180)</f>
        <v>90.124317312094206</v>
      </c>
      <c r="L518">
        <v>0</v>
      </c>
      <c r="M518" s="1">
        <f>IF(Table3[[#This Row],[Unwrapped (deg)]]="","",Table3[[#This Row],[Unwrapped (deg)]]/180*PI())</f>
        <v>1.5729660732081698</v>
      </c>
      <c r="N518" s="2">
        <f>IF(Table3[[#This Row],[Phase shift diff (deg)]]="","",Table3[[#This Row],[Phase shift diff (deg)]]+360*Table3[[#This Row],[Phase mod]])</f>
        <v>90.124317312094206</v>
      </c>
    </row>
    <row r="519" spans="1:14" x14ac:dyDescent="0.2">
      <c r="A519" t="s">
        <v>32</v>
      </c>
      <c r="B519" s="3">
        <v>17.03</v>
      </c>
      <c r="C519" s="2">
        <f>2*Table3[[#This Row],[Photon energy (eV)]]-Threshold</f>
        <v>9.4726112000000029</v>
      </c>
      <c r="D519" t="s">
        <v>23</v>
      </c>
      <c r="E519" s="1">
        <v>1.77146155368979</v>
      </c>
      <c r="F519" s="2">
        <f>Table3[[#This Row],[Polar ang (rad)]]/PI()*180</f>
        <v>101.49727059611246</v>
      </c>
      <c r="G519" s="4">
        <f>ROUND(Table3[[#This Row],[Polar ang (deg)]], 0)</f>
        <v>101</v>
      </c>
      <c r="H519" s="5">
        <v>4.30749062450441E-4</v>
      </c>
      <c r="I519" s="1">
        <v>0.97058929590458898</v>
      </c>
      <c r="J519" s="1">
        <v>1.6008784963792</v>
      </c>
      <c r="K519" s="2">
        <f>IF(Table3[[#This Row],[Phase shift diff (rad)]]="","",Table3[[#This Row],[Phase shift diff (rad)]]/PI()*180)</f>
        <v>91.723581355777398</v>
      </c>
      <c r="L519">
        <v>0</v>
      </c>
      <c r="M519" s="1">
        <f>IF(Table3[[#This Row],[Unwrapped (deg)]]="","",Table3[[#This Row],[Unwrapped (deg)]]/180*PI())</f>
        <v>1.6008784963792</v>
      </c>
      <c r="N519" s="2">
        <f>IF(Table3[[#This Row],[Phase shift diff (deg)]]="","",Table3[[#This Row],[Phase shift diff (deg)]]+360*Table3[[#This Row],[Phase mod]])</f>
        <v>91.723581355777398</v>
      </c>
    </row>
    <row r="520" spans="1:14" x14ac:dyDescent="0.2">
      <c r="A520" t="s">
        <v>32</v>
      </c>
      <c r="B520" s="3">
        <v>17.03</v>
      </c>
      <c r="C520" s="2">
        <f>2*Table3[[#This Row],[Photon energy (eV)]]-Threshold</f>
        <v>9.4726112000000029</v>
      </c>
      <c r="D520" t="s">
        <v>23</v>
      </c>
      <c r="E520" s="1">
        <v>1.9052441235897899</v>
      </c>
      <c r="F520" s="2">
        <f>Table3[[#This Row],[Polar ang (rad)]]/PI()*180</f>
        <v>109.16244722379638</v>
      </c>
      <c r="G520" s="4">
        <f>ROUND(Table3[[#This Row],[Polar ang (deg)]], 0)</f>
        <v>109</v>
      </c>
      <c r="H520" s="5">
        <v>7.1606003891066996E-4</v>
      </c>
      <c r="I520" s="1">
        <v>0.98109005727422105</v>
      </c>
      <c r="J520" s="1">
        <v>1.67571344769057</v>
      </c>
      <c r="K520" s="2">
        <f>IF(Table3[[#This Row],[Phase shift diff (rad)]]="","",Table3[[#This Row],[Phase shift diff (rad)]]/PI()*180)</f>
        <v>96.0113082259859</v>
      </c>
      <c r="L520">
        <v>0</v>
      </c>
      <c r="M520" s="1">
        <f>IF(Table3[[#This Row],[Unwrapped (deg)]]="","",Table3[[#This Row],[Unwrapped (deg)]]/180*PI())</f>
        <v>1.67571344769057</v>
      </c>
      <c r="N520" s="2">
        <f>IF(Table3[[#This Row],[Phase shift diff (deg)]]="","",Table3[[#This Row],[Phase shift diff (deg)]]+360*Table3[[#This Row],[Phase mod]])</f>
        <v>96.0113082259859</v>
      </c>
    </row>
    <row r="521" spans="1:14" x14ac:dyDescent="0.2">
      <c r="A521" t="s">
        <v>32</v>
      </c>
      <c r="B521" s="3">
        <v>17.03</v>
      </c>
      <c r="C521" s="2">
        <f>2*Table3[[#This Row],[Photon energy (eV)]]-Threshold</f>
        <v>9.4726112000000029</v>
      </c>
      <c r="D521" t="s">
        <v>23</v>
      </c>
      <c r="E521" s="1">
        <v>2.0390362692897899</v>
      </c>
      <c r="F521" s="2">
        <f>Table3[[#This Row],[Polar ang (rad)]]/PI()*180</f>
        <v>116.82817250440576</v>
      </c>
      <c r="G521" s="4">
        <f>ROUND(Table3[[#This Row],[Polar ang (deg)]], 0)</f>
        <v>117</v>
      </c>
      <c r="H521" s="5">
        <v>9.1399717513862501E-4</v>
      </c>
      <c r="I521" s="1">
        <v>0.99095134865150902</v>
      </c>
      <c r="J521" s="1">
        <v>1.85295579539997</v>
      </c>
      <c r="K521" s="2">
        <f>IF(Table3[[#This Row],[Phase shift diff (rad)]]="","",Table3[[#This Row],[Phase shift diff (rad)]]/PI()*180)</f>
        <v>106.16654670072477</v>
      </c>
      <c r="L521">
        <v>0</v>
      </c>
      <c r="M521" s="1">
        <f>IF(Table3[[#This Row],[Unwrapped (deg)]]="","",Table3[[#This Row],[Unwrapped (deg)]]/180*PI())</f>
        <v>1.85295579539997</v>
      </c>
      <c r="N521" s="2">
        <f>IF(Table3[[#This Row],[Phase shift diff (deg)]]="","",Table3[[#This Row],[Phase shift diff (deg)]]+360*Table3[[#This Row],[Phase mod]])</f>
        <v>106.16654670072477</v>
      </c>
    </row>
    <row r="522" spans="1:14" x14ac:dyDescent="0.2">
      <c r="A522" t="s">
        <v>32</v>
      </c>
      <c r="B522" s="3">
        <v>17.03</v>
      </c>
      <c r="C522" s="2">
        <f>2*Table3[[#This Row],[Photon energy (eV)]]-Threshold</f>
        <v>9.4726112000000029</v>
      </c>
      <c r="D522" t="s">
        <v>23</v>
      </c>
      <c r="E522" s="1">
        <v>2.1728440629797898</v>
      </c>
      <c r="F522" s="2">
        <f>Table3[[#This Row],[Polar ang (rad)]]/PI()*180</f>
        <v>124.4947943488</v>
      </c>
      <c r="G522" s="4">
        <f>ROUND(Table3[[#This Row],[Polar ang (deg)]], 0)</f>
        <v>124</v>
      </c>
      <c r="H522" s="5">
        <v>9.7691700702906494E-4</v>
      </c>
      <c r="I522" s="1">
        <v>0.98612712641815303</v>
      </c>
      <c r="J522" s="1">
        <v>2.2920904828672701</v>
      </c>
      <c r="K522" s="2">
        <f>IF(Table3[[#This Row],[Phase shift diff (rad)]]="","",Table3[[#This Row],[Phase shift diff (rad)]]/PI()*180)</f>
        <v>131.32711093039751</v>
      </c>
      <c r="L522">
        <v>0</v>
      </c>
      <c r="M522" s="1">
        <f>IF(Table3[[#This Row],[Unwrapped (deg)]]="","",Table3[[#This Row],[Unwrapped (deg)]]/180*PI())</f>
        <v>2.2920904828672701</v>
      </c>
      <c r="N522" s="2">
        <f>IF(Table3[[#This Row],[Phase shift diff (deg)]]="","",Table3[[#This Row],[Phase shift diff (deg)]]+360*Table3[[#This Row],[Phase mod]])</f>
        <v>131.32711093039751</v>
      </c>
    </row>
    <row r="523" spans="1:14" x14ac:dyDescent="0.2">
      <c r="A523" t="s">
        <v>32</v>
      </c>
      <c r="B523" s="3">
        <v>17.03</v>
      </c>
      <c r="C523" s="2">
        <f>2*Table3[[#This Row],[Photon energy (eV)]]-Threshold</f>
        <v>9.4726112000000029</v>
      </c>
      <c r="D523" t="s">
        <v>23</v>
      </c>
      <c r="E523" s="1">
        <v>2.3066768641397899</v>
      </c>
      <c r="F523" s="2">
        <f>Table3[[#This Row],[Polar ang (rad)]]/PI()*180</f>
        <v>132.16284901568156</v>
      </c>
      <c r="G523" s="4">
        <f>ROUND(Table3[[#This Row],[Polar ang (deg)]], 0)</f>
        <v>132</v>
      </c>
      <c r="H523" s="5">
        <v>1.3374904827672101E-3</v>
      </c>
      <c r="I523" s="1">
        <v>0.97958426774732499</v>
      </c>
      <c r="J523" s="1">
        <v>3.0953589275785598</v>
      </c>
      <c r="K523" s="2">
        <f>IF(Table3[[#This Row],[Phase shift diff (rad)]]="","",Table3[[#This Row],[Phase shift diff (rad)]]/PI()*180)</f>
        <v>177.35100262839211</v>
      </c>
      <c r="L523">
        <v>0</v>
      </c>
      <c r="M523" s="1">
        <f>IF(Table3[[#This Row],[Unwrapped (deg)]]="","",Table3[[#This Row],[Unwrapped (deg)]]/180*PI())</f>
        <v>3.0953589275785598</v>
      </c>
      <c r="N523" s="2">
        <f>IF(Table3[[#This Row],[Phase shift diff (deg)]]="","",Table3[[#This Row],[Phase shift diff (deg)]]+360*Table3[[#This Row],[Phase mod]])</f>
        <v>177.35100262839211</v>
      </c>
    </row>
    <row r="524" spans="1:14" x14ac:dyDescent="0.2">
      <c r="A524" t="s">
        <v>32</v>
      </c>
      <c r="B524" s="3">
        <v>17.03</v>
      </c>
      <c r="C524" s="2">
        <f>2*Table3[[#This Row],[Photon energy (eV)]]-Threshold</f>
        <v>9.4726112000000029</v>
      </c>
      <c r="D524" t="s">
        <v>23</v>
      </c>
      <c r="E524" s="1">
        <v>2.4405506304297901</v>
      </c>
      <c r="F524" s="2">
        <f>Table3[[#This Row],[Polar ang (rad)]]/PI()*180</f>
        <v>139.83325081161931</v>
      </c>
      <c r="G524" s="4">
        <f>ROUND(Table3[[#This Row],[Polar ang (deg)]], 0)</f>
        <v>140</v>
      </c>
      <c r="H524" s="5">
        <v>2.6904213626503999E-3</v>
      </c>
      <c r="I524" s="1">
        <v>0.98607730331719001</v>
      </c>
      <c r="J524" s="1">
        <v>3.6364079245238101</v>
      </c>
      <c r="K524" s="2">
        <f>IF(Table3[[#This Row],[Phase shift diff (rad)]]="","",Table3[[#This Row],[Phase shift diff (rad)]]/PI()*180)</f>
        <v>208.35082666314153</v>
      </c>
      <c r="L524">
        <v>0</v>
      </c>
      <c r="M524" s="1">
        <f>IF(Table3[[#This Row],[Unwrapped (deg)]]="","",Table3[[#This Row],[Unwrapped (deg)]]/180*PI())</f>
        <v>3.6364079245238101</v>
      </c>
      <c r="N524" s="2">
        <f>IF(Table3[[#This Row],[Phase shift diff (deg)]]="","",Table3[[#This Row],[Phase shift diff (deg)]]+360*Table3[[#This Row],[Phase mod]])</f>
        <v>208.35082666314153</v>
      </c>
    </row>
    <row r="525" spans="1:14" x14ac:dyDescent="0.2">
      <c r="A525" t="s">
        <v>32</v>
      </c>
      <c r="B525" s="3">
        <v>17.03</v>
      </c>
      <c r="C525" s="2">
        <f>2*Table3[[#This Row],[Photon energy (eV)]]-Threshold</f>
        <v>9.4726112000000029</v>
      </c>
      <c r="D525" t="s">
        <v>23</v>
      </c>
      <c r="E525" s="1">
        <v>2.5744958264797901</v>
      </c>
      <c r="F525" s="2">
        <f>Table3[[#This Row],[Polar ang (rad)]]/PI()*180</f>
        <v>147.50774523133671</v>
      </c>
      <c r="G525" s="4">
        <f>ROUND(Table3[[#This Row],[Polar ang (deg)]], 0)</f>
        <v>148</v>
      </c>
      <c r="H525" s="5">
        <v>4.9209183765861397E-3</v>
      </c>
      <c r="I525" s="1">
        <v>0.99204352270547802</v>
      </c>
      <c r="J525" s="1">
        <v>3.8637325417222601</v>
      </c>
      <c r="K525" s="2">
        <f>IF(Table3[[#This Row],[Phase shift diff (rad)]]="","",Table3[[#This Row],[Phase shift diff (rad)]]/PI()*180)</f>
        <v>221.37556780803979</v>
      </c>
      <c r="L525">
        <v>0</v>
      </c>
      <c r="M525" s="1">
        <f>IF(Table3[[#This Row],[Unwrapped (deg)]]="","",Table3[[#This Row],[Unwrapped (deg)]]/180*PI())</f>
        <v>3.8637325417222605</v>
      </c>
      <c r="N525" s="2">
        <f>IF(Table3[[#This Row],[Phase shift diff (deg)]]="","",Table3[[#This Row],[Phase shift diff (deg)]]+360*Table3[[#This Row],[Phase mod]])</f>
        <v>221.37556780803979</v>
      </c>
    </row>
    <row r="526" spans="1:14" x14ac:dyDescent="0.2">
      <c r="A526" t="s">
        <v>32</v>
      </c>
      <c r="B526" s="3">
        <v>17.03</v>
      </c>
      <c r="C526" s="2">
        <f>2*Table3[[#This Row],[Photon energy (eV)]]-Threshold</f>
        <v>9.4726112000000029</v>
      </c>
      <c r="D526" t="s">
        <v>23</v>
      </c>
      <c r="E526" s="1">
        <v>2.7085798469497901</v>
      </c>
      <c r="F526" s="2">
        <f>Table3[[#This Row],[Polar ang (rad)]]/PI()*180</f>
        <v>155.19019370441345</v>
      </c>
      <c r="G526" s="4">
        <f>ROUND(Table3[[#This Row],[Polar ang (deg)]], 0)</f>
        <v>155</v>
      </c>
      <c r="H526" s="5">
        <v>7.6282928675432899E-3</v>
      </c>
      <c r="I526" s="1">
        <v>0.99582512047317995</v>
      </c>
      <c r="J526" s="1">
        <v>3.9692649942004099</v>
      </c>
      <c r="K526" s="2">
        <f>IF(Table3[[#This Row],[Phase shift diff (rad)]]="","",Table3[[#This Row],[Phase shift diff (rad)]]/PI()*180)</f>
        <v>227.42213193670267</v>
      </c>
      <c r="L526">
        <v>0</v>
      </c>
      <c r="M526" s="1">
        <f>IF(Table3[[#This Row],[Unwrapped (deg)]]="","",Table3[[#This Row],[Unwrapped (deg)]]/180*PI())</f>
        <v>3.9692649942004099</v>
      </c>
      <c r="N526" s="2">
        <f>IF(Table3[[#This Row],[Phase shift diff (deg)]]="","",Table3[[#This Row],[Phase shift diff (deg)]]+360*Table3[[#This Row],[Phase mod]])</f>
        <v>227.42213193670267</v>
      </c>
    </row>
    <row r="527" spans="1:14" x14ac:dyDescent="0.2">
      <c r="A527" t="s">
        <v>32</v>
      </c>
      <c r="B527" s="3">
        <v>17.03</v>
      </c>
      <c r="C527" s="2">
        <f>2*Table3[[#This Row],[Photon energy (eV)]]-Threshold</f>
        <v>9.4726112000000029</v>
      </c>
      <c r="D527" t="s">
        <v>23</v>
      </c>
      <c r="E527" s="1">
        <v>2.8429890499997899</v>
      </c>
      <c r="F527" s="2">
        <f>Table3[[#This Row],[Polar ang (rad)]]/PI()*180</f>
        <v>162.89127376689535</v>
      </c>
      <c r="G527" s="4">
        <f>ROUND(Table3[[#This Row],[Polar ang (deg)]], 0)</f>
        <v>163</v>
      </c>
      <c r="H527" s="5">
        <v>1.02940176791488E-2</v>
      </c>
      <c r="I527" s="1">
        <v>0.99815168229159501</v>
      </c>
      <c r="J527" s="1">
        <v>4.0234918625325999</v>
      </c>
      <c r="K527" s="2">
        <f>IF(Table3[[#This Row],[Phase shift diff (rad)]]="","",Table3[[#This Row],[Phase shift diff (rad)]]/PI()*180)</f>
        <v>230.5291026283488</v>
      </c>
      <c r="L527">
        <v>0</v>
      </c>
      <c r="M527" s="1">
        <f>IF(Table3[[#This Row],[Unwrapped (deg)]]="","",Table3[[#This Row],[Unwrapped (deg)]]/180*PI())</f>
        <v>4.0234918625325999</v>
      </c>
      <c r="N527" s="2">
        <f>IF(Table3[[#This Row],[Phase shift diff (deg)]]="","",Table3[[#This Row],[Phase shift diff (deg)]]+360*Table3[[#This Row],[Phase mod]])</f>
        <v>230.5291026283488</v>
      </c>
    </row>
    <row r="528" spans="1:14" x14ac:dyDescent="0.2">
      <c r="A528" t="s">
        <v>32</v>
      </c>
      <c r="B528" s="3">
        <v>17.03</v>
      </c>
      <c r="C528" s="2">
        <f>2*Table3[[#This Row],[Photon energy (eV)]]-Threshold</f>
        <v>9.4726112000000029</v>
      </c>
      <c r="D528" t="s">
        <v>23</v>
      </c>
      <c r="E528" s="1">
        <v>2.9785043514297902</v>
      </c>
      <c r="F528" s="2">
        <f>Table3[[#This Row],[Polar ang (rad)]]/PI()*180</f>
        <v>170.65572859827753</v>
      </c>
      <c r="G528" s="4">
        <f>ROUND(Table3[[#This Row],[Polar ang (deg)]], 0)</f>
        <v>171</v>
      </c>
      <c r="H528" s="5">
        <v>1.23503286454709E-2</v>
      </c>
      <c r="I528" s="1">
        <v>0.99947179471090697</v>
      </c>
      <c r="J528" s="1">
        <v>4.0511136966315604</v>
      </c>
      <c r="K528" s="2">
        <f>IF(Table3[[#This Row],[Phase shift diff (rad)]]="","",Table3[[#This Row],[Phase shift diff (rad)]]/PI()*180)</f>
        <v>232.11171714462975</v>
      </c>
      <c r="L528">
        <v>0</v>
      </c>
      <c r="M528" s="1">
        <f>IF(Table3[[#This Row],[Unwrapped (deg)]]="","",Table3[[#This Row],[Unwrapped (deg)]]/180*PI())</f>
        <v>4.0511136966315604</v>
      </c>
      <c r="N528" s="2">
        <f>IF(Table3[[#This Row],[Phase shift diff (deg)]]="","",Table3[[#This Row],[Phase shift diff (deg)]]+360*Table3[[#This Row],[Phase mod]])</f>
        <v>232.11171714462975</v>
      </c>
    </row>
    <row r="529" spans="1:14" x14ac:dyDescent="0.2">
      <c r="A529" t="s">
        <v>32</v>
      </c>
      <c r="B529" s="3">
        <v>17.03</v>
      </c>
      <c r="C529" s="2">
        <f>2*Table3[[#This Row],[Photon energy (eV)]]-Threshold</f>
        <v>9.4726112000000029</v>
      </c>
      <c r="D529" t="s">
        <v>23</v>
      </c>
      <c r="E529" s="1">
        <v>3.14159265358979</v>
      </c>
      <c r="F529" s="2">
        <f>Table3[[#This Row],[Polar ang (rad)]]/PI()*180</f>
        <v>179.99999999999983</v>
      </c>
      <c r="G529" s="4">
        <f>ROUND(Table3[[#This Row],[Polar ang (deg)]], 0)</f>
        <v>180</v>
      </c>
      <c r="H529" s="5">
        <v>1.33197916169092E-2</v>
      </c>
      <c r="I529" s="1">
        <v>1</v>
      </c>
      <c r="J529" s="1">
        <v>4.0615716885407798</v>
      </c>
      <c r="K529" s="2">
        <f>IF(Table3[[#This Row],[Phase shift diff (rad)]]="","",Table3[[#This Row],[Phase shift diff (rad)]]/PI()*180)</f>
        <v>232.71091594320998</v>
      </c>
      <c r="L529">
        <v>0</v>
      </c>
      <c r="M529" s="1">
        <f>IF(Table3[[#This Row],[Unwrapped (deg)]]="","",Table3[[#This Row],[Unwrapped (deg)]]/180*PI())</f>
        <v>4.0615716885407798</v>
      </c>
      <c r="N529" s="2">
        <f>IF(Table3[[#This Row],[Phase shift diff (deg)]]="","",Table3[[#This Row],[Phase shift diff (deg)]]+360*Table3[[#This Row],[Phase mod]])</f>
        <v>232.71091594320998</v>
      </c>
    </row>
    <row r="530" spans="1:14" x14ac:dyDescent="0.2">
      <c r="A530" t="s">
        <v>32</v>
      </c>
      <c r="B530" s="3">
        <v>17.03</v>
      </c>
      <c r="C530" s="2">
        <f>2*Table3[[#This Row],[Photon energy (eV)]]-Threshold</f>
        <v>9.4726112000000029</v>
      </c>
      <c r="D530" t="s">
        <v>24</v>
      </c>
      <c r="E530" s="1">
        <v>0</v>
      </c>
      <c r="F530" s="2">
        <f>Table3[[#This Row],[Polar ang (rad)]]/PI()*180</f>
        <v>0</v>
      </c>
      <c r="G530" s="4">
        <f>ROUND(Table3[[#This Row],[Polar ang (deg)]], 0)</f>
        <v>0</v>
      </c>
      <c r="H530" s="5">
        <v>0</v>
      </c>
      <c r="I530" s="1">
        <v>0</v>
      </c>
      <c r="J530" s="1"/>
      <c r="K530" s="2" t="str">
        <f>IF(Table3[[#This Row],[Phase shift diff (rad)]]="","",Table3[[#This Row],[Phase shift diff (rad)]]/PI()*180)</f>
        <v/>
      </c>
      <c r="L530">
        <v>0</v>
      </c>
      <c r="M530" s="1" t="str">
        <f>IF(Table3[[#This Row],[Unwrapped (deg)]]="","",Table3[[#This Row],[Unwrapped (deg)]]/180*PI())</f>
        <v/>
      </c>
      <c r="N530" s="2" t="str">
        <f>IF(Table3[[#This Row],[Phase shift diff (deg)]]="","",Table3[[#This Row],[Phase shift diff (deg)]]+360*Table3[[#This Row],[Phase mod]])</f>
        <v/>
      </c>
    </row>
    <row r="531" spans="1:14" x14ac:dyDescent="0.2">
      <c r="A531" t="s">
        <v>32</v>
      </c>
      <c r="B531" s="3">
        <v>17.03</v>
      </c>
      <c r="C531" s="2">
        <f>2*Table3[[#This Row],[Photon energy (eV)]]-Threshold</f>
        <v>9.4726112000000029</v>
      </c>
      <c r="D531" t="s">
        <v>24</v>
      </c>
      <c r="E531" s="1">
        <v>0.16308830216</v>
      </c>
      <c r="F531" s="2">
        <f>Table3[[#This Row],[Polar ang (rad)]]/PI()*180</f>
        <v>9.3442714017223079</v>
      </c>
      <c r="G531" s="4">
        <f>ROUND(Table3[[#This Row],[Polar ang (deg)]], 0)</f>
        <v>9</v>
      </c>
      <c r="H531" s="5">
        <v>3.2634782427543E-6</v>
      </c>
      <c r="I531" s="1">
        <v>2.6410264454636799E-4</v>
      </c>
      <c r="J531" s="1">
        <v>4.2905186355441201</v>
      </c>
      <c r="K531" s="2">
        <f>IF(Table3[[#This Row],[Phase shift diff (rad)]]="","",Table3[[#This Row],[Phase shift diff (rad)]]/PI()*180)</f>
        <v>245.82860973890672</v>
      </c>
      <c r="L531">
        <v>0</v>
      </c>
      <c r="M531" s="1">
        <f>IF(Table3[[#This Row],[Unwrapped (deg)]]="","",Table3[[#This Row],[Unwrapped (deg)]]/180*PI())</f>
        <v>4.2905186355441201</v>
      </c>
      <c r="N531" s="2">
        <f>IF(Table3[[#This Row],[Phase shift diff (deg)]]="","",Table3[[#This Row],[Phase shift diff (deg)]]+360*Table3[[#This Row],[Phase mod]])</f>
        <v>245.82860973890672</v>
      </c>
    </row>
    <row r="532" spans="1:14" x14ac:dyDescent="0.2">
      <c r="A532" t="s">
        <v>32</v>
      </c>
      <c r="B532" s="3">
        <v>17.03</v>
      </c>
      <c r="C532" s="2">
        <f>2*Table3[[#This Row],[Photon energy (eV)]]-Threshold</f>
        <v>9.4726112000000029</v>
      </c>
      <c r="D532" t="s">
        <v>24</v>
      </c>
      <c r="E532" s="1">
        <v>0.29860360358999999</v>
      </c>
      <c r="F532" s="2">
        <f>Table3[[#This Row],[Polar ang (rad)]]/PI()*180</f>
        <v>17.108726233104477</v>
      </c>
      <c r="G532" s="4">
        <f>ROUND(Table3[[#This Row],[Polar ang (deg)]], 0)</f>
        <v>17</v>
      </c>
      <c r="H532" s="5">
        <v>9.5309237586604905E-6</v>
      </c>
      <c r="I532" s="1">
        <v>9.2415885420225104E-4</v>
      </c>
      <c r="J532" s="1">
        <v>4.2972649860573302</v>
      </c>
      <c r="K532" s="2">
        <f>IF(Table3[[#This Row],[Phase shift diff (rad)]]="","",Table3[[#This Row],[Phase shift diff (rad)]]/PI()*180)</f>
        <v>246.21514715042957</v>
      </c>
      <c r="L532">
        <v>0</v>
      </c>
      <c r="M532" s="1">
        <f>IF(Table3[[#This Row],[Unwrapped (deg)]]="","",Table3[[#This Row],[Unwrapped (deg)]]/180*PI())</f>
        <v>4.2972649860573302</v>
      </c>
      <c r="N532" s="2">
        <f>IF(Table3[[#This Row],[Phase shift diff (deg)]]="","",Table3[[#This Row],[Phase shift diff (deg)]]+360*Table3[[#This Row],[Phase mod]])</f>
        <v>246.21514715042957</v>
      </c>
    </row>
    <row r="533" spans="1:14" x14ac:dyDescent="0.2">
      <c r="A533" t="s">
        <v>32</v>
      </c>
      <c r="B533" s="3">
        <v>17.03</v>
      </c>
      <c r="C533" s="2">
        <f>2*Table3[[#This Row],[Photon energy (eV)]]-Threshold</f>
        <v>9.4726112000000029</v>
      </c>
      <c r="D533" t="s">
        <v>24</v>
      </c>
      <c r="E533" s="1">
        <v>0.43301280664000003</v>
      </c>
      <c r="F533" s="2">
        <f>Table3[[#This Row],[Polar ang (rad)]]/PI()*180</f>
        <v>24.809806295586391</v>
      </c>
      <c r="G533" s="4">
        <f>ROUND(Table3[[#This Row],[Polar ang (deg)]], 0)</f>
        <v>25</v>
      </c>
      <c r="H533" s="5">
        <v>1.5990359683915001E-5</v>
      </c>
      <c r="I533" s="1">
        <v>2.0874397634096601E-3</v>
      </c>
      <c r="J533" s="1">
        <v>4.3100688088396</v>
      </c>
      <c r="K533" s="2">
        <f>IF(Table3[[#This Row],[Phase shift diff (rad)]]="","",Table3[[#This Row],[Phase shift diff (rad)]]/PI()*180)</f>
        <v>246.94875215748706</v>
      </c>
      <c r="L533">
        <v>0</v>
      </c>
      <c r="M533" s="1">
        <f>IF(Table3[[#This Row],[Unwrapped (deg)]]="","",Table3[[#This Row],[Unwrapped (deg)]]/180*PI())</f>
        <v>4.3100688088396</v>
      </c>
      <c r="N533" s="2">
        <f>IF(Table3[[#This Row],[Phase shift diff (deg)]]="","",Table3[[#This Row],[Phase shift diff (deg)]]+360*Table3[[#This Row],[Phase mod]])</f>
        <v>246.94875215748706</v>
      </c>
    </row>
    <row r="534" spans="1:14" x14ac:dyDescent="0.2">
      <c r="A534" t="s">
        <v>32</v>
      </c>
      <c r="B534" s="3">
        <v>17.03</v>
      </c>
      <c r="C534" s="2">
        <f>2*Table3[[#This Row],[Photon energy (eV)]]-Threshold</f>
        <v>9.4726112000000029</v>
      </c>
      <c r="D534" t="s">
        <v>24</v>
      </c>
      <c r="E534" s="1">
        <v>0.56709682710999998</v>
      </c>
      <c r="F534" s="2">
        <f>Table3[[#This Row],[Polar ang (rad)]]/PI()*180</f>
        <v>32.492254768663123</v>
      </c>
      <c r="G534" s="4">
        <f>ROUND(Table3[[#This Row],[Polar ang (deg)]], 0)</f>
        <v>32</v>
      </c>
      <c r="H534" s="5">
        <v>1.9733597586890602E-5</v>
      </c>
      <c r="I534" s="1">
        <v>3.9782386472608797E-3</v>
      </c>
      <c r="J534" s="1">
        <v>4.3333884608967201</v>
      </c>
      <c r="K534" s="2">
        <f>IF(Table3[[#This Row],[Phase shift diff (rad)]]="","",Table3[[#This Row],[Phase shift diff (rad)]]/PI()*180)</f>
        <v>248.28486980007364</v>
      </c>
      <c r="L534">
        <v>0</v>
      </c>
      <c r="M534" s="1">
        <f>IF(Table3[[#This Row],[Unwrapped (deg)]]="","",Table3[[#This Row],[Unwrapped (deg)]]/180*PI())</f>
        <v>4.3333884608967201</v>
      </c>
      <c r="N534" s="2">
        <f>IF(Table3[[#This Row],[Phase shift diff (deg)]]="","",Table3[[#This Row],[Phase shift diff (deg)]]+360*Table3[[#This Row],[Phase mod]])</f>
        <v>248.28486980007364</v>
      </c>
    </row>
    <row r="535" spans="1:14" x14ac:dyDescent="0.2">
      <c r="A535" t="s">
        <v>32</v>
      </c>
      <c r="B535" s="3">
        <v>17.03</v>
      </c>
      <c r="C535" s="2">
        <f>2*Table3[[#This Row],[Photon energy (eV)]]-Threshold</f>
        <v>9.4726112000000029</v>
      </c>
      <c r="D535" t="s">
        <v>24</v>
      </c>
      <c r="E535" s="1">
        <v>0.70104202315999997</v>
      </c>
      <c r="F535" s="2">
        <f>Table3[[#This Row],[Polar ang (rad)]]/PI()*180</f>
        <v>40.166749188380507</v>
      </c>
      <c r="G535" s="4">
        <f>ROUND(Table3[[#This Row],[Polar ang (deg)]], 0)</f>
        <v>40</v>
      </c>
      <c r="H535" s="5">
        <v>1.8993399632627401E-5</v>
      </c>
      <c r="I535" s="1">
        <v>6.9613483414049998E-3</v>
      </c>
      <c r="J535" s="1">
        <v>4.3784506723116303</v>
      </c>
      <c r="K535" s="2">
        <f>IF(Table3[[#This Row],[Phase shift diff (rad)]]="","",Table3[[#This Row],[Phase shift diff (rad)]]/PI()*180)</f>
        <v>250.86674432967425</v>
      </c>
      <c r="L535">
        <v>0</v>
      </c>
      <c r="M535" s="1">
        <f>IF(Table3[[#This Row],[Unwrapped (deg)]]="","",Table3[[#This Row],[Unwrapped (deg)]]/180*PI())</f>
        <v>4.3784506723116303</v>
      </c>
      <c r="N535" s="2">
        <f>IF(Table3[[#This Row],[Phase shift diff (deg)]]="","",Table3[[#This Row],[Phase shift diff (deg)]]+360*Table3[[#This Row],[Phase mod]])</f>
        <v>250.86674432967425</v>
      </c>
    </row>
    <row r="536" spans="1:14" x14ac:dyDescent="0.2">
      <c r="A536" t="s">
        <v>32</v>
      </c>
      <c r="B536" s="3">
        <v>17.03</v>
      </c>
      <c r="C536" s="2">
        <f>2*Table3[[#This Row],[Photon energy (eV)]]-Threshold</f>
        <v>9.4726112000000029</v>
      </c>
      <c r="D536" t="s">
        <v>24</v>
      </c>
      <c r="E536" s="1">
        <v>0.834915789449999</v>
      </c>
      <c r="F536" s="2">
        <f>Table3[[#This Row],[Polar ang (rad)]]/PI()*180</f>
        <v>47.837150984318207</v>
      </c>
      <c r="G536" s="4">
        <f>ROUND(Table3[[#This Row],[Polar ang (deg)]], 0)</f>
        <v>48</v>
      </c>
      <c r="H536" s="5">
        <v>1.3937467395974601E-5</v>
      </c>
      <c r="I536" s="1">
        <v>1.0207866126337299E-2</v>
      </c>
      <c r="J536" s="1">
        <v>4.48108885495905</v>
      </c>
      <c r="K536" s="2">
        <f>IF(Table3[[#This Row],[Phase shift diff (rad)]]="","",Table3[[#This Row],[Phase shift diff (rad)]]/PI()*180)</f>
        <v>256.74747901226425</v>
      </c>
      <c r="L536">
        <v>0</v>
      </c>
      <c r="M536" s="1">
        <f>IF(Table3[[#This Row],[Unwrapped (deg)]]="","",Table3[[#This Row],[Unwrapped (deg)]]/180*PI())</f>
        <v>4.48108885495905</v>
      </c>
      <c r="N536" s="2">
        <f>IF(Table3[[#This Row],[Phase shift diff (deg)]]="","",Table3[[#This Row],[Phase shift diff (deg)]]+360*Table3[[#This Row],[Phase mod]])</f>
        <v>256.74747901226425</v>
      </c>
    </row>
    <row r="537" spans="1:14" x14ac:dyDescent="0.2">
      <c r="A537" t="s">
        <v>32</v>
      </c>
      <c r="B537" s="3">
        <v>17.03</v>
      </c>
      <c r="C537" s="2">
        <f>2*Table3[[#This Row],[Photon energy (eV)]]-Threshold</f>
        <v>9.4726112000000029</v>
      </c>
      <c r="D537" t="s">
        <v>24</v>
      </c>
      <c r="E537" s="1">
        <v>0.96874859060999996</v>
      </c>
      <c r="F537" s="2">
        <f>Table3[[#This Row],[Polar ang (rad)]]/PI()*180</f>
        <v>55.505205651199816</v>
      </c>
      <c r="G537" s="4">
        <f>ROUND(Table3[[#This Row],[Polar ang (deg)]], 0)</f>
        <v>56</v>
      </c>
      <c r="H537" s="5">
        <v>6.8716526375744897E-6</v>
      </c>
      <c r="I537" s="1">
        <v>6.9364367909232703E-3</v>
      </c>
      <c r="J537" s="1">
        <v>4.8235026033842496</v>
      </c>
      <c r="K537" s="2">
        <f>IF(Table3[[#This Row],[Phase shift diff (rad)]]="","",Table3[[#This Row],[Phase shift diff (rad)]]/PI()*180)</f>
        <v>276.3663416442825</v>
      </c>
      <c r="L537">
        <v>0</v>
      </c>
      <c r="M537" s="1">
        <f>IF(Table3[[#This Row],[Unwrapped (deg)]]="","",Table3[[#This Row],[Unwrapped (deg)]]/180*PI())</f>
        <v>4.8235026033842487</v>
      </c>
      <c r="N537" s="2">
        <f>IF(Table3[[#This Row],[Phase shift diff (deg)]]="","",Table3[[#This Row],[Phase shift diff (deg)]]+360*Table3[[#This Row],[Phase mod]])</f>
        <v>276.3663416442825</v>
      </c>
    </row>
    <row r="538" spans="1:14" x14ac:dyDescent="0.2">
      <c r="A538" t="s">
        <v>32</v>
      </c>
      <c r="B538" s="3">
        <v>17.03</v>
      </c>
      <c r="C538" s="2">
        <f>2*Table3[[#This Row],[Photon energy (eV)]]-Threshold</f>
        <v>9.4726112000000029</v>
      </c>
      <c r="D538" t="s">
        <v>24</v>
      </c>
      <c r="E538" s="1">
        <v>1.1025563842999999</v>
      </c>
      <c r="F538" s="2">
        <f>Table3[[#This Row],[Polar ang (rad)]]/PI()*180</f>
        <v>63.171827495594052</v>
      </c>
      <c r="G538" s="4">
        <f>ROUND(Table3[[#This Row],[Polar ang (deg)]], 0)</f>
        <v>63</v>
      </c>
      <c r="H538" s="5">
        <v>4.1729807334078802E-6</v>
      </c>
      <c r="I538" s="1">
        <v>4.5243256742452404E-3</v>
      </c>
      <c r="J538" s="1">
        <v>6.2246286676344003</v>
      </c>
      <c r="K538" s="2">
        <f>IF(Table3[[#This Row],[Phase shift diff (rad)]]="","",Table3[[#This Row],[Phase shift diff (rad)]]/PI()*180)</f>
        <v>356.64495169159198</v>
      </c>
      <c r="L538">
        <v>0</v>
      </c>
      <c r="M538" s="1">
        <f>IF(Table3[[#This Row],[Unwrapped (deg)]]="","",Table3[[#This Row],[Unwrapped (deg)]]/180*PI())</f>
        <v>6.2246286676344003</v>
      </c>
      <c r="N538" s="2">
        <f>IF(Table3[[#This Row],[Phase shift diff (deg)]]="","",Table3[[#This Row],[Phase shift diff (deg)]]+360*Table3[[#This Row],[Phase mod]])</f>
        <v>356.64495169159198</v>
      </c>
    </row>
    <row r="539" spans="1:14" x14ac:dyDescent="0.2">
      <c r="A539" t="s">
        <v>32</v>
      </c>
      <c r="B539" s="3">
        <v>17.03</v>
      </c>
      <c r="C539" s="2">
        <f>2*Table3[[#This Row],[Photon energy (eV)]]-Threshold</f>
        <v>9.4726112000000029</v>
      </c>
      <c r="D539" t="s">
        <v>24</v>
      </c>
      <c r="E539" s="1">
        <v>1.2363485299999999</v>
      </c>
      <c r="F539" s="2">
        <f>Table3[[#This Row],[Polar ang (rad)]]/PI()*180</f>
        <v>70.837552776203438</v>
      </c>
      <c r="G539" s="4">
        <f>ROUND(Table3[[#This Row],[Polar ang (deg)]], 0)</f>
        <v>71</v>
      </c>
      <c r="H539" s="5">
        <v>6.9008212975063501E-6</v>
      </c>
      <c r="I539" s="1">
        <v>9.4549713628891401E-3</v>
      </c>
      <c r="J539" s="1">
        <v>6.8806793764577696</v>
      </c>
      <c r="K539" s="2">
        <f>IF(Table3[[#This Row],[Phase shift diff (rad)]]="","",Table3[[#This Row],[Phase shift diff (rad)]]/PI()*180)</f>
        <v>394.23388845373711</v>
      </c>
      <c r="L539">
        <v>0</v>
      </c>
      <c r="M539" s="1">
        <f>IF(Table3[[#This Row],[Unwrapped (deg)]]="","",Table3[[#This Row],[Unwrapped (deg)]]/180*PI())</f>
        <v>6.8806793764577696</v>
      </c>
      <c r="N539" s="2">
        <f>IF(Table3[[#This Row],[Phase shift diff (deg)]]="","",Table3[[#This Row],[Phase shift diff (deg)]]+360*Table3[[#This Row],[Phase mod]])</f>
        <v>394.23388845373711</v>
      </c>
    </row>
    <row r="540" spans="1:14" x14ac:dyDescent="0.2">
      <c r="A540" t="s">
        <v>32</v>
      </c>
      <c r="B540" s="3">
        <v>17.03</v>
      </c>
      <c r="C540" s="2">
        <f>2*Table3[[#This Row],[Photon energy (eV)]]-Threshold</f>
        <v>9.4726112000000029</v>
      </c>
      <c r="D540" t="s">
        <v>24</v>
      </c>
      <c r="E540" s="1">
        <v>1.3701310999</v>
      </c>
      <c r="F540" s="2">
        <f>Table3[[#This Row],[Polar ang (rad)]]/PI()*180</f>
        <v>78.502729403887372</v>
      </c>
      <c r="G540" s="4">
        <f>ROUND(Table3[[#This Row],[Polar ang (deg)]], 0)</f>
        <v>79</v>
      </c>
      <c r="H540" s="5">
        <v>6.5262584640901597E-6</v>
      </c>
      <c r="I540" s="1">
        <v>1.4705352047704999E-2</v>
      </c>
      <c r="J540" s="1">
        <v>7.0275885400194404</v>
      </c>
      <c r="K540" s="2">
        <f>IF(Table3[[#This Row],[Phase shift diff (rad)]]="","",Table3[[#This Row],[Phase shift diff (rad)]]/PI()*180)</f>
        <v>402.65116349761797</v>
      </c>
      <c r="L540">
        <v>0</v>
      </c>
      <c r="M540" s="1">
        <f>IF(Table3[[#This Row],[Unwrapped (deg)]]="","",Table3[[#This Row],[Unwrapped (deg)]]/180*PI())</f>
        <v>7.0275885400194404</v>
      </c>
      <c r="N540" s="2">
        <f>IF(Table3[[#This Row],[Phase shift diff (deg)]]="","",Table3[[#This Row],[Phase shift diff (deg)]]+360*Table3[[#This Row],[Phase mod]])</f>
        <v>402.65116349761797</v>
      </c>
    </row>
    <row r="541" spans="1:14" x14ac:dyDescent="0.2">
      <c r="A541" t="s">
        <v>32</v>
      </c>
      <c r="B541" s="3">
        <v>17.03</v>
      </c>
      <c r="C541" s="2">
        <f>2*Table3[[#This Row],[Photon energy (eV)]]-Threshold</f>
        <v>9.4726112000000029</v>
      </c>
      <c r="D541" t="s">
        <v>24</v>
      </c>
      <c r="E541" s="1">
        <v>1.5039084682999999</v>
      </c>
      <c r="F541" s="2">
        <f>Table3[[#This Row],[Polar ang (rad)]]/PI()*180</f>
        <v>86.167608007574145</v>
      </c>
      <c r="G541" s="4">
        <f>ROUND(Table3[[#This Row],[Polar ang (deg)]], 0)</f>
        <v>86</v>
      </c>
      <c r="H541" s="5">
        <v>2.6432288986466499E-6</v>
      </c>
      <c r="I541" s="1">
        <v>1.8146680569814999E-2</v>
      </c>
      <c r="J541" s="1">
        <v>7.0723850491116798</v>
      </c>
      <c r="K541" s="2">
        <f>IF(Table3[[#This Row],[Phase shift diff (rad)]]="","",Table3[[#This Row],[Phase shift diff (rad)]]/PI()*180)</f>
        <v>405.21781440552269</v>
      </c>
      <c r="L541">
        <v>0</v>
      </c>
      <c r="M541" s="1">
        <f>IF(Table3[[#This Row],[Unwrapped (deg)]]="","",Table3[[#This Row],[Unwrapped (deg)]]/180*PI())</f>
        <v>7.0723850491116798</v>
      </c>
      <c r="N541" s="2">
        <f>IF(Table3[[#This Row],[Phase shift diff (deg)]]="","",Table3[[#This Row],[Phase shift diff (deg)]]+360*Table3[[#This Row],[Phase mod]])</f>
        <v>405.21781440552269</v>
      </c>
    </row>
    <row r="542" spans="1:14" x14ac:dyDescent="0.2">
      <c r="A542" t="s">
        <v>32</v>
      </c>
      <c r="B542" s="3">
        <v>17.03</v>
      </c>
      <c r="C542" s="2">
        <f>2*Table3[[#This Row],[Photon energy (eV)]]-Threshold</f>
        <v>9.4726112000000029</v>
      </c>
      <c r="D542" t="s">
        <v>24</v>
      </c>
      <c r="E542" s="1">
        <v>1.6376841852897901</v>
      </c>
      <c r="F542" s="2">
        <f>Table3[[#This Row],[Polar ang (rad)]]/PI()*180</f>
        <v>93.83239199242567</v>
      </c>
      <c r="G542" s="4">
        <f>ROUND(Table3[[#This Row],[Polar ang (deg)]], 0)</f>
        <v>94</v>
      </c>
      <c r="H542" s="5">
        <v>2.6432288986466499E-6</v>
      </c>
      <c r="I542" s="1">
        <v>1.8146680569814999E-2</v>
      </c>
      <c r="J542" s="1">
        <v>10.213977702701399</v>
      </c>
      <c r="K542" s="2">
        <f>IF(Table3[[#This Row],[Phase shift diff (rad)]]="","",Table3[[#This Row],[Phase shift diff (rad)]]/PI()*180)</f>
        <v>585.21781440551842</v>
      </c>
      <c r="L542">
        <v>0</v>
      </c>
      <c r="M542" s="1">
        <f>IF(Table3[[#This Row],[Unwrapped (deg)]]="","",Table3[[#This Row],[Unwrapped (deg)]]/180*PI())</f>
        <v>10.213977702701399</v>
      </c>
      <c r="N542" s="2">
        <f>IF(Table3[[#This Row],[Phase shift diff (deg)]]="","",Table3[[#This Row],[Phase shift diff (deg)]]+360*Table3[[#This Row],[Phase mod]])</f>
        <v>585.21781440551842</v>
      </c>
    </row>
    <row r="543" spans="1:14" x14ac:dyDescent="0.2">
      <c r="A543" t="s">
        <v>32</v>
      </c>
      <c r="B543" s="3">
        <v>17.03</v>
      </c>
      <c r="C543" s="2">
        <f>2*Table3[[#This Row],[Photon energy (eV)]]-Threshold</f>
        <v>9.4726112000000029</v>
      </c>
      <c r="D543" t="s">
        <v>24</v>
      </c>
      <c r="E543" s="1">
        <v>1.77146155368979</v>
      </c>
      <c r="F543" s="2">
        <f>Table3[[#This Row],[Polar ang (rad)]]/PI()*180</f>
        <v>101.49727059611246</v>
      </c>
      <c r="G543" s="4">
        <f>ROUND(Table3[[#This Row],[Polar ang (deg)]], 0)</f>
        <v>101</v>
      </c>
      <c r="H543" s="5">
        <v>6.5262584640901597E-6</v>
      </c>
      <c r="I543" s="1">
        <v>1.4705352047704999E-2</v>
      </c>
      <c r="J543" s="1">
        <v>10.1691811936092</v>
      </c>
      <c r="K543" s="2">
        <f>IF(Table3[[#This Row],[Phase shift diff (rad)]]="","",Table3[[#This Row],[Phase shift diff (rad)]]/PI()*180)</f>
        <v>582.65116349761604</v>
      </c>
      <c r="L543">
        <v>0</v>
      </c>
      <c r="M543" s="1">
        <f>IF(Table3[[#This Row],[Unwrapped (deg)]]="","",Table3[[#This Row],[Unwrapped (deg)]]/180*PI())</f>
        <v>10.1691811936092</v>
      </c>
      <c r="N543" s="2">
        <f>IF(Table3[[#This Row],[Phase shift diff (deg)]]="","",Table3[[#This Row],[Phase shift diff (deg)]]+360*Table3[[#This Row],[Phase mod]])</f>
        <v>582.65116349761604</v>
      </c>
    </row>
    <row r="544" spans="1:14" x14ac:dyDescent="0.2">
      <c r="A544" t="s">
        <v>32</v>
      </c>
      <c r="B544" s="3">
        <v>17.03</v>
      </c>
      <c r="C544" s="2">
        <f>2*Table3[[#This Row],[Photon energy (eV)]]-Threshold</f>
        <v>9.4726112000000029</v>
      </c>
      <c r="D544" t="s">
        <v>24</v>
      </c>
      <c r="E544" s="1">
        <v>1.9052441235897899</v>
      </c>
      <c r="F544" s="2">
        <f>Table3[[#This Row],[Polar ang (rad)]]/PI()*180</f>
        <v>109.16244722379638</v>
      </c>
      <c r="G544" s="4">
        <f>ROUND(Table3[[#This Row],[Polar ang (deg)]], 0)</f>
        <v>109</v>
      </c>
      <c r="H544" s="5">
        <v>6.9008212975063501E-6</v>
      </c>
      <c r="I544" s="1">
        <v>9.4549713628891401E-3</v>
      </c>
      <c r="J544" s="1">
        <v>10.0222720300475</v>
      </c>
      <c r="K544" s="2">
        <f>IF(Table3[[#This Row],[Phase shift diff (rad)]]="","",Table3[[#This Row],[Phase shift diff (rad)]]/PI()*180)</f>
        <v>574.23388845373347</v>
      </c>
      <c r="L544">
        <v>0</v>
      </c>
      <c r="M544" s="1">
        <f>IF(Table3[[#This Row],[Unwrapped (deg)]]="","",Table3[[#This Row],[Unwrapped (deg)]]/180*PI())</f>
        <v>10.0222720300475</v>
      </c>
      <c r="N544" s="2">
        <f>IF(Table3[[#This Row],[Phase shift diff (deg)]]="","",Table3[[#This Row],[Phase shift diff (deg)]]+360*Table3[[#This Row],[Phase mod]])</f>
        <v>574.23388845373347</v>
      </c>
    </row>
    <row r="545" spans="1:14" x14ac:dyDescent="0.2">
      <c r="A545" t="s">
        <v>32</v>
      </c>
      <c r="B545" s="3">
        <v>17.03</v>
      </c>
      <c r="C545" s="2">
        <f>2*Table3[[#This Row],[Photon energy (eV)]]-Threshold</f>
        <v>9.4726112000000029</v>
      </c>
      <c r="D545" t="s">
        <v>24</v>
      </c>
      <c r="E545" s="1">
        <v>2.0390362692897899</v>
      </c>
      <c r="F545" s="2">
        <f>Table3[[#This Row],[Polar ang (rad)]]/PI()*180</f>
        <v>116.82817250440576</v>
      </c>
      <c r="G545" s="4">
        <f>ROUND(Table3[[#This Row],[Polar ang (deg)]], 0)</f>
        <v>117</v>
      </c>
      <c r="H545" s="5">
        <v>4.1729807334078802E-6</v>
      </c>
      <c r="I545" s="1">
        <v>4.5243256742452404E-3</v>
      </c>
      <c r="J545" s="1">
        <v>9.3662213212241898</v>
      </c>
      <c r="K545" s="2">
        <f>IF(Table3[[#This Row],[Phase shift diff (rad)]]="","",Table3[[#This Row],[Phase shift diff (rad)]]/PI()*180)</f>
        <v>536.64495169159181</v>
      </c>
      <c r="L545">
        <v>0</v>
      </c>
      <c r="M545" s="1">
        <f>IF(Table3[[#This Row],[Unwrapped (deg)]]="","",Table3[[#This Row],[Unwrapped (deg)]]/180*PI())</f>
        <v>9.3662213212241916</v>
      </c>
      <c r="N545" s="2">
        <f>IF(Table3[[#This Row],[Phase shift diff (deg)]]="","",Table3[[#This Row],[Phase shift diff (deg)]]+360*Table3[[#This Row],[Phase mod]])</f>
        <v>536.64495169159181</v>
      </c>
    </row>
    <row r="546" spans="1:14" x14ac:dyDescent="0.2">
      <c r="A546" t="s">
        <v>32</v>
      </c>
      <c r="B546" s="3">
        <v>17.03</v>
      </c>
      <c r="C546" s="2">
        <f>2*Table3[[#This Row],[Photon energy (eV)]]-Threshold</f>
        <v>9.4726112000000029</v>
      </c>
      <c r="D546" t="s">
        <v>24</v>
      </c>
      <c r="E546" s="1">
        <v>2.1728440629797898</v>
      </c>
      <c r="F546" s="2">
        <f>Table3[[#This Row],[Polar ang (rad)]]/PI()*180</f>
        <v>124.4947943488</v>
      </c>
      <c r="G546" s="4">
        <f>ROUND(Table3[[#This Row],[Polar ang (deg)]], 0)</f>
        <v>124</v>
      </c>
      <c r="H546" s="5">
        <v>6.8716526375744897E-6</v>
      </c>
      <c r="I546" s="1">
        <v>6.9364367909232703E-3</v>
      </c>
      <c r="J546" s="1">
        <v>7.9650952569740401</v>
      </c>
      <c r="K546" s="2">
        <f>IF(Table3[[#This Row],[Phase shift diff (rad)]]="","",Table3[[#This Row],[Phase shift diff (rad)]]/PI()*180)</f>
        <v>456.36634164428239</v>
      </c>
      <c r="L546">
        <v>0</v>
      </c>
      <c r="M546" s="1">
        <f>IF(Table3[[#This Row],[Unwrapped (deg)]]="","",Table3[[#This Row],[Unwrapped (deg)]]/180*PI())</f>
        <v>7.9650952569740401</v>
      </c>
      <c r="N546" s="2">
        <f>IF(Table3[[#This Row],[Phase shift diff (deg)]]="","",Table3[[#This Row],[Phase shift diff (deg)]]+360*Table3[[#This Row],[Phase mod]])</f>
        <v>456.36634164428239</v>
      </c>
    </row>
    <row r="547" spans="1:14" x14ac:dyDescent="0.2">
      <c r="A547" t="s">
        <v>32</v>
      </c>
      <c r="B547" s="3">
        <v>17.03</v>
      </c>
      <c r="C547" s="2">
        <f>2*Table3[[#This Row],[Photon energy (eV)]]-Threshold</f>
        <v>9.4726112000000029</v>
      </c>
      <c r="D547" t="s">
        <v>24</v>
      </c>
      <c r="E547" s="1">
        <v>2.3066768641397899</v>
      </c>
      <c r="F547" s="2">
        <f>Table3[[#This Row],[Polar ang (rad)]]/PI()*180</f>
        <v>132.16284901568156</v>
      </c>
      <c r="G547" s="4">
        <f>ROUND(Table3[[#This Row],[Polar ang (deg)]], 0)</f>
        <v>132</v>
      </c>
      <c r="H547" s="5">
        <v>1.3937467395974601E-5</v>
      </c>
      <c r="I547" s="1">
        <v>1.0207866126337299E-2</v>
      </c>
      <c r="J547" s="1">
        <v>7.6226815085488404</v>
      </c>
      <c r="K547" s="2">
        <f>IF(Table3[[#This Row],[Phase shift diff (rad)]]="","",Table3[[#This Row],[Phase shift diff (rad)]]/PI()*180)</f>
        <v>436.74747901226408</v>
      </c>
      <c r="L547">
        <v>0</v>
      </c>
      <c r="M547" s="1">
        <f>IF(Table3[[#This Row],[Unwrapped (deg)]]="","",Table3[[#This Row],[Unwrapped (deg)]]/180*PI())</f>
        <v>7.6226815085488395</v>
      </c>
      <c r="N547" s="2">
        <f>IF(Table3[[#This Row],[Phase shift diff (deg)]]="","",Table3[[#This Row],[Phase shift diff (deg)]]+360*Table3[[#This Row],[Phase mod]])</f>
        <v>436.74747901226408</v>
      </c>
    </row>
    <row r="548" spans="1:14" x14ac:dyDescent="0.2">
      <c r="A548" t="s">
        <v>32</v>
      </c>
      <c r="B548" s="3">
        <v>17.03</v>
      </c>
      <c r="C548" s="2">
        <f>2*Table3[[#This Row],[Photon energy (eV)]]-Threshold</f>
        <v>9.4726112000000029</v>
      </c>
      <c r="D548" t="s">
        <v>24</v>
      </c>
      <c r="E548" s="1">
        <v>2.4405506304297901</v>
      </c>
      <c r="F548" s="2">
        <f>Table3[[#This Row],[Polar ang (rad)]]/PI()*180</f>
        <v>139.83325081161931</v>
      </c>
      <c r="G548" s="4">
        <f>ROUND(Table3[[#This Row],[Polar ang (deg)]], 0)</f>
        <v>140</v>
      </c>
      <c r="H548" s="5">
        <v>1.8993399632627401E-5</v>
      </c>
      <c r="I548" s="1">
        <v>6.9613483414049998E-3</v>
      </c>
      <c r="J548" s="1">
        <v>7.5200433259014199</v>
      </c>
      <c r="K548" s="2">
        <f>IF(Table3[[#This Row],[Phase shift diff (rad)]]="","",Table3[[#This Row],[Phase shift diff (rad)]]/PI()*180)</f>
        <v>430.86674432967402</v>
      </c>
      <c r="L548">
        <v>0</v>
      </c>
      <c r="M548" s="1">
        <f>IF(Table3[[#This Row],[Unwrapped (deg)]]="","",Table3[[#This Row],[Unwrapped (deg)]]/180*PI())</f>
        <v>7.5200433259014199</v>
      </c>
      <c r="N548" s="2">
        <f>IF(Table3[[#This Row],[Phase shift diff (deg)]]="","",Table3[[#This Row],[Phase shift diff (deg)]]+360*Table3[[#This Row],[Phase mod]])</f>
        <v>430.86674432967402</v>
      </c>
    </row>
    <row r="549" spans="1:14" x14ac:dyDescent="0.2">
      <c r="A549" t="s">
        <v>32</v>
      </c>
      <c r="B549" s="3">
        <v>17.03</v>
      </c>
      <c r="C549" s="2">
        <f>2*Table3[[#This Row],[Photon energy (eV)]]-Threshold</f>
        <v>9.4726112000000029</v>
      </c>
      <c r="D549" t="s">
        <v>24</v>
      </c>
      <c r="E549" s="1">
        <v>2.5744958264797901</v>
      </c>
      <c r="F549" s="2">
        <f>Table3[[#This Row],[Polar ang (rad)]]/PI()*180</f>
        <v>147.50774523133671</v>
      </c>
      <c r="G549" s="4">
        <f>ROUND(Table3[[#This Row],[Polar ang (deg)]], 0)</f>
        <v>148</v>
      </c>
      <c r="H549" s="5">
        <v>1.9733597586890602E-5</v>
      </c>
      <c r="I549" s="1">
        <v>3.9782386472608797E-3</v>
      </c>
      <c r="J549" s="1">
        <v>7.4749811144865097</v>
      </c>
      <c r="K549" s="2">
        <f>IF(Table3[[#This Row],[Phase shift diff (rad)]]="","",Table3[[#This Row],[Phase shift diff (rad)]]/PI()*180)</f>
        <v>428.28486980007341</v>
      </c>
      <c r="L549">
        <v>0</v>
      </c>
      <c r="M549" s="1">
        <f>IF(Table3[[#This Row],[Unwrapped (deg)]]="","",Table3[[#This Row],[Unwrapped (deg)]]/180*PI())</f>
        <v>7.4749811144865097</v>
      </c>
      <c r="N549" s="2">
        <f>IF(Table3[[#This Row],[Phase shift diff (deg)]]="","",Table3[[#This Row],[Phase shift diff (deg)]]+360*Table3[[#This Row],[Phase mod]])</f>
        <v>428.28486980007341</v>
      </c>
    </row>
    <row r="550" spans="1:14" x14ac:dyDescent="0.2">
      <c r="A550" t="s">
        <v>32</v>
      </c>
      <c r="B550" s="3">
        <v>17.03</v>
      </c>
      <c r="C550" s="2">
        <f>2*Table3[[#This Row],[Photon energy (eV)]]-Threshold</f>
        <v>9.4726112000000029</v>
      </c>
      <c r="D550" t="s">
        <v>24</v>
      </c>
      <c r="E550" s="1">
        <v>2.7085798469497901</v>
      </c>
      <c r="F550" s="2">
        <f>Table3[[#This Row],[Polar ang (rad)]]/PI()*180</f>
        <v>155.19019370441345</v>
      </c>
      <c r="G550" s="4">
        <f>ROUND(Table3[[#This Row],[Polar ang (deg)]], 0)</f>
        <v>155</v>
      </c>
      <c r="H550" s="5">
        <v>1.5990359683915001E-5</v>
      </c>
      <c r="I550" s="1">
        <v>2.0874397634096601E-3</v>
      </c>
      <c r="J550" s="1">
        <v>7.4516614624293904</v>
      </c>
      <c r="K550" s="2">
        <f>IF(Table3[[#This Row],[Phase shift diff (rad)]]="","",Table3[[#This Row],[Phase shift diff (rad)]]/PI()*180)</f>
        <v>426.94875215748692</v>
      </c>
      <c r="L550">
        <v>0</v>
      </c>
      <c r="M550" s="1">
        <f>IF(Table3[[#This Row],[Unwrapped (deg)]]="","",Table3[[#This Row],[Unwrapped (deg)]]/180*PI())</f>
        <v>7.4516614624293904</v>
      </c>
      <c r="N550" s="2">
        <f>IF(Table3[[#This Row],[Phase shift diff (deg)]]="","",Table3[[#This Row],[Phase shift diff (deg)]]+360*Table3[[#This Row],[Phase mod]])</f>
        <v>426.94875215748692</v>
      </c>
    </row>
    <row r="551" spans="1:14" x14ac:dyDescent="0.2">
      <c r="A551" t="s">
        <v>32</v>
      </c>
      <c r="B551" s="3">
        <v>17.03</v>
      </c>
      <c r="C551" s="2">
        <f>2*Table3[[#This Row],[Photon energy (eV)]]-Threshold</f>
        <v>9.4726112000000029</v>
      </c>
      <c r="D551" t="s">
        <v>24</v>
      </c>
      <c r="E551" s="1">
        <v>2.8429890499997899</v>
      </c>
      <c r="F551" s="2">
        <f>Table3[[#This Row],[Polar ang (rad)]]/PI()*180</f>
        <v>162.89127376689535</v>
      </c>
      <c r="G551" s="4">
        <f>ROUND(Table3[[#This Row],[Polar ang (deg)]], 0)</f>
        <v>163</v>
      </c>
      <c r="H551" s="5">
        <v>9.5309237586604905E-6</v>
      </c>
      <c r="I551" s="1">
        <v>9.2415885420225104E-4</v>
      </c>
      <c r="J551" s="1">
        <v>7.4388576396471198</v>
      </c>
      <c r="K551" s="2">
        <f>IF(Table3[[#This Row],[Phase shift diff (rad)]]="","",Table3[[#This Row],[Phase shift diff (rad)]]/PI()*180)</f>
        <v>426.21514715042935</v>
      </c>
      <c r="L551">
        <v>0</v>
      </c>
      <c r="M551" s="1">
        <f>IF(Table3[[#This Row],[Unwrapped (deg)]]="","",Table3[[#This Row],[Unwrapped (deg)]]/180*PI())</f>
        <v>7.4388576396471189</v>
      </c>
      <c r="N551" s="2">
        <f>IF(Table3[[#This Row],[Phase shift diff (deg)]]="","",Table3[[#This Row],[Phase shift diff (deg)]]+360*Table3[[#This Row],[Phase mod]])</f>
        <v>426.21514715042935</v>
      </c>
    </row>
    <row r="552" spans="1:14" x14ac:dyDescent="0.2">
      <c r="A552" t="s">
        <v>32</v>
      </c>
      <c r="B552" s="3">
        <v>17.03</v>
      </c>
      <c r="C552" s="2">
        <f>2*Table3[[#This Row],[Photon energy (eV)]]-Threshold</f>
        <v>9.4726112000000029</v>
      </c>
      <c r="D552" t="s">
        <v>24</v>
      </c>
      <c r="E552" s="1">
        <v>2.9785043514297902</v>
      </c>
      <c r="F552" s="2">
        <f>Table3[[#This Row],[Polar ang (rad)]]/PI()*180</f>
        <v>170.65572859827753</v>
      </c>
      <c r="G552" s="4">
        <f>ROUND(Table3[[#This Row],[Polar ang (deg)]], 0)</f>
        <v>171</v>
      </c>
      <c r="H552" s="5">
        <v>3.2634782427543E-6</v>
      </c>
      <c r="I552" s="1">
        <v>2.6410264454636799E-4</v>
      </c>
      <c r="J552" s="1">
        <v>7.4321112891339096</v>
      </c>
      <c r="K552" s="2">
        <f>IF(Table3[[#This Row],[Phase shift diff (rad)]]="","",Table3[[#This Row],[Phase shift diff (rad)]]/PI()*180)</f>
        <v>425.82860973890649</v>
      </c>
      <c r="L552">
        <v>0</v>
      </c>
      <c r="M552" s="1">
        <f>IF(Table3[[#This Row],[Unwrapped (deg)]]="","",Table3[[#This Row],[Unwrapped (deg)]]/180*PI())</f>
        <v>7.4321112891339087</v>
      </c>
      <c r="N552" s="2">
        <f>IF(Table3[[#This Row],[Phase shift diff (deg)]]="","",Table3[[#This Row],[Phase shift diff (deg)]]+360*Table3[[#This Row],[Phase mod]])</f>
        <v>425.82860973890649</v>
      </c>
    </row>
    <row r="553" spans="1:14" x14ac:dyDescent="0.2">
      <c r="A553" t="s">
        <v>32</v>
      </c>
      <c r="B553" s="3">
        <v>17.03</v>
      </c>
      <c r="C553" s="2">
        <f>2*Table3[[#This Row],[Photon energy (eV)]]-Threshold</f>
        <v>9.4726112000000029</v>
      </c>
      <c r="D553" t="s">
        <v>24</v>
      </c>
      <c r="E553" s="1">
        <v>3.14159265358979</v>
      </c>
      <c r="F553" s="2">
        <f>Table3[[#This Row],[Polar ang (rad)]]/PI()*180</f>
        <v>179.99999999999983</v>
      </c>
      <c r="G553" s="4">
        <f>ROUND(Table3[[#This Row],[Polar ang (deg)]], 0)</f>
        <v>180</v>
      </c>
      <c r="H553" s="5">
        <v>0</v>
      </c>
      <c r="I553" s="1">
        <v>0</v>
      </c>
      <c r="J553" s="1"/>
      <c r="K553" s="2" t="str">
        <f>IF(Table3[[#This Row],[Phase shift diff (rad)]]="","",Table3[[#This Row],[Phase shift diff (rad)]]/PI()*180)</f>
        <v/>
      </c>
      <c r="L553">
        <v>0</v>
      </c>
      <c r="M553" s="1" t="str">
        <f>IF(Table3[[#This Row],[Unwrapped (deg)]]="","",Table3[[#This Row],[Unwrapped (deg)]]/180*PI())</f>
        <v/>
      </c>
      <c r="N553" s="2" t="str">
        <f>IF(Table3[[#This Row],[Phase shift diff (deg)]]="","",Table3[[#This Row],[Phase shift diff (deg)]]+360*Table3[[#This Row],[Phase mod]])</f>
        <v/>
      </c>
    </row>
    <row r="554" spans="1:14" x14ac:dyDescent="0.2">
      <c r="A554" t="s">
        <v>32</v>
      </c>
      <c r="B554" s="3">
        <v>17.03</v>
      </c>
      <c r="C554" s="2">
        <f>2*Table3[[#This Row],[Photon energy (eV)]]-Threshold</f>
        <v>9.4726112000000029</v>
      </c>
      <c r="D554" t="s">
        <v>25</v>
      </c>
      <c r="E554" s="1">
        <v>0</v>
      </c>
      <c r="F554" s="2">
        <f>Table3[[#This Row],[Polar ang (rad)]]/PI()*180</f>
        <v>0</v>
      </c>
      <c r="G554" s="4">
        <f>ROUND(Table3[[#This Row],[Polar ang (deg)]], 0)</f>
        <v>0</v>
      </c>
      <c r="H554" s="5">
        <v>1.33197916169092E-2</v>
      </c>
      <c r="I554" s="1">
        <v>1</v>
      </c>
      <c r="J554" s="1">
        <v>0.91997903495099398</v>
      </c>
      <c r="K554" s="2">
        <f>IF(Table3[[#This Row],[Phase shift diff (rad)]]="","",Table3[[#This Row],[Phase shift diff (rad)]]/PI()*180)</f>
        <v>52.710915943210409</v>
      </c>
      <c r="L554">
        <v>0</v>
      </c>
      <c r="M554" s="1">
        <f>IF(Table3[[#This Row],[Unwrapped (deg)]]="","",Table3[[#This Row],[Unwrapped (deg)]]/180*PI())</f>
        <v>0.91997903495099398</v>
      </c>
      <c r="N554" s="2">
        <f>IF(Table3[[#This Row],[Phase shift diff (deg)]]="","",Table3[[#This Row],[Phase shift diff (deg)]]+360*Table3[[#This Row],[Phase mod]])</f>
        <v>52.710915943210409</v>
      </c>
    </row>
    <row r="555" spans="1:14" x14ac:dyDescent="0.2">
      <c r="A555" t="s">
        <v>32</v>
      </c>
      <c r="B555" s="3">
        <v>17.03</v>
      </c>
      <c r="C555" s="2">
        <f>2*Table3[[#This Row],[Photon energy (eV)]]-Threshold</f>
        <v>9.4726112000000029</v>
      </c>
      <c r="D555" t="s">
        <v>25</v>
      </c>
      <c r="E555" s="1">
        <v>0.16308830216</v>
      </c>
      <c r="F555" s="2">
        <f>Table3[[#This Row],[Polar ang (rad)]]/PI()*180</f>
        <v>9.3442714017223079</v>
      </c>
      <c r="G555" s="4">
        <f>ROUND(Table3[[#This Row],[Polar ang (deg)]], 0)</f>
        <v>9</v>
      </c>
      <c r="H555" s="5">
        <v>1.2343987939646001E-2</v>
      </c>
      <c r="I555" s="1">
        <v>0.99895866207999395</v>
      </c>
      <c r="J555" s="1">
        <v>0.909395662037496</v>
      </c>
      <c r="K555" s="2">
        <f>IF(Table3[[#This Row],[Phase shift diff (rad)]]="","",Table3[[#This Row],[Phase shift diff (rad)]]/PI()*180)</f>
        <v>52.104533342253902</v>
      </c>
      <c r="L555">
        <v>0</v>
      </c>
      <c r="M555" s="1">
        <f>IF(Table3[[#This Row],[Unwrapped (deg)]]="","",Table3[[#This Row],[Unwrapped (deg)]]/180*PI())</f>
        <v>0.909395662037496</v>
      </c>
      <c r="N555" s="2">
        <f>IF(Table3[[#This Row],[Phase shift diff (deg)]]="","",Table3[[#This Row],[Phase shift diff (deg)]]+360*Table3[[#This Row],[Phase mod]])</f>
        <v>52.104533342253902</v>
      </c>
    </row>
    <row r="556" spans="1:14" x14ac:dyDescent="0.2">
      <c r="A556" t="s">
        <v>32</v>
      </c>
      <c r="B556" s="3">
        <v>17.03</v>
      </c>
      <c r="C556" s="2">
        <f>2*Table3[[#This Row],[Photon energy (eV)]]-Threshold</f>
        <v>9.4726112000000029</v>
      </c>
      <c r="D556" t="s">
        <v>25</v>
      </c>
      <c r="E556" s="1">
        <v>0.29860360358999999</v>
      </c>
      <c r="F556" s="2">
        <f>Table3[[#This Row],[Polar ang (rad)]]/PI()*180</f>
        <v>17.108726233104477</v>
      </c>
      <c r="G556" s="4">
        <f>ROUND(Table3[[#This Row],[Polar ang (deg)]], 0)</f>
        <v>17</v>
      </c>
      <c r="H556" s="5">
        <v>1.0275667032733001E-2</v>
      </c>
      <c r="I556" s="1">
        <v>0.99637232566312095</v>
      </c>
      <c r="J556" s="1">
        <v>0.88139766735582004</v>
      </c>
      <c r="K556" s="2">
        <f>IF(Table3[[#This Row],[Phase shift diff (rad)]]="","",Table3[[#This Row],[Phase shift diff (rad)]]/PI()*180)</f>
        <v>50.500366412164141</v>
      </c>
      <c r="L556">
        <v>0</v>
      </c>
      <c r="M556" s="1">
        <f>IF(Table3[[#This Row],[Unwrapped (deg)]]="","",Table3[[#This Row],[Unwrapped (deg)]]/180*PI())</f>
        <v>0.88139766735582004</v>
      </c>
      <c r="N556" s="2">
        <f>IF(Table3[[#This Row],[Phase shift diff (deg)]]="","",Table3[[#This Row],[Phase shift diff (deg)]]+360*Table3[[#This Row],[Phase mod]])</f>
        <v>50.500366412164141</v>
      </c>
    </row>
    <row r="557" spans="1:14" x14ac:dyDescent="0.2">
      <c r="A557" t="s">
        <v>32</v>
      </c>
      <c r="B557" s="3">
        <v>17.03</v>
      </c>
      <c r="C557" s="2">
        <f>2*Table3[[#This Row],[Photon energy (eV)]]-Threshold</f>
        <v>9.4726112000000029</v>
      </c>
      <c r="D557" t="s">
        <v>25</v>
      </c>
      <c r="E557" s="1">
        <v>0.43301280664000003</v>
      </c>
      <c r="F557" s="2">
        <f>Table3[[#This Row],[Polar ang (rad)]]/PI()*180</f>
        <v>24.809806295586391</v>
      </c>
      <c r="G557" s="4">
        <f>ROUND(Table3[[#This Row],[Polar ang (deg)]], 0)</f>
        <v>25</v>
      </c>
      <c r="H557" s="5">
        <v>7.5981589967339903E-3</v>
      </c>
      <c r="I557" s="1">
        <v>0.99189133528033901</v>
      </c>
      <c r="J557" s="1">
        <v>0.826265500853538</v>
      </c>
      <c r="K557" s="2">
        <f>IF(Table3[[#This Row],[Phase shift diff (rad)]]="","",Table3[[#This Row],[Phase shift diff (rad)]]/PI()*180)</f>
        <v>47.341525956170841</v>
      </c>
      <c r="L557">
        <v>0</v>
      </c>
      <c r="M557" s="1">
        <f>IF(Table3[[#This Row],[Unwrapped (deg)]]="","",Table3[[#This Row],[Unwrapped (deg)]]/180*PI())</f>
        <v>0.826265500853538</v>
      </c>
      <c r="N557" s="2">
        <f>IF(Table3[[#This Row],[Phase shift diff (deg)]]="","",Table3[[#This Row],[Phase shift diff (deg)]]+360*Table3[[#This Row],[Phase mod]])</f>
        <v>47.341525956170841</v>
      </c>
    </row>
    <row r="558" spans="1:14" x14ac:dyDescent="0.2">
      <c r="A558" t="s">
        <v>32</v>
      </c>
      <c r="B558" s="3">
        <v>17.03</v>
      </c>
      <c r="C558" s="2">
        <f>2*Table3[[#This Row],[Photon energy (eV)]]-Threshold</f>
        <v>9.4726112000000029</v>
      </c>
      <c r="D558" t="s">
        <v>25</v>
      </c>
      <c r="E558" s="1">
        <v>0.56709682710999998</v>
      </c>
      <c r="F558" s="2">
        <f>Table3[[#This Row],[Polar ang (rad)]]/PI()*180</f>
        <v>32.492254768663123</v>
      </c>
      <c r="G558" s="4">
        <f>ROUND(Table3[[#This Row],[Polar ang (deg)]], 0)</f>
        <v>32</v>
      </c>
      <c r="H558" s="5">
        <v>4.8857571802658397E-3</v>
      </c>
      <c r="I558" s="1">
        <v>0.98495512286001496</v>
      </c>
      <c r="J558" s="1">
        <v>0.71848393831263302</v>
      </c>
      <c r="K558" s="2">
        <f>IF(Table3[[#This Row],[Phase shift diff (rad)]]="","",Table3[[#This Row],[Phase shift diff (rad)]]/PI()*180)</f>
        <v>41.166097313251662</v>
      </c>
      <c r="L558">
        <v>0</v>
      </c>
      <c r="M558" s="1">
        <f>IF(Table3[[#This Row],[Unwrapped (deg)]]="","",Table3[[#This Row],[Unwrapped (deg)]]/180*PI())</f>
        <v>0.71848393831263302</v>
      </c>
      <c r="N558" s="2">
        <f>IF(Table3[[#This Row],[Phase shift diff (deg)]]="","",Table3[[#This Row],[Phase shift diff (deg)]]+360*Table3[[#This Row],[Phase mod]])</f>
        <v>41.166097313251662</v>
      </c>
    </row>
    <row r="559" spans="1:14" x14ac:dyDescent="0.2">
      <c r="A559" t="s">
        <v>32</v>
      </c>
      <c r="B559" s="3">
        <v>17.03</v>
      </c>
      <c r="C559" s="2">
        <f>2*Table3[[#This Row],[Photon energy (eV)]]-Threshold</f>
        <v>9.4726112000000029</v>
      </c>
      <c r="D559" t="s">
        <v>25</v>
      </c>
      <c r="E559" s="1">
        <v>0.70104202315999997</v>
      </c>
      <c r="F559" s="2">
        <f>Table3[[#This Row],[Polar ang (rad)]]/PI()*180</f>
        <v>40.166749188380507</v>
      </c>
      <c r="G559" s="4">
        <f>ROUND(Table3[[#This Row],[Polar ang (deg)]], 0)</f>
        <v>40</v>
      </c>
      <c r="H559" s="5">
        <v>2.66254544678901E-3</v>
      </c>
      <c r="I559" s="1">
        <v>0.97586038773597195</v>
      </c>
      <c r="J559" s="1">
        <v>0.48517348729214199</v>
      </c>
      <c r="K559" s="2">
        <f>IF(Table3[[#This Row],[Phase shift diff (rad)]]="","",Table3[[#This Row],[Phase shift diff (rad)]]/PI()*180)</f>
        <v>27.798393153483815</v>
      </c>
      <c r="L559">
        <v>0</v>
      </c>
      <c r="M559" s="1">
        <f>IF(Table3[[#This Row],[Unwrapped (deg)]]="","",Table3[[#This Row],[Unwrapped (deg)]]/180*PI())</f>
        <v>0.48517348729214199</v>
      </c>
      <c r="N559" s="2">
        <f>IF(Table3[[#This Row],[Phase shift diff (deg)]]="","",Table3[[#This Row],[Phase shift diff (deg)]]+360*Table3[[#This Row],[Phase mod]])</f>
        <v>27.798393153483815</v>
      </c>
    </row>
    <row r="560" spans="1:14" x14ac:dyDescent="0.2">
      <c r="A560" t="s">
        <v>32</v>
      </c>
      <c r="B560" s="3">
        <v>17.03</v>
      </c>
      <c r="C560" s="2">
        <f>2*Table3[[#This Row],[Photon energy (eV)]]-Threshold</f>
        <v>9.4726112000000029</v>
      </c>
      <c r="D560" t="s">
        <v>25</v>
      </c>
      <c r="E560" s="1">
        <v>0.834915789449999</v>
      </c>
      <c r="F560" s="2">
        <f>Table3[[#This Row],[Polar ang (rad)]]/PI()*180</f>
        <v>47.837150984318207</v>
      </c>
      <c r="G560" s="4">
        <f>ROUND(Table3[[#This Row],[Polar ang (deg)]], 0)</f>
        <v>48</v>
      </c>
      <c r="H560" s="5">
        <v>1.33264285475331E-3</v>
      </c>
      <c r="I560" s="1">
        <v>0.97603384238020297</v>
      </c>
      <c r="J560" s="1">
        <v>-6.6795028833211298E-2</v>
      </c>
      <c r="K560" s="2">
        <f>IF(Table3[[#This Row],[Phase shift diff (rad)]]="","",Table3[[#This Row],[Phase shift diff (rad)]]/PI()*180)</f>
        <v>-3.827073244597651</v>
      </c>
      <c r="L560">
        <v>0</v>
      </c>
      <c r="M560" s="1">
        <f>IF(Table3[[#This Row],[Unwrapped (deg)]]="","",Table3[[#This Row],[Unwrapped (deg)]]/180*PI())</f>
        <v>-6.6795028833211298E-2</v>
      </c>
      <c r="N560" s="2">
        <f>IF(Table3[[#This Row],[Phase shift diff (deg)]]="","",Table3[[#This Row],[Phase shift diff (deg)]]+360*Table3[[#This Row],[Phase mod]])</f>
        <v>-3.827073244597651</v>
      </c>
    </row>
    <row r="561" spans="1:14" x14ac:dyDescent="0.2">
      <c r="A561" t="s">
        <v>32</v>
      </c>
      <c r="B561" s="3">
        <v>17.03</v>
      </c>
      <c r="C561" s="2">
        <f>2*Table3[[#This Row],[Photon energy (eV)]]-Threshold</f>
        <v>9.4726112000000029</v>
      </c>
      <c r="D561" t="s">
        <v>25</v>
      </c>
      <c r="E561" s="1">
        <v>0.96874859060999996</v>
      </c>
      <c r="F561" s="2">
        <f>Table3[[#This Row],[Polar ang (rad)]]/PI()*180</f>
        <v>55.505205651199816</v>
      </c>
      <c r="G561" s="4">
        <f>ROUND(Table3[[#This Row],[Polar ang (deg)]], 0)</f>
        <v>56</v>
      </c>
      <c r="H561" s="5">
        <v>9.882116376216379E-4</v>
      </c>
      <c r="I561" s="1">
        <v>0.99752823984955996</v>
      </c>
      <c r="J561" s="1">
        <v>-0.857471323229135</v>
      </c>
      <c r="K561" s="2">
        <f>IF(Table3[[#This Row],[Phase shift diff (rad)]]="","",Table3[[#This Row],[Phase shift diff (rad)]]/PI()*180)</f>
        <v>-49.129487874527456</v>
      </c>
      <c r="L561">
        <v>0</v>
      </c>
      <c r="M561" s="1">
        <f>IF(Table3[[#This Row],[Unwrapped (deg)]]="","",Table3[[#This Row],[Unwrapped (deg)]]/180*PI())</f>
        <v>-0.85747132322913489</v>
      </c>
      <c r="N561" s="2">
        <f>IF(Table3[[#This Row],[Phase shift diff (deg)]]="","",Table3[[#This Row],[Phase shift diff (deg)]]+360*Table3[[#This Row],[Phase mod]])</f>
        <v>-49.129487874527456</v>
      </c>
    </row>
    <row r="562" spans="1:14" x14ac:dyDescent="0.2">
      <c r="A562" t="s">
        <v>32</v>
      </c>
      <c r="B562" s="3">
        <v>17.03</v>
      </c>
      <c r="C562" s="2">
        <f>2*Table3[[#This Row],[Photon energy (eV)]]-Threshold</f>
        <v>9.4726112000000029</v>
      </c>
      <c r="D562" t="s">
        <v>25</v>
      </c>
      <c r="E562" s="1">
        <v>1.1025563842999999</v>
      </c>
      <c r="F562" s="2">
        <f>Table3[[#This Row],[Polar ang (rad)]]/PI()*180</f>
        <v>63.171827495594052</v>
      </c>
      <c r="G562" s="4">
        <f>ROUND(Table3[[#This Row],[Polar ang (deg)]], 0)</f>
        <v>63</v>
      </c>
      <c r="H562" s="5">
        <v>9.1681982549474096E-4</v>
      </c>
      <c r="I562" s="1">
        <v>0.99401165261441804</v>
      </c>
      <c r="J562" s="1">
        <v>-1.2800568786298001</v>
      </c>
      <c r="K562" s="2">
        <f>IF(Table3[[#This Row],[Phase shift diff (rad)]]="","",Table3[[#This Row],[Phase shift diff (rad)]]/PI()*180)</f>
        <v>-73.341856682177408</v>
      </c>
      <c r="L562">
        <v>0</v>
      </c>
      <c r="M562" s="1">
        <f>IF(Table3[[#This Row],[Unwrapped (deg)]]="","",Table3[[#This Row],[Unwrapped (deg)]]/180*PI())</f>
        <v>-1.2800568786298001</v>
      </c>
      <c r="N562" s="2">
        <f>IF(Table3[[#This Row],[Phase shift diff (deg)]]="","",Table3[[#This Row],[Phase shift diff (deg)]]+360*Table3[[#This Row],[Phase mod]])</f>
        <v>-73.341856682177408</v>
      </c>
    </row>
    <row r="563" spans="1:14" x14ac:dyDescent="0.2">
      <c r="A563" t="s">
        <v>32</v>
      </c>
      <c r="B563" s="3">
        <v>17.03</v>
      </c>
      <c r="C563" s="2">
        <f>2*Table3[[#This Row],[Photon energy (eV)]]-Threshold</f>
        <v>9.4726112000000029</v>
      </c>
      <c r="D563" t="s">
        <v>25</v>
      </c>
      <c r="E563" s="1">
        <v>1.2363485299999999</v>
      </c>
      <c r="F563" s="2">
        <f>Table3[[#This Row],[Polar ang (rad)]]/PI()*180</f>
        <v>70.837552776203438</v>
      </c>
      <c r="G563" s="4">
        <f>ROUND(Table3[[#This Row],[Polar ang (deg)]], 0)</f>
        <v>71</v>
      </c>
      <c r="H563" s="5">
        <v>7.0963747540053702E-4</v>
      </c>
      <c r="I563" s="1">
        <v>0.97229035772446004</v>
      </c>
      <c r="J563" s="1">
        <v>-1.44874163957456</v>
      </c>
      <c r="K563" s="2">
        <f>IF(Table3[[#This Row],[Phase shift diff (rad)]]="","",Table3[[#This Row],[Phase shift diff (rad)]]/PI()*180)</f>
        <v>-83.006781552485378</v>
      </c>
      <c r="L563">
        <v>0</v>
      </c>
      <c r="M563" s="1">
        <f>IF(Table3[[#This Row],[Unwrapped (deg)]]="","",Table3[[#This Row],[Unwrapped (deg)]]/180*PI())</f>
        <v>-1.44874163957456</v>
      </c>
      <c r="N563" s="2">
        <f>IF(Table3[[#This Row],[Phase shift diff (deg)]]="","",Table3[[#This Row],[Phase shift diff (deg)]]+360*Table3[[#This Row],[Phase mod]])</f>
        <v>-83.006781552485378</v>
      </c>
    </row>
    <row r="564" spans="1:14" x14ac:dyDescent="0.2">
      <c r="A564" t="s">
        <v>32</v>
      </c>
      <c r="B564" s="3">
        <v>17.03</v>
      </c>
      <c r="C564" s="2">
        <f>2*Table3[[#This Row],[Photon energy (eV)]]-Threshold</f>
        <v>9.4726112000000029</v>
      </c>
      <c r="D564" t="s">
        <v>25</v>
      </c>
      <c r="E564" s="1">
        <v>1.3701310999</v>
      </c>
      <c r="F564" s="2">
        <f>Table3[[#This Row],[Polar ang (rad)]]/PI()*180</f>
        <v>78.502729403887372</v>
      </c>
      <c r="G564" s="4">
        <f>ROUND(Table3[[#This Row],[Polar ang (deg)]], 0)</f>
        <v>79</v>
      </c>
      <c r="H564" s="5">
        <v>4.2231345691501299E-4</v>
      </c>
      <c r="I564" s="1">
        <v>0.95158168996672998</v>
      </c>
      <c r="J564" s="1">
        <v>-1.5173604815832</v>
      </c>
      <c r="K564" s="2">
        <f>IF(Table3[[#This Row],[Phase shift diff (rad)]]="","",Table3[[#This Row],[Phase shift diff (rad)]]/PI()*180)</f>
        <v>-86.938351594655444</v>
      </c>
      <c r="L564">
        <v>0</v>
      </c>
      <c r="M564" s="1">
        <f>IF(Table3[[#This Row],[Unwrapped (deg)]]="","",Table3[[#This Row],[Unwrapped (deg)]]/180*PI())</f>
        <v>-1.5173604815832</v>
      </c>
      <c r="N564" s="2">
        <f>IF(Table3[[#This Row],[Phase shift diff (deg)]]="","",Table3[[#This Row],[Phase shift diff (deg)]]+360*Table3[[#This Row],[Phase mod]])</f>
        <v>-86.938351594655444</v>
      </c>
    </row>
    <row r="565" spans="1:14" x14ac:dyDescent="0.2">
      <c r="A565" t="s">
        <v>32</v>
      </c>
      <c r="B565" s="3">
        <v>17.03</v>
      </c>
      <c r="C565" s="2">
        <f>2*Table3[[#This Row],[Photon energy (eV)]]-Threshold</f>
        <v>9.4726112000000029</v>
      </c>
      <c r="D565" t="s">
        <v>25</v>
      </c>
      <c r="E565" s="1">
        <v>1.5039084682999999</v>
      </c>
      <c r="F565" s="2">
        <f>Table3[[#This Row],[Polar ang (rad)]]/PI()*180</f>
        <v>86.167608007574145</v>
      </c>
      <c r="G565" s="4">
        <f>ROUND(Table3[[#This Row],[Polar ang (deg)]], 0)</f>
        <v>86</v>
      </c>
      <c r="H565" s="5">
        <v>1.36679402500394E-4</v>
      </c>
      <c r="I565" s="1">
        <v>0.93835136976512301</v>
      </c>
      <c r="J565" s="1">
        <v>-1.5413185218238299</v>
      </c>
      <c r="K565" s="2">
        <f>IF(Table3[[#This Row],[Phase shift diff (rad)]]="","",Table3[[#This Row],[Phase shift diff (rad)]]/PI()*180)</f>
        <v>-88.311046185848127</v>
      </c>
      <c r="L565">
        <v>0</v>
      </c>
      <c r="M565" s="1">
        <f>IF(Table3[[#This Row],[Unwrapped (deg)]]="","",Table3[[#This Row],[Unwrapped (deg)]]/180*PI())</f>
        <v>-1.5413185218238301</v>
      </c>
      <c r="N565" s="2">
        <f>IF(Table3[[#This Row],[Phase shift diff (deg)]]="","",Table3[[#This Row],[Phase shift diff (deg)]]+360*Table3[[#This Row],[Phase mod]])</f>
        <v>-88.311046185848127</v>
      </c>
    </row>
    <row r="566" spans="1:14" x14ac:dyDescent="0.2">
      <c r="A566" t="s">
        <v>32</v>
      </c>
      <c r="B566" s="3">
        <v>17.03</v>
      </c>
      <c r="C566" s="2">
        <f>2*Table3[[#This Row],[Photon energy (eV)]]-Threshold</f>
        <v>9.4726112000000029</v>
      </c>
      <c r="D566" t="s">
        <v>25</v>
      </c>
      <c r="E566" s="1">
        <v>1.6376841852897901</v>
      </c>
      <c r="F566" s="2">
        <f>Table3[[#This Row],[Polar ang (rad)]]/PI()*180</f>
        <v>93.83239199242567</v>
      </c>
      <c r="G566" s="4">
        <f>ROUND(Table3[[#This Row],[Polar ang (deg)]], 0)</f>
        <v>94</v>
      </c>
      <c r="H566" s="5">
        <v>1.36679402500394E-4</v>
      </c>
      <c r="I566" s="1">
        <v>0.93835136976512301</v>
      </c>
      <c r="J566" s="1">
        <v>1.6002741317659499</v>
      </c>
      <c r="K566" s="2">
        <f>IF(Table3[[#This Row],[Phase shift diff (rad)]]="","",Table3[[#This Row],[Phase shift diff (rad)]]/PI()*180)</f>
        <v>91.688953814151105</v>
      </c>
      <c r="L566">
        <v>0</v>
      </c>
      <c r="M566" s="1">
        <f>IF(Table3[[#This Row],[Unwrapped (deg)]]="","",Table3[[#This Row],[Unwrapped (deg)]]/180*PI())</f>
        <v>1.6002741317659499</v>
      </c>
      <c r="N566" s="2">
        <f>IF(Table3[[#This Row],[Phase shift diff (deg)]]="","",Table3[[#This Row],[Phase shift diff (deg)]]+360*Table3[[#This Row],[Phase mod]])</f>
        <v>91.688953814151105</v>
      </c>
    </row>
    <row r="567" spans="1:14" x14ac:dyDescent="0.2">
      <c r="A567" t="s">
        <v>32</v>
      </c>
      <c r="B567" s="3">
        <v>17.03</v>
      </c>
      <c r="C567" s="2">
        <f>2*Table3[[#This Row],[Photon energy (eV)]]-Threshold</f>
        <v>9.4726112000000029</v>
      </c>
      <c r="D567" t="s">
        <v>25</v>
      </c>
      <c r="E567" s="1">
        <v>1.77146155368979</v>
      </c>
      <c r="F567" s="2">
        <f>Table3[[#This Row],[Polar ang (rad)]]/PI()*180</f>
        <v>101.49727059611246</v>
      </c>
      <c r="G567" s="4">
        <f>ROUND(Table3[[#This Row],[Polar ang (deg)]], 0)</f>
        <v>101</v>
      </c>
      <c r="H567" s="5">
        <v>4.2231345691501299E-4</v>
      </c>
      <c r="I567" s="1">
        <v>0.95158168996672998</v>
      </c>
      <c r="J567" s="1">
        <v>1.62423217200658</v>
      </c>
      <c r="K567" s="2">
        <f>IF(Table3[[#This Row],[Phase shift diff (rad)]]="","",Table3[[#This Row],[Phase shift diff (rad)]]/PI()*180)</f>
        <v>93.061648405343803</v>
      </c>
      <c r="L567">
        <v>0</v>
      </c>
      <c r="M567" s="1">
        <f>IF(Table3[[#This Row],[Unwrapped (deg)]]="","",Table3[[#This Row],[Unwrapped (deg)]]/180*PI())</f>
        <v>1.62423217200658</v>
      </c>
      <c r="N567" s="2">
        <f>IF(Table3[[#This Row],[Phase shift diff (deg)]]="","",Table3[[#This Row],[Phase shift diff (deg)]]+360*Table3[[#This Row],[Phase mod]])</f>
        <v>93.061648405343803</v>
      </c>
    </row>
    <row r="568" spans="1:14" x14ac:dyDescent="0.2">
      <c r="A568" t="s">
        <v>32</v>
      </c>
      <c r="B568" s="3">
        <v>17.03</v>
      </c>
      <c r="C568" s="2">
        <f>2*Table3[[#This Row],[Photon energy (eV)]]-Threshold</f>
        <v>9.4726112000000029</v>
      </c>
      <c r="D568" t="s">
        <v>25</v>
      </c>
      <c r="E568" s="1">
        <v>1.9052441235897899</v>
      </c>
      <c r="F568" s="2">
        <f>Table3[[#This Row],[Polar ang (rad)]]/PI()*180</f>
        <v>109.16244722379638</v>
      </c>
      <c r="G568" s="4">
        <f>ROUND(Table3[[#This Row],[Polar ang (deg)]], 0)</f>
        <v>109</v>
      </c>
      <c r="H568" s="5">
        <v>7.0963747540053702E-4</v>
      </c>
      <c r="I568" s="1">
        <v>0.97229035772446004</v>
      </c>
      <c r="J568" s="1">
        <v>1.69285101401522</v>
      </c>
      <c r="K568" s="2">
        <f>IF(Table3[[#This Row],[Phase shift diff (rad)]]="","",Table3[[#This Row],[Phase shift diff (rad)]]/PI()*180)</f>
        <v>96.993218447513883</v>
      </c>
      <c r="L568">
        <v>0</v>
      </c>
      <c r="M568" s="1">
        <f>IF(Table3[[#This Row],[Unwrapped (deg)]]="","",Table3[[#This Row],[Unwrapped (deg)]]/180*PI())</f>
        <v>1.6928510140152202</v>
      </c>
      <c r="N568" s="2">
        <f>IF(Table3[[#This Row],[Phase shift diff (deg)]]="","",Table3[[#This Row],[Phase shift diff (deg)]]+360*Table3[[#This Row],[Phase mod]])</f>
        <v>96.993218447513883</v>
      </c>
    </row>
    <row r="569" spans="1:14" x14ac:dyDescent="0.2">
      <c r="A569" t="s">
        <v>32</v>
      </c>
      <c r="B569" s="3">
        <v>17.03</v>
      </c>
      <c r="C569" s="2">
        <f>2*Table3[[#This Row],[Photon energy (eV)]]-Threshold</f>
        <v>9.4726112000000029</v>
      </c>
      <c r="D569" t="s">
        <v>25</v>
      </c>
      <c r="E569" s="1">
        <v>2.0390362692897899</v>
      </c>
      <c r="F569" s="2">
        <f>Table3[[#This Row],[Polar ang (rad)]]/PI()*180</f>
        <v>116.82817250440576</v>
      </c>
      <c r="G569" s="4">
        <f>ROUND(Table3[[#This Row],[Polar ang (deg)]], 0)</f>
        <v>117</v>
      </c>
      <c r="H569" s="5">
        <v>9.1681982549474096E-4</v>
      </c>
      <c r="I569" s="1">
        <v>0.99401165261441804</v>
      </c>
      <c r="J569" s="1">
        <v>1.8615357749599899</v>
      </c>
      <c r="K569" s="2">
        <f>IF(Table3[[#This Row],[Phase shift diff (rad)]]="","",Table3[[#This Row],[Phase shift diff (rad)]]/PI()*180)</f>
        <v>106.65814331782241</v>
      </c>
      <c r="L569">
        <v>0</v>
      </c>
      <c r="M569" s="1">
        <f>IF(Table3[[#This Row],[Unwrapped (deg)]]="","",Table3[[#This Row],[Unwrapped (deg)]]/180*PI())</f>
        <v>1.8615357749599897</v>
      </c>
      <c r="N569" s="2">
        <f>IF(Table3[[#This Row],[Phase shift diff (deg)]]="","",Table3[[#This Row],[Phase shift diff (deg)]]+360*Table3[[#This Row],[Phase mod]])</f>
        <v>106.65814331782241</v>
      </c>
    </row>
    <row r="570" spans="1:14" x14ac:dyDescent="0.2">
      <c r="A570" t="s">
        <v>32</v>
      </c>
      <c r="B570" s="3">
        <v>17.03</v>
      </c>
      <c r="C570" s="2">
        <f>2*Table3[[#This Row],[Photon energy (eV)]]-Threshold</f>
        <v>9.4726112000000029</v>
      </c>
      <c r="D570" t="s">
        <v>25</v>
      </c>
      <c r="E570" s="1">
        <v>2.1728440629797898</v>
      </c>
      <c r="F570" s="2">
        <f>Table3[[#This Row],[Polar ang (rad)]]/PI()*180</f>
        <v>124.4947943488</v>
      </c>
      <c r="G570" s="4">
        <f>ROUND(Table3[[#This Row],[Polar ang (deg)]], 0)</f>
        <v>124</v>
      </c>
      <c r="H570" s="5">
        <v>9.882116376216379E-4</v>
      </c>
      <c r="I570" s="1">
        <v>0.99752823984955996</v>
      </c>
      <c r="J570" s="1">
        <v>2.2841213303606498</v>
      </c>
      <c r="K570" s="2">
        <f>IF(Table3[[#This Row],[Phase shift diff (rad)]]="","",Table3[[#This Row],[Phase shift diff (rad)]]/PI()*180)</f>
        <v>130.87051212547206</v>
      </c>
      <c r="L570">
        <v>0</v>
      </c>
      <c r="M570" s="1">
        <f>IF(Table3[[#This Row],[Unwrapped (deg)]]="","",Table3[[#This Row],[Unwrapped (deg)]]/180*PI())</f>
        <v>2.2841213303606498</v>
      </c>
      <c r="N570" s="2">
        <f>IF(Table3[[#This Row],[Phase shift diff (deg)]]="","",Table3[[#This Row],[Phase shift diff (deg)]]+360*Table3[[#This Row],[Phase mod]])</f>
        <v>130.87051212547206</v>
      </c>
    </row>
    <row r="571" spans="1:14" x14ac:dyDescent="0.2">
      <c r="A571" t="s">
        <v>32</v>
      </c>
      <c r="B571" s="3">
        <v>17.03</v>
      </c>
      <c r="C571" s="2">
        <f>2*Table3[[#This Row],[Photon energy (eV)]]-Threshold</f>
        <v>9.4726112000000029</v>
      </c>
      <c r="D571" t="s">
        <v>25</v>
      </c>
      <c r="E571" s="1">
        <v>2.3066768641397899</v>
      </c>
      <c r="F571" s="2">
        <f>Table3[[#This Row],[Polar ang (rad)]]/PI()*180</f>
        <v>132.16284901568156</v>
      </c>
      <c r="G571" s="4">
        <f>ROUND(Table3[[#This Row],[Polar ang (deg)]], 0)</f>
        <v>132</v>
      </c>
      <c r="H571" s="5">
        <v>1.33264285475331E-3</v>
      </c>
      <c r="I571" s="1">
        <v>0.97603384238020297</v>
      </c>
      <c r="J571" s="1">
        <v>3.07479762475658</v>
      </c>
      <c r="K571" s="2">
        <f>IF(Table3[[#This Row],[Phase shift diff (rad)]]="","",Table3[[#This Row],[Phase shift diff (rad)]]/PI()*180)</f>
        <v>176.17292675540224</v>
      </c>
      <c r="L571">
        <v>0</v>
      </c>
      <c r="M571" s="1">
        <f>IF(Table3[[#This Row],[Unwrapped (deg)]]="","",Table3[[#This Row],[Unwrapped (deg)]]/180*PI())</f>
        <v>3.07479762475658</v>
      </c>
      <c r="N571" s="2">
        <f>IF(Table3[[#This Row],[Phase shift diff (deg)]]="","",Table3[[#This Row],[Phase shift diff (deg)]]+360*Table3[[#This Row],[Phase mod]])</f>
        <v>176.17292675540224</v>
      </c>
    </row>
    <row r="572" spans="1:14" x14ac:dyDescent="0.2">
      <c r="A572" t="s">
        <v>32</v>
      </c>
      <c r="B572" s="3">
        <v>17.03</v>
      </c>
      <c r="C572" s="2">
        <f>2*Table3[[#This Row],[Photon energy (eV)]]-Threshold</f>
        <v>9.4726112000000029</v>
      </c>
      <c r="D572" t="s">
        <v>25</v>
      </c>
      <c r="E572" s="1">
        <v>2.4405506304297901</v>
      </c>
      <c r="F572" s="2">
        <f>Table3[[#This Row],[Polar ang (rad)]]/PI()*180</f>
        <v>139.83325081161931</v>
      </c>
      <c r="G572" s="4">
        <f>ROUND(Table3[[#This Row],[Polar ang (deg)]], 0)</f>
        <v>140</v>
      </c>
      <c r="H572" s="5">
        <v>2.66254544678901E-3</v>
      </c>
      <c r="I572" s="1">
        <v>0.97586038773597195</v>
      </c>
      <c r="J572" s="1">
        <v>3.6267661408819301</v>
      </c>
      <c r="K572" s="2">
        <f>IF(Table3[[#This Row],[Phase shift diff (rad)]]="","",Table3[[#This Row],[Phase shift diff (rad)]]/PI()*180)</f>
        <v>207.79839315348354</v>
      </c>
      <c r="L572">
        <v>0</v>
      </c>
      <c r="M572" s="1">
        <f>IF(Table3[[#This Row],[Unwrapped (deg)]]="","",Table3[[#This Row],[Unwrapped (deg)]]/180*PI())</f>
        <v>3.6267661408819305</v>
      </c>
      <c r="N572" s="2">
        <f>IF(Table3[[#This Row],[Phase shift diff (deg)]]="","",Table3[[#This Row],[Phase shift diff (deg)]]+360*Table3[[#This Row],[Phase mod]])</f>
        <v>207.79839315348354</v>
      </c>
    </row>
    <row r="573" spans="1:14" x14ac:dyDescent="0.2">
      <c r="A573" t="s">
        <v>32</v>
      </c>
      <c r="B573" s="3">
        <v>17.03</v>
      </c>
      <c r="C573" s="2">
        <f>2*Table3[[#This Row],[Photon energy (eV)]]-Threshold</f>
        <v>9.4726112000000029</v>
      </c>
      <c r="D573" t="s">
        <v>25</v>
      </c>
      <c r="E573" s="1">
        <v>2.5744958264797901</v>
      </c>
      <c r="F573" s="2">
        <f>Table3[[#This Row],[Polar ang (rad)]]/PI()*180</f>
        <v>147.50774523133671</v>
      </c>
      <c r="G573" s="4">
        <f>ROUND(Table3[[#This Row],[Polar ang (deg)]], 0)</f>
        <v>148</v>
      </c>
      <c r="H573" s="5">
        <v>4.8857571802658397E-3</v>
      </c>
      <c r="I573" s="1">
        <v>0.98495512286001496</v>
      </c>
      <c r="J573" s="1">
        <v>3.8600765919024198</v>
      </c>
      <c r="K573" s="2">
        <f>IF(Table3[[#This Row],[Phase shift diff (rad)]]="","",Table3[[#This Row],[Phase shift diff (rad)]]/PI()*180)</f>
        <v>221.16609731325133</v>
      </c>
      <c r="L573">
        <v>0</v>
      </c>
      <c r="M573" s="1">
        <f>IF(Table3[[#This Row],[Unwrapped (deg)]]="","",Table3[[#This Row],[Unwrapped (deg)]]/180*PI())</f>
        <v>3.8600765919024203</v>
      </c>
      <c r="N573" s="2">
        <f>IF(Table3[[#This Row],[Phase shift diff (deg)]]="","",Table3[[#This Row],[Phase shift diff (deg)]]+360*Table3[[#This Row],[Phase mod]])</f>
        <v>221.16609731325133</v>
      </c>
    </row>
    <row r="574" spans="1:14" x14ac:dyDescent="0.2">
      <c r="A574" t="s">
        <v>32</v>
      </c>
      <c r="B574" s="3">
        <v>17.03</v>
      </c>
      <c r="C574" s="2">
        <f>2*Table3[[#This Row],[Photon energy (eV)]]-Threshold</f>
        <v>9.4726112000000029</v>
      </c>
      <c r="D574" t="s">
        <v>25</v>
      </c>
      <c r="E574" s="1">
        <v>2.7085798469497901</v>
      </c>
      <c r="F574" s="2">
        <f>Table3[[#This Row],[Polar ang (rad)]]/PI()*180</f>
        <v>155.19019370441345</v>
      </c>
      <c r="G574" s="4">
        <f>ROUND(Table3[[#This Row],[Polar ang (deg)]], 0)</f>
        <v>155</v>
      </c>
      <c r="H574" s="5">
        <v>7.5981589967339903E-3</v>
      </c>
      <c r="I574" s="1">
        <v>0.99189133528033901</v>
      </c>
      <c r="J574" s="1">
        <v>3.9678581544433298</v>
      </c>
      <c r="K574" s="2">
        <f>IF(Table3[[#This Row],[Phase shift diff (rad)]]="","",Table3[[#This Row],[Phase shift diff (rad)]]/PI()*180)</f>
        <v>227.34152595617076</v>
      </c>
      <c r="L574">
        <v>0</v>
      </c>
      <c r="M574" s="1">
        <f>IF(Table3[[#This Row],[Unwrapped (deg)]]="","",Table3[[#This Row],[Unwrapped (deg)]]/180*PI())</f>
        <v>3.9678581544433298</v>
      </c>
      <c r="N574" s="2">
        <f>IF(Table3[[#This Row],[Phase shift diff (deg)]]="","",Table3[[#This Row],[Phase shift diff (deg)]]+360*Table3[[#This Row],[Phase mod]])</f>
        <v>227.34152595617076</v>
      </c>
    </row>
    <row r="575" spans="1:14" x14ac:dyDescent="0.2">
      <c r="A575" t="s">
        <v>32</v>
      </c>
      <c r="B575" s="3">
        <v>17.03</v>
      </c>
      <c r="C575" s="2">
        <f>2*Table3[[#This Row],[Photon energy (eV)]]-Threshold</f>
        <v>9.4726112000000029</v>
      </c>
      <c r="D575" t="s">
        <v>25</v>
      </c>
      <c r="E575" s="1">
        <v>2.8429890499997899</v>
      </c>
      <c r="F575" s="2">
        <f>Table3[[#This Row],[Polar ang (rad)]]/PI()*180</f>
        <v>162.89127376689535</v>
      </c>
      <c r="G575" s="4">
        <f>ROUND(Table3[[#This Row],[Polar ang (deg)]], 0)</f>
        <v>163</v>
      </c>
      <c r="H575" s="5">
        <v>1.0275667032733001E-2</v>
      </c>
      <c r="I575" s="1">
        <v>0.99637232566312095</v>
      </c>
      <c r="J575" s="1">
        <v>4.0229903209456097</v>
      </c>
      <c r="K575" s="2">
        <f>IF(Table3[[#This Row],[Phase shift diff (rad)]]="","",Table3[[#This Row],[Phase shift diff (rad)]]/PI()*180)</f>
        <v>230.50036641216394</v>
      </c>
      <c r="L575">
        <v>0</v>
      </c>
      <c r="M575" s="1">
        <f>IF(Table3[[#This Row],[Unwrapped (deg)]]="","",Table3[[#This Row],[Unwrapped (deg)]]/180*PI())</f>
        <v>4.0229903209456097</v>
      </c>
      <c r="N575" s="2">
        <f>IF(Table3[[#This Row],[Phase shift diff (deg)]]="","",Table3[[#This Row],[Phase shift diff (deg)]]+360*Table3[[#This Row],[Phase mod]])</f>
        <v>230.50036641216394</v>
      </c>
    </row>
    <row r="576" spans="1:14" x14ac:dyDescent="0.2">
      <c r="A576" t="s">
        <v>32</v>
      </c>
      <c r="B576" s="3">
        <v>17.03</v>
      </c>
      <c r="C576" s="2">
        <f>2*Table3[[#This Row],[Photon energy (eV)]]-Threshold</f>
        <v>9.4726112000000029</v>
      </c>
      <c r="D576" t="s">
        <v>25</v>
      </c>
      <c r="E576" s="1">
        <v>2.9785043514297902</v>
      </c>
      <c r="F576" s="2">
        <f>Table3[[#This Row],[Polar ang (rad)]]/PI()*180</f>
        <v>170.65572859827753</v>
      </c>
      <c r="G576" s="4">
        <f>ROUND(Table3[[#This Row],[Polar ang (deg)]], 0)</f>
        <v>171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diff (rad)]]="","",Table3[[#This Row],[Phase shift diff (rad)]]/PI()*180)</f>
        <v>232.10453334225394</v>
      </c>
      <c r="L576">
        <v>0</v>
      </c>
      <c r="M576" s="1">
        <f>IF(Table3[[#This Row],[Unwrapped (deg)]]="","",Table3[[#This Row],[Unwrapped (deg)]]/180*PI())</f>
        <v>4.0509883156272899</v>
      </c>
      <c r="N576" s="2">
        <f>IF(Table3[[#This Row],[Phase shift diff (deg)]]="","",Table3[[#This Row],[Phase shift diff (deg)]]+360*Table3[[#This Row],[Phase mod]])</f>
        <v>232.10453334225394</v>
      </c>
    </row>
    <row r="577" spans="1:14" x14ac:dyDescent="0.2">
      <c r="A577" t="s">
        <v>32</v>
      </c>
      <c r="B577" s="3">
        <v>17.03</v>
      </c>
      <c r="C577" s="2">
        <f>2*Table3[[#This Row],[Photon energy (eV)]]-Threshold</f>
        <v>9.4726112000000029</v>
      </c>
      <c r="D577" t="s">
        <v>25</v>
      </c>
      <c r="E577" s="1">
        <v>3.14159265358979</v>
      </c>
      <c r="F577" s="2">
        <f>Table3[[#This Row],[Polar ang (rad)]]/PI()*180</f>
        <v>179.99999999999983</v>
      </c>
      <c r="G577" s="4">
        <f>ROUND(Table3[[#This Row],[Polar ang (deg)]], 0)</f>
        <v>180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diff (rad)]]="","",Table3[[#This Row],[Phase shift diff (rad)]]/PI()*180)</f>
        <v>232.71091594320998</v>
      </c>
      <c r="L577">
        <v>0</v>
      </c>
      <c r="M577" s="1">
        <f>IF(Table3[[#This Row],[Unwrapped (deg)]]="","",Table3[[#This Row],[Unwrapped (deg)]]/180*PI())</f>
        <v>4.0615716885407798</v>
      </c>
      <c r="N577" s="2">
        <f>IF(Table3[[#This Row],[Phase shift diff (deg)]]="","",Table3[[#This Row],[Phase shift diff (deg)]]+360*Table3[[#This Row],[Phase mod]])</f>
        <v>232.71091594320998</v>
      </c>
    </row>
    <row r="578" spans="1:14" x14ac:dyDescent="0.2">
      <c r="A578" t="s">
        <v>33</v>
      </c>
      <c r="B578" s="3">
        <v>17.54</v>
      </c>
      <c r="C578" s="2">
        <f>2*Table3[[#This Row],[Photon energy (eV)]]-Threshold</f>
        <v>10.492611199999999</v>
      </c>
      <c r="D578" t="s">
        <v>23</v>
      </c>
      <c r="E578" s="1">
        <v>0</v>
      </c>
      <c r="F578" s="2">
        <f>Table3[[#This Row],[Polar ang (rad)]]/PI()*180</f>
        <v>0</v>
      </c>
      <c r="G578" s="4">
        <f>ROUND(Table3[[#This Row],[Polar ang (deg)]], 0)</f>
        <v>0</v>
      </c>
      <c r="H578" s="5">
        <v>7.67530278445716E-3</v>
      </c>
      <c r="I578" s="1">
        <v>1</v>
      </c>
      <c r="J578" s="1">
        <v>4.4279539240458696</v>
      </c>
      <c r="K578" s="2">
        <f>IF(Table3[[#This Row],[Phase shift diff (rad)]]="","",Table3[[#This Row],[Phase shift diff (rad)]]/PI()*180)</f>
        <v>253.70307172621983</v>
      </c>
      <c r="L578">
        <v>-1</v>
      </c>
      <c r="M578" s="1">
        <f>IF(Table3[[#This Row],[Unwrapped (deg)]]="","",Table3[[#This Row],[Unwrapped (deg)]]/180*PI())</f>
        <v>-1.8552313831337164</v>
      </c>
      <c r="N578" s="2">
        <f>IF(Table3[[#This Row],[Phase shift diff (deg)]]="","",Table3[[#This Row],[Phase shift diff (deg)]]+360*Table3[[#This Row],[Phase mod]])</f>
        <v>-106.29692827378017</v>
      </c>
    </row>
    <row r="579" spans="1:14" x14ac:dyDescent="0.2">
      <c r="A579" t="s">
        <v>33</v>
      </c>
      <c r="B579" s="3">
        <v>17.54</v>
      </c>
      <c r="C579" s="2">
        <f>2*Table3[[#This Row],[Photon energy (eV)]]-Threshold</f>
        <v>10.492611199999999</v>
      </c>
      <c r="D579" t="s">
        <v>23</v>
      </c>
      <c r="E579" s="1">
        <v>0.16308830216</v>
      </c>
      <c r="F579" s="2">
        <f>Table3[[#This Row],[Polar ang (rad)]]/PI()*180</f>
        <v>9.3442714017223079</v>
      </c>
      <c r="G579" s="4">
        <f>ROUND(Table3[[#This Row],[Polar ang (deg)]], 0)</f>
        <v>9</v>
      </c>
      <c r="H579" s="5">
        <v>7.5240319164289098E-3</v>
      </c>
      <c r="I579" s="1">
        <v>0.99930739955941605</v>
      </c>
      <c r="J579" s="1">
        <v>4.4287371702584304</v>
      </c>
      <c r="K579" s="2">
        <f>IF(Table3[[#This Row],[Phase shift diff (rad)]]="","",Table3[[#This Row],[Phase shift diff (rad)]]/PI()*180)</f>
        <v>253.74794842851915</v>
      </c>
      <c r="L579">
        <v>-1</v>
      </c>
      <c r="M579" s="1">
        <f>IF(Table3[[#This Row],[Unwrapped (deg)]]="","",Table3[[#This Row],[Unwrapped (deg)]]/180*PI())</f>
        <v>-1.8544481369211558</v>
      </c>
      <c r="N579" s="2">
        <f>IF(Table3[[#This Row],[Phase shift diff (deg)]]="","",Table3[[#This Row],[Phase shift diff (deg)]]+360*Table3[[#This Row],[Phase mod]])</f>
        <v>-106.25205157148085</v>
      </c>
    </row>
    <row r="580" spans="1:14" x14ac:dyDescent="0.2">
      <c r="A580" t="s">
        <v>33</v>
      </c>
      <c r="B580" s="3">
        <v>17.54</v>
      </c>
      <c r="C580" s="2">
        <f>2*Table3[[#This Row],[Photon energy (eV)]]-Threshold</f>
        <v>10.492611199999999</v>
      </c>
      <c r="D580" t="s">
        <v>23</v>
      </c>
      <c r="E580" s="1">
        <v>0.29860360358999999</v>
      </c>
      <c r="F580" s="2">
        <f>Table3[[#This Row],[Polar ang (rad)]]/PI()*180</f>
        <v>17.108726233104477</v>
      </c>
      <c r="G580" s="4">
        <f>ROUND(Table3[[#This Row],[Polar ang (deg)]], 0)</f>
        <v>17</v>
      </c>
      <c r="H580" s="5">
        <v>7.1786671787499303E-3</v>
      </c>
      <c r="I580" s="1">
        <v>0.99773144555179005</v>
      </c>
      <c r="J580" s="1">
        <v>4.4305420660515997</v>
      </c>
      <c r="K580" s="2">
        <f>IF(Table3[[#This Row],[Phase shift diff (rad)]]="","",Table3[[#This Row],[Phase shift diff (rad)]]/PI()*180)</f>
        <v>253.85136133992864</v>
      </c>
      <c r="L580">
        <v>-1</v>
      </c>
      <c r="M580" s="1">
        <f>IF(Table3[[#This Row],[Unwrapped (deg)]]="","",Table3[[#This Row],[Unwrapped (deg)]]/180*PI())</f>
        <v>-1.8526432411279872</v>
      </c>
      <c r="N580" s="2">
        <f>IF(Table3[[#This Row],[Phase shift diff (deg)]]="","",Table3[[#This Row],[Phase shift diff (deg)]]+360*Table3[[#This Row],[Phase mod]])</f>
        <v>-106.14863866007136</v>
      </c>
    </row>
    <row r="581" spans="1:14" x14ac:dyDescent="0.2">
      <c r="A581" t="s">
        <v>33</v>
      </c>
      <c r="B581" s="3">
        <v>17.54</v>
      </c>
      <c r="C581" s="2">
        <f>2*Table3[[#This Row],[Photon energy (eV)]]-Threshold</f>
        <v>10.492611199999999</v>
      </c>
      <c r="D581" t="s">
        <v>23</v>
      </c>
      <c r="E581" s="1">
        <v>0.43301280664000003</v>
      </c>
      <c r="F581" s="2">
        <f>Table3[[#This Row],[Polar ang (rad)]]/PI()*180</f>
        <v>24.809806295586391</v>
      </c>
      <c r="G581" s="4">
        <f>ROUND(Table3[[#This Row],[Polar ang (deg)]], 0)</f>
        <v>25</v>
      </c>
      <c r="H581" s="5">
        <v>6.6640556780004304E-3</v>
      </c>
      <c r="I581" s="1">
        <v>0.99540049435536704</v>
      </c>
      <c r="J581" s="1">
        <v>4.43327120521087</v>
      </c>
      <c r="K581" s="2">
        <f>IF(Table3[[#This Row],[Phase shift diff (rad)]]="","",Table3[[#This Row],[Phase shift diff (rad)]]/PI()*180)</f>
        <v>254.00772949545873</v>
      </c>
      <c r="L581">
        <v>-1</v>
      </c>
      <c r="M581" s="1">
        <f>IF(Table3[[#This Row],[Unwrapped (deg)]]="","",Table3[[#This Row],[Unwrapped (deg)]]/180*PI())</f>
        <v>-1.8499141019687162</v>
      </c>
      <c r="N581" s="2">
        <f>IF(Table3[[#This Row],[Phase shift diff (deg)]]="","",Table3[[#This Row],[Phase shift diff (deg)]]+360*Table3[[#This Row],[Phase mod]])</f>
        <v>-105.99227050454127</v>
      </c>
    </row>
    <row r="582" spans="1:14" x14ac:dyDescent="0.2">
      <c r="A582" t="s">
        <v>33</v>
      </c>
      <c r="B582" s="3">
        <v>17.54</v>
      </c>
      <c r="C582" s="2">
        <f>2*Table3[[#This Row],[Photon energy (eV)]]-Threshold</f>
        <v>10.492611199999999</v>
      </c>
      <c r="D582" t="s">
        <v>23</v>
      </c>
      <c r="E582" s="1">
        <v>0.56709682710999998</v>
      </c>
      <c r="F582" s="2">
        <f>Table3[[#This Row],[Polar ang (rad)]]/PI()*180</f>
        <v>32.492254768663123</v>
      </c>
      <c r="G582" s="4">
        <f>ROUND(Table3[[#This Row],[Polar ang (deg)]], 0)</f>
        <v>32</v>
      </c>
      <c r="H582" s="5">
        <v>6.0135007328276898E-3</v>
      </c>
      <c r="I582" s="1">
        <v>0.99249438743125395</v>
      </c>
      <c r="J582" s="1">
        <v>4.4367801812004597</v>
      </c>
      <c r="K582" s="2">
        <f>IF(Table3[[#This Row],[Phase shift diff (rad)]]="","",Table3[[#This Row],[Phase shift diff (rad)]]/PI()*180)</f>
        <v>254.20877901007498</v>
      </c>
      <c r="L582">
        <v>-1</v>
      </c>
      <c r="M582" s="1">
        <f>IF(Table3[[#This Row],[Unwrapped (deg)]]="","",Table3[[#This Row],[Unwrapped (deg)]]/180*PI())</f>
        <v>-1.8464051259791268</v>
      </c>
      <c r="N582" s="2">
        <f>IF(Table3[[#This Row],[Phase shift diff (deg)]]="","",Table3[[#This Row],[Phase shift diff (deg)]]+360*Table3[[#This Row],[Phase mod]])</f>
        <v>-105.79122098992502</v>
      </c>
    </row>
    <row r="583" spans="1:14" x14ac:dyDescent="0.2">
      <c r="A583" t="s">
        <v>33</v>
      </c>
      <c r="B583" s="3">
        <v>17.54</v>
      </c>
      <c r="C583" s="2">
        <f>2*Table3[[#This Row],[Photon energy (eV)]]-Threshold</f>
        <v>10.492611199999999</v>
      </c>
      <c r="D583" t="s">
        <v>23</v>
      </c>
      <c r="E583" s="1">
        <v>0.70104202315999997</v>
      </c>
      <c r="F583" s="2">
        <f>Table3[[#This Row],[Polar ang (rad)]]/PI()*180</f>
        <v>40.166749188380507</v>
      </c>
      <c r="G583" s="4">
        <f>ROUND(Table3[[#This Row],[Polar ang (deg)]], 0)</f>
        <v>40</v>
      </c>
      <c r="H583" s="5">
        <v>5.2652541918656297E-3</v>
      </c>
      <c r="I583" s="1">
        <v>0.98923287523625003</v>
      </c>
      <c r="J583" s="1">
        <v>4.44087123786242</v>
      </c>
      <c r="K583" s="2">
        <f>IF(Table3[[#This Row],[Phase shift diff (rad)]]="","",Table3[[#This Row],[Phase shift diff (rad)]]/PI()*180)</f>
        <v>254.44317929055416</v>
      </c>
      <c r="L583">
        <v>-1</v>
      </c>
      <c r="M583" s="1">
        <f>IF(Table3[[#This Row],[Unwrapped (deg)]]="","",Table3[[#This Row],[Unwrapped (deg)]]/180*PI())</f>
        <v>-1.8423140693171665</v>
      </c>
      <c r="N583" s="2">
        <f>IF(Table3[[#This Row],[Phase shift diff (deg)]]="","",Table3[[#This Row],[Phase shift diff (deg)]]+360*Table3[[#This Row],[Phase mod]])</f>
        <v>-105.55682070944584</v>
      </c>
    </row>
    <row r="584" spans="1:14" x14ac:dyDescent="0.2">
      <c r="A584" t="s">
        <v>33</v>
      </c>
      <c r="B584" s="3">
        <v>17.54</v>
      </c>
      <c r="C584" s="2">
        <f>2*Table3[[#This Row],[Photon energy (eV)]]-Threshold</f>
        <v>10.492611199999999</v>
      </c>
      <c r="D584" t="s">
        <v>23</v>
      </c>
      <c r="E584" s="1">
        <v>0.83491578945</v>
      </c>
      <c r="F584" s="2">
        <f>Table3[[#This Row],[Polar ang (rad)]]/PI()*180</f>
        <v>47.837150984318271</v>
      </c>
      <c r="G584" s="4">
        <f>ROUND(Table3[[#This Row],[Polar ang (deg)]], 0)</f>
        <v>48</v>
      </c>
      <c r="H584" s="5">
        <v>4.4575558503687704E-3</v>
      </c>
      <c r="I584" s="1">
        <v>0.98585653620760405</v>
      </c>
      <c r="J584" s="1">
        <v>4.4452941632819396</v>
      </c>
      <c r="K584" s="2">
        <f>IF(Table3[[#This Row],[Phase shift diff (rad)]]="","",Table3[[#This Row],[Phase shift diff (rad)]]/PI()*180)</f>
        <v>254.69659425019378</v>
      </c>
      <c r="L584">
        <v>-1</v>
      </c>
      <c r="M584" s="1">
        <f>IF(Table3[[#This Row],[Unwrapped (deg)]]="","",Table3[[#This Row],[Unwrapped (deg)]]/180*PI())</f>
        <v>-1.8378911438976464</v>
      </c>
      <c r="N584" s="2">
        <f>IF(Table3[[#This Row],[Phase shift diff (deg)]]="","",Table3[[#This Row],[Phase shift diff (deg)]]+360*Table3[[#This Row],[Phase mod]])</f>
        <v>-105.30340574980622</v>
      </c>
    </row>
    <row r="585" spans="1:14" x14ac:dyDescent="0.2">
      <c r="A585" t="s">
        <v>33</v>
      </c>
      <c r="B585" s="3">
        <v>17.54</v>
      </c>
      <c r="C585" s="2">
        <f>2*Table3[[#This Row],[Photon energy (eV)]]-Threshold</f>
        <v>10.492611199999999</v>
      </c>
      <c r="D585" t="s">
        <v>23</v>
      </c>
      <c r="E585" s="1">
        <v>0.96874859060999996</v>
      </c>
      <c r="F585" s="2">
        <f>Table3[[#This Row],[Polar ang (rad)]]/PI()*180</f>
        <v>55.505205651199816</v>
      </c>
      <c r="G585" s="4">
        <f>ROUND(Table3[[#This Row],[Polar ang (deg)]], 0)</f>
        <v>56</v>
      </c>
      <c r="H585" s="5">
        <v>3.6240263347744302E-3</v>
      </c>
      <c r="I585" s="1">
        <v>0.98260714599445698</v>
      </c>
      <c r="J585" s="1">
        <v>4.4497519739416598</v>
      </c>
      <c r="K585" s="2">
        <f>IF(Table3[[#This Row],[Phase shift diff (rad)]]="","",Table3[[#This Row],[Phase shift diff (rad)]]/PI()*180)</f>
        <v>254.9520079868642</v>
      </c>
      <c r="L585">
        <v>-1</v>
      </c>
      <c r="M585" s="1">
        <f>IF(Table3[[#This Row],[Unwrapped (deg)]]="","",Table3[[#This Row],[Unwrapped (deg)]]/180*PI())</f>
        <v>-1.833433333237926</v>
      </c>
      <c r="N585" s="2">
        <f>IF(Table3[[#This Row],[Phase shift diff (deg)]]="","",Table3[[#This Row],[Phase shift diff (deg)]]+360*Table3[[#This Row],[Phase mod]])</f>
        <v>-105.0479920131358</v>
      </c>
    </row>
    <row r="586" spans="1:14" x14ac:dyDescent="0.2">
      <c r="A586" t="s">
        <v>33</v>
      </c>
      <c r="B586" s="3">
        <v>17.54</v>
      </c>
      <c r="C586" s="2">
        <f>2*Table3[[#This Row],[Photon energy (eV)]]-Threshold</f>
        <v>10.492611199999999</v>
      </c>
      <c r="D586" t="s">
        <v>23</v>
      </c>
      <c r="E586" s="1">
        <v>1.1025563842999999</v>
      </c>
      <c r="F586" s="2">
        <f>Table3[[#This Row],[Polar ang (rad)]]/PI()*180</f>
        <v>63.171827495594052</v>
      </c>
      <c r="G586" s="4">
        <f>ROUND(Table3[[#This Row],[Polar ang (deg)]], 0)</f>
        <v>63</v>
      </c>
      <c r="H586" s="5">
        <v>2.79011780842997E-3</v>
      </c>
      <c r="I586" s="1">
        <v>0.97970972817396296</v>
      </c>
      <c r="J586" s="1">
        <v>4.4539126668960902</v>
      </c>
      <c r="K586" s="2">
        <f>IF(Table3[[#This Row],[Phase shift diff (rad)]]="","",Table3[[#This Row],[Phase shift diff (rad)]]/PI()*180)</f>
        <v>255.19039813300287</v>
      </c>
      <c r="L586">
        <v>-1</v>
      </c>
      <c r="M586" s="1">
        <f>IF(Table3[[#This Row],[Unwrapped (deg)]]="","",Table3[[#This Row],[Unwrapped (deg)]]/180*PI())</f>
        <v>-1.829272640283496</v>
      </c>
      <c r="N586" s="2">
        <f>IF(Table3[[#This Row],[Phase shift diff (deg)]]="","",Table3[[#This Row],[Phase shift diff (deg)]]+360*Table3[[#This Row],[Phase mod]])</f>
        <v>-104.80960186699713</v>
      </c>
    </row>
    <row r="587" spans="1:14" x14ac:dyDescent="0.2">
      <c r="A587" t="s">
        <v>33</v>
      </c>
      <c r="B587" s="3">
        <v>17.54</v>
      </c>
      <c r="C587" s="2">
        <f>2*Table3[[#This Row],[Photon energy (eV)]]-Threshold</f>
        <v>10.492611199999999</v>
      </c>
      <c r="D587" t="s">
        <v>23</v>
      </c>
      <c r="E587" s="1">
        <v>1.2363485299999999</v>
      </c>
      <c r="F587" s="2">
        <f>Table3[[#This Row],[Polar ang (rad)]]/PI()*180</f>
        <v>70.837552776203438</v>
      </c>
      <c r="G587" s="4">
        <f>ROUND(Table3[[#This Row],[Polar ang (deg)]], 0)</f>
        <v>71</v>
      </c>
      <c r="H587" s="5">
        <v>1.9711167470970398E-3</v>
      </c>
      <c r="I587" s="1">
        <v>0.97735787895196802</v>
      </c>
      <c r="J587" s="1">
        <v>4.4574325746338301</v>
      </c>
      <c r="K587" s="2">
        <f>IF(Table3[[#This Row],[Phase shift diff (rad)]]="","",Table3[[#This Row],[Phase shift diff (rad)]]/PI()*180)</f>
        <v>255.3920739906508</v>
      </c>
      <c r="L587">
        <v>-1</v>
      </c>
      <c r="M587" s="1">
        <f>IF(Table3[[#This Row],[Unwrapped (deg)]]="","",Table3[[#This Row],[Unwrapped (deg)]]/180*PI())</f>
        <v>-1.8257527325457559</v>
      </c>
      <c r="N587" s="2">
        <f>IF(Table3[[#This Row],[Phase shift diff (deg)]]="","",Table3[[#This Row],[Phase shift diff (deg)]]+360*Table3[[#This Row],[Phase mod]])</f>
        <v>-104.6079260093492</v>
      </c>
    </row>
    <row r="588" spans="1:14" x14ac:dyDescent="0.2">
      <c r="A588" t="s">
        <v>33</v>
      </c>
      <c r="B588" s="3">
        <v>17.54</v>
      </c>
      <c r="C588" s="2">
        <f>2*Table3[[#This Row],[Photon energy (eV)]]-Threshold</f>
        <v>10.492611199999999</v>
      </c>
      <c r="D588" t="s">
        <v>23</v>
      </c>
      <c r="E588" s="1">
        <v>1.3701310999</v>
      </c>
      <c r="F588" s="2">
        <f>Table3[[#This Row],[Polar ang (rad)]]/PI()*180</f>
        <v>78.502729403887372</v>
      </c>
      <c r="G588" s="4">
        <f>ROUND(Table3[[#This Row],[Polar ang (deg)]], 0)</f>
        <v>79</v>
      </c>
      <c r="H588" s="5">
        <v>1.1719454683909399E-3</v>
      </c>
      <c r="I588" s="1">
        <v>0.97570344129331699</v>
      </c>
      <c r="J588" s="1">
        <v>4.4599901975111296</v>
      </c>
      <c r="K588" s="2">
        <f>IF(Table3[[#This Row],[Phase shift diff (rad)]]="","",Table3[[#This Row],[Phase shift diff (rad)]]/PI()*180)</f>
        <v>255.53861498710617</v>
      </c>
      <c r="L588">
        <v>-1</v>
      </c>
      <c r="M588" s="1">
        <f>IF(Table3[[#This Row],[Unwrapped (deg)]]="","",Table3[[#This Row],[Unwrapped (deg)]]/180*PI())</f>
        <v>-1.8231951096684562</v>
      </c>
      <c r="N588" s="2">
        <f>IF(Table3[[#This Row],[Phase shift diff (deg)]]="","",Table3[[#This Row],[Phase shift diff (deg)]]+360*Table3[[#This Row],[Phase mod]])</f>
        <v>-104.46138501289383</v>
      </c>
    </row>
    <row r="589" spans="1:14" x14ac:dyDescent="0.2">
      <c r="A589" t="s">
        <v>33</v>
      </c>
      <c r="B589" s="3">
        <v>17.54</v>
      </c>
      <c r="C589" s="2">
        <f>2*Table3[[#This Row],[Photon energy (eV)]]-Threshold</f>
        <v>10.492611199999999</v>
      </c>
      <c r="D589" t="s">
        <v>23</v>
      </c>
      <c r="E589" s="1">
        <v>1.5039084682999999</v>
      </c>
      <c r="F589" s="2">
        <f>Table3[[#This Row],[Polar ang (rad)]]/PI()*180</f>
        <v>86.167608007574145</v>
      </c>
      <c r="G589" s="4">
        <f>ROUND(Table3[[#This Row],[Polar ang (deg)]], 0)</f>
        <v>86</v>
      </c>
      <c r="H589" s="5">
        <v>3.8865144525424E-4</v>
      </c>
      <c r="I589" s="1">
        <v>0.97484998106290999</v>
      </c>
      <c r="J589" s="1">
        <v>4.4613416887241204</v>
      </c>
      <c r="K589" s="2">
        <f>IF(Table3[[#This Row],[Phase shift diff (rad)]]="","",Table3[[#This Row],[Phase shift diff (rad)]]/PI()*180)</f>
        <v>255.61604972965955</v>
      </c>
      <c r="L589">
        <v>-1</v>
      </c>
      <c r="M589" s="1">
        <f>IF(Table3[[#This Row],[Unwrapped (deg)]]="","",Table3[[#This Row],[Unwrapped (deg)]]/180*PI())</f>
        <v>-1.8218436184554661</v>
      </c>
      <c r="N589" s="2">
        <f>IF(Table3[[#This Row],[Phase shift diff (deg)]]="","",Table3[[#This Row],[Phase shift diff (deg)]]+360*Table3[[#This Row],[Phase mod]])</f>
        <v>-104.38395027034045</v>
      </c>
    </row>
    <row r="590" spans="1:14" x14ac:dyDescent="0.2">
      <c r="A590" t="s">
        <v>33</v>
      </c>
      <c r="B590" s="3">
        <v>17.54</v>
      </c>
      <c r="C590" s="2">
        <f>2*Table3[[#This Row],[Photon energy (eV)]]-Threshold</f>
        <v>10.492611199999999</v>
      </c>
      <c r="D590" t="s">
        <v>23</v>
      </c>
      <c r="E590" s="1">
        <v>1.6376841852897901</v>
      </c>
      <c r="F590" s="2">
        <f>Table3[[#This Row],[Polar ang (rad)]]/PI()*180</f>
        <v>93.83239199242567</v>
      </c>
      <c r="G590" s="4">
        <f>ROUND(Table3[[#This Row],[Polar ang (deg)]], 0)</f>
        <v>94</v>
      </c>
      <c r="H590" s="5">
        <v>3.8865144525424E-4</v>
      </c>
      <c r="I590" s="1">
        <v>0.97484998106290999</v>
      </c>
      <c r="J590" s="1">
        <v>7.60293434231391</v>
      </c>
      <c r="K590" s="2">
        <f>IF(Table3[[#This Row],[Phase shift diff (rad)]]="","",Table3[[#This Row],[Phase shift diff (rad)]]/PI()*180)</f>
        <v>435.61604972965938</v>
      </c>
      <c r="L590">
        <v>-1</v>
      </c>
      <c r="M590" s="1">
        <f>IF(Table3[[#This Row],[Unwrapped (deg)]]="","",Table3[[#This Row],[Unwrapped (deg)]]/180*PI())</f>
        <v>1.3197490351343244</v>
      </c>
      <c r="N590" s="2">
        <f>IF(Table3[[#This Row],[Phase shift diff (deg)]]="","",Table3[[#This Row],[Phase shift diff (deg)]]+360*Table3[[#This Row],[Phase mod]])</f>
        <v>75.61604972965938</v>
      </c>
    </row>
    <row r="591" spans="1:14" x14ac:dyDescent="0.2">
      <c r="A591" t="s">
        <v>33</v>
      </c>
      <c r="B591" s="3">
        <v>17.54</v>
      </c>
      <c r="C591" s="2">
        <f>2*Table3[[#This Row],[Photon energy (eV)]]-Threshold</f>
        <v>10.492611199999999</v>
      </c>
      <c r="D591" t="s">
        <v>23</v>
      </c>
      <c r="E591" s="1">
        <v>1.77146155368979</v>
      </c>
      <c r="F591" s="2">
        <f>Table3[[#This Row],[Polar ang (rad)]]/PI()*180</f>
        <v>101.49727059611246</v>
      </c>
      <c r="G591" s="4">
        <f>ROUND(Table3[[#This Row],[Polar ang (deg)]], 0)</f>
        <v>101</v>
      </c>
      <c r="H591" s="5">
        <v>1.1719454683909399E-3</v>
      </c>
      <c r="I591" s="1">
        <v>0.97570344129331699</v>
      </c>
      <c r="J591" s="1">
        <v>7.60158285110092</v>
      </c>
      <c r="K591" s="2">
        <f>IF(Table3[[#This Row],[Phase shift diff (rad)]]="","",Table3[[#This Row],[Phase shift diff (rad)]]/PI()*180)</f>
        <v>435.53861498710603</v>
      </c>
      <c r="L591">
        <v>-1</v>
      </c>
      <c r="M591" s="1">
        <f>IF(Table3[[#This Row],[Unwrapped (deg)]]="","",Table3[[#This Row],[Unwrapped (deg)]]/180*PI())</f>
        <v>1.3183975439213342</v>
      </c>
      <c r="N591" s="2">
        <f>IF(Table3[[#This Row],[Phase shift diff (deg)]]="","",Table3[[#This Row],[Phase shift diff (deg)]]+360*Table3[[#This Row],[Phase mod]])</f>
        <v>75.53861498710603</v>
      </c>
    </row>
    <row r="592" spans="1:14" x14ac:dyDescent="0.2">
      <c r="A592" t="s">
        <v>33</v>
      </c>
      <c r="B592" s="3">
        <v>17.54</v>
      </c>
      <c r="C592" s="2">
        <f>2*Table3[[#This Row],[Photon energy (eV)]]-Threshold</f>
        <v>10.492611199999999</v>
      </c>
      <c r="D592" t="s">
        <v>23</v>
      </c>
      <c r="E592" s="1">
        <v>1.9052441235897899</v>
      </c>
      <c r="F592" s="2">
        <f>Table3[[#This Row],[Polar ang (rad)]]/PI()*180</f>
        <v>109.16244722379638</v>
      </c>
      <c r="G592" s="4">
        <f>ROUND(Table3[[#This Row],[Polar ang (deg)]], 0)</f>
        <v>109</v>
      </c>
      <c r="H592" s="5">
        <v>1.9711167470970398E-3</v>
      </c>
      <c r="I592" s="1">
        <v>0.97735787895196802</v>
      </c>
      <c r="J592" s="1">
        <v>7.5990252282236197</v>
      </c>
      <c r="K592" s="2">
        <f>IF(Table3[[#This Row],[Phase shift diff (rad)]]="","",Table3[[#This Row],[Phase shift diff (rad)]]/PI()*180)</f>
        <v>435.3920739906506</v>
      </c>
      <c r="L592">
        <v>-1</v>
      </c>
      <c r="M592" s="1">
        <f>IF(Table3[[#This Row],[Unwrapped (deg)]]="","",Table3[[#This Row],[Unwrapped (deg)]]/180*PI())</f>
        <v>1.3158399210440335</v>
      </c>
      <c r="N592" s="2">
        <f>IF(Table3[[#This Row],[Phase shift diff (deg)]]="","",Table3[[#This Row],[Phase shift diff (deg)]]+360*Table3[[#This Row],[Phase mod]])</f>
        <v>75.392073990650601</v>
      </c>
    </row>
    <row r="593" spans="1:14" x14ac:dyDescent="0.2">
      <c r="A593" t="s">
        <v>33</v>
      </c>
      <c r="B593" s="3">
        <v>17.54</v>
      </c>
      <c r="C593" s="2">
        <f>2*Table3[[#This Row],[Photon energy (eV)]]-Threshold</f>
        <v>10.492611199999999</v>
      </c>
      <c r="D593" t="s">
        <v>23</v>
      </c>
      <c r="E593" s="1">
        <v>2.0390362692897899</v>
      </c>
      <c r="F593" s="2">
        <f>Table3[[#This Row],[Polar ang (rad)]]/PI()*180</f>
        <v>116.82817250440576</v>
      </c>
      <c r="G593" s="4">
        <f>ROUND(Table3[[#This Row],[Polar ang (deg)]], 0)</f>
        <v>117</v>
      </c>
      <c r="H593" s="5">
        <v>2.79011780842997E-3</v>
      </c>
      <c r="I593" s="1">
        <v>0.97970972817396296</v>
      </c>
      <c r="J593" s="1">
        <v>7.5955053204858798</v>
      </c>
      <c r="K593" s="2">
        <f>IF(Table3[[#This Row],[Phase shift diff (rad)]]="","",Table3[[#This Row],[Phase shift diff (rad)]]/PI()*180)</f>
        <v>435.19039813300265</v>
      </c>
      <c r="L593">
        <v>-1</v>
      </c>
      <c r="M593" s="1">
        <f>IF(Table3[[#This Row],[Unwrapped (deg)]]="","",Table3[[#This Row],[Unwrapped (deg)]]/180*PI())</f>
        <v>1.3123200133062933</v>
      </c>
      <c r="N593" s="2">
        <f>IF(Table3[[#This Row],[Phase shift diff (deg)]]="","",Table3[[#This Row],[Phase shift diff (deg)]]+360*Table3[[#This Row],[Phase mod]])</f>
        <v>75.190398133002645</v>
      </c>
    </row>
    <row r="594" spans="1:14" x14ac:dyDescent="0.2">
      <c r="A594" t="s">
        <v>33</v>
      </c>
      <c r="B594" s="3">
        <v>17.54</v>
      </c>
      <c r="C594" s="2">
        <f>2*Table3[[#This Row],[Photon energy (eV)]]-Threshold</f>
        <v>10.492611199999999</v>
      </c>
      <c r="D594" t="s">
        <v>23</v>
      </c>
      <c r="E594" s="1">
        <v>2.1728440629797898</v>
      </c>
      <c r="F594" s="2">
        <f>Table3[[#This Row],[Polar ang (rad)]]/PI()*180</f>
        <v>124.4947943488</v>
      </c>
      <c r="G594" s="4">
        <f>ROUND(Table3[[#This Row],[Polar ang (deg)]], 0)</f>
        <v>124</v>
      </c>
      <c r="H594" s="5">
        <v>3.6240263347744302E-3</v>
      </c>
      <c r="I594" s="1">
        <v>0.98260714599445698</v>
      </c>
      <c r="J594" s="1">
        <v>7.5913446275314502</v>
      </c>
      <c r="K594" s="2">
        <f>IF(Table3[[#This Row],[Phase shift diff (rad)]]="","",Table3[[#This Row],[Phase shift diff (rad)]]/PI()*180)</f>
        <v>434.95200798686403</v>
      </c>
      <c r="L594">
        <v>-1</v>
      </c>
      <c r="M594" s="1">
        <f>IF(Table3[[#This Row],[Unwrapped (deg)]]="","",Table3[[#This Row],[Unwrapped (deg)]]/180*PI())</f>
        <v>1.308159320351864</v>
      </c>
      <c r="N594" s="2">
        <f>IF(Table3[[#This Row],[Phase shift diff (deg)]]="","",Table3[[#This Row],[Phase shift diff (deg)]]+360*Table3[[#This Row],[Phase mod]])</f>
        <v>74.952007986864032</v>
      </c>
    </row>
    <row r="595" spans="1:14" x14ac:dyDescent="0.2">
      <c r="A595" t="s">
        <v>33</v>
      </c>
      <c r="B595" s="3">
        <v>17.54</v>
      </c>
      <c r="C595" s="2">
        <f>2*Table3[[#This Row],[Photon energy (eV)]]-Threshold</f>
        <v>10.492611199999999</v>
      </c>
      <c r="D595" t="s">
        <v>23</v>
      </c>
      <c r="E595" s="1">
        <v>2.3066768641397899</v>
      </c>
      <c r="F595" s="2">
        <f>Table3[[#This Row],[Polar ang (rad)]]/PI()*180</f>
        <v>132.16284901568156</v>
      </c>
      <c r="G595" s="4">
        <f>ROUND(Table3[[#This Row],[Polar ang (deg)]], 0)</f>
        <v>132</v>
      </c>
      <c r="H595" s="5">
        <v>4.4575558503687704E-3</v>
      </c>
      <c r="I595" s="1">
        <v>0.98585653620760405</v>
      </c>
      <c r="J595" s="1">
        <v>7.5868868168717398</v>
      </c>
      <c r="K595" s="2">
        <f>IF(Table3[[#This Row],[Phase shift diff (rad)]]="","",Table3[[#This Row],[Phase shift diff (rad)]]/PI()*180)</f>
        <v>434.69659425019415</v>
      </c>
      <c r="L595">
        <v>-1</v>
      </c>
      <c r="M595" s="1">
        <f>IF(Table3[[#This Row],[Unwrapped (deg)]]="","",Table3[[#This Row],[Unwrapped (deg)]]/180*PI())</f>
        <v>1.3037015096921529</v>
      </c>
      <c r="N595" s="2">
        <f>IF(Table3[[#This Row],[Phase shift diff (deg)]]="","",Table3[[#This Row],[Phase shift diff (deg)]]+360*Table3[[#This Row],[Phase mod]])</f>
        <v>74.696594250194153</v>
      </c>
    </row>
    <row r="596" spans="1:14" x14ac:dyDescent="0.2">
      <c r="A596" t="s">
        <v>33</v>
      </c>
      <c r="B596" s="3">
        <v>17.54</v>
      </c>
      <c r="C596" s="2">
        <f>2*Table3[[#This Row],[Photon energy (eV)]]-Threshold</f>
        <v>10.492611199999999</v>
      </c>
      <c r="D596" t="s">
        <v>23</v>
      </c>
      <c r="E596" s="1">
        <v>2.4405506304297901</v>
      </c>
      <c r="F596" s="2">
        <f>Table3[[#This Row],[Polar ang (rad)]]/PI()*180</f>
        <v>139.83325081161931</v>
      </c>
      <c r="G596" s="4">
        <f>ROUND(Table3[[#This Row],[Polar ang (deg)]], 0)</f>
        <v>140</v>
      </c>
      <c r="H596" s="5">
        <v>5.2652541918656297E-3</v>
      </c>
      <c r="I596" s="1">
        <v>0.98923287523625003</v>
      </c>
      <c r="J596" s="1">
        <v>7.5824638914522202</v>
      </c>
      <c r="K596" s="2">
        <f>IF(Table3[[#This Row],[Phase shift diff (rad)]]="","",Table3[[#This Row],[Phase shift diff (rad)]]/PI()*180)</f>
        <v>434.44317929055455</v>
      </c>
      <c r="L596">
        <v>-1</v>
      </c>
      <c r="M596" s="1">
        <f>IF(Table3[[#This Row],[Unwrapped (deg)]]="","",Table3[[#This Row],[Unwrapped (deg)]]/180*PI())</f>
        <v>1.2992785842726333</v>
      </c>
      <c r="N596" s="2">
        <f>IF(Table3[[#This Row],[Phase shift diff (deg)]]="","",Table3[[#This Row],[Phase shift diff (deg)]]+360*Table3[[#This Row],[Phase mod]])</f>
        <v>74.443179290554554</v>
      </c>
    </row>
    <row r="597" spans="1:14" x14ac:dyDescent="0.2">
      <c r="A597" t="s">
        <v>33</v>
      </c>
      <c r="B597" s="3">
        <v>17.54</v>
      </c>
      <c r="C597" s="2">
        <f>2*Table3[[#This Row],[Photon energy (eV)]]-Threshold</f>
        <v>10.492611199999999</v>
      </c>
      <c r="D597" t="s">
        <v>23</v>
      </c>
      <c r="E597" s="1">
        <v>2.5744958264797901</v>
      </c>
      <c r="F597" s="2">
        <f>Table3[[#This Row],[Polar ang (rad)]]/PI()*180</f>
        <v>147.50774523133671</v>
      </c>
      <c r="G597" s="4">
        <f>ROUND(Table3[[#This Row],[Polar ang (deg)]], 0)</f>
        <v>148</v>
      </c>
      <c r="H597" s="5">
        <v>6.0135007328276898E-3</v>
      </c>
      <c r="I597" s="1">
        <v>0.99249438743125395</v>
      </c>
      <c r="J597" s="1">
        <v>7.5783728347902501</v>
      </c>
      <c r="K597" s="2">
        <f>IF(Table3[[#This Row],[Phase shift diff (rad)]]="","",Table3[[#This Row],[Phase shift diff (rad)]]/PI()*180)</f>
        <v>434.20877901007481</v>
      </c>
      <c r="L597">
        <v>-1</v>
      </c>
      <c r="M597" s="1">
        <f>IF(Table3[[#This Row],[Unwrapped (deg)]]="","",Table3[[#This Row],[Unwrapped (deg)]]/180*PI())</f>
        <v>1.2951875276106637</v>
      </c>
      <c r="N597" s="2">
        <f>IF(Table3[[#This Row],[Phase shift diff (deg)]]="","",Table3[[#This Row],[Phase shift diff (deg)]]+360*Table3[[#This Row],[Phase mod]])</f>
        <v>74.208779010074807</v>
      </c>
    </row>
    <row r="598" spans="1:14" x14ac:dyDescent="0.2">
      <c r="A598" t="s">
        <v>33</v>
      </c>
      <c r="B598" s="3">
        <v>17.54</v>
      </c>
      <c r="C598" s="2">
        <f>2*Table3[[#This Row],[Photon energy (eV)]]-Threshold</f>
        <v>10.492611199999999</v>
      </c>
      <c r="D598" t="s">
        <v>23</v>
      </c>
      <c r="E598" s="1">
        <v>2.7085798469497901</v>
      </c>
      <c r="F598" s="2">
        <f>Table3[[#This Row],[Polar ang (rad)]]/PI()*180</f>
        <v>155.19019370441345</v>
      </c>
      <c r="G598" s="4">
        <f>ROUND(Table3[[#This Row],[Polar ang (deg)]], 0)</f>
        <v>155</v>
      </c>
      <c r="H598" s="5">
        <v>6.6640556780004304E-3</v>
      </c>
      <c r="I598" s="1">
        <v>0.99540049435536704</v>
      </c>
      <c r="J598" s="1">
        <v>7.5748638588006596</v>
      </c>
      <c r="K598" s="2">
        <f>IF(Table3[[#This Row],[Phase shift diff (rad)]]="","",Table3[[#This Row],[Phase shift diff (rad)]]/PI()*180)</f>
        <v>434.00772949545853</v>
      </c>
      <c r="L598">
        <v>-1</v>
      </c>
      <c r="M598" s="1">
        <f>IF(Table3[[#This Row],[Unwrapped (deg)]]="","",Table3[[#This Row],[Unwrapped (deg)]]/180*PI())</f>
        <v>1.2916785516210731</v>
      </c>
      <c r="N598" s="2">
        <f>IF(Table3[[#This Row],[Phase shift diff (deg)]]="","",Table3[[#This Row],[Phase shift diff (deg)]]+360*Table3[[#This Row],[Phase mod]])</f>
        <v>74.007729495458534</v>
      </c>
    </row>
    <row r="599" spans="1:14" x14ac:dyDescent="0.2">
      <c r="A599" t="s">
        <v>33</v>
      </c>
      <c r="B599" s="3">
        <v>17.54</v>
      </c>
      <c r="C599" s="2">
        <f>2*Table3[[#This Row],[Photon energy (eV)]]-Threshold</f>
        <v>10.492611199999999</v>
      </c>
      <c r="D599" t="s">
        <v>23</v>
      </c>
      <c r="E599" s="1">
        <v>2.8429890499997899</v>
      </c>
      <c r="F599" s="2">
        <f>Table3[[#This Row],[Polar ang (rad)]]/PI()*180</f>
        <v>162.89127376689535</v>
      </c>
      <c r="G599" s="4">
        <f>ROUND(Table3[[#This Row],[Polar ang (deg)]], 0)</f>
        <v>163</v>
      </c>
      <c r="H599" s="5">
        <v>7.1786671787499303E-3</v>
      </c>
      <c r="I599" s="1">
        <v>0.99773144555179005</v>
      </c>
      <c r="J599" s="1">
        <v>7.5721347196413902</v>
      </c>
      <c r="K599" s="2">
        <f>IF(Table3[[#This Row],[Phase shift diff (rad)]]="","",Table3[[#This Row],[Phase shift diff (rad)]]/PI()*180)</f>
        <v>433.85136133992847</v>
      </c>
      <c r="L599">
        <v>-1</v>
      </c>
      <c r="M599" s="1">
        <f>IF(Table3[[#This Row],[Unwrapped (deg)]]="","",Table3[[#This Row],[Unwrapped (deg)]]/180*PI())</f>
        <v>1.2889494124618031</v>
      </c>
      <c r="N599" s="2">
        <f>IF(Table3[[#This Row],[Phase shift diff (deg)]]="","",Table3[[#This Row],[Phase shift diff (deg)]]+360*Table3[[#This Row],[Phase mod]])</f>
        <v>73.851361339928474</v>
      </c>
    </row>
    <row r="600" spans="1:14" x14ac:dyDescent="0.2">
      <c r="A600" t="s">
        <v>33</v>
      </c>
      <c r="B600" s="3">
        <v>17.54</v>
      </c>
      <c r="C600" s="2">
        <f>2*Table3[[#This Row],[Photon energy (eV)]]-Threshold</f>
        <v>10.492611199999999</v>
      </c>
      <c r="D600" t="s">
        <v>23</v>
      </c>
      <c r="E600" s="1">
        <v>2.9785043514297902</v>
      </c>
      <c r="F600" s="2">
        <f>Table3[[#This Row],[Polar ang (rad)]]/PI()*180</f>
        <v>170.65572859827753</v>
      </c>
      <c r="G600" s="4">
        <f>ROUND(Table3[[#This Row],[Polar ang (deg)]], 0)</f>
        <v>171</v>
      </c>
      <c r="H600" s="5">
        <v>7.5240319164289098E-3</v>
      </c>
      <c r="I600" s="1">
        <v>0.99930739955941605</v>
      </c>
      <c r="J600" s="1">
        <v>7.5703298238482297</v>
      </c>
      <c r="K600" s="2">
        <f>IF(Table3[[#This Row],[Phase shift diff (rad)]]="","",Table3[[#This Row],[Phase shift diff (rad)]]/PI()*180)</f>
        <v>433.74794842851946</v>
      </c>
      <c r="L600">
        <v>-1</v>
      </c>
      <c r="M600" s="1">
        <f>IF(Table3[[#This Row],[Unwrapped (deg)]]="","",Table3[[#This Row],[Unwrapped (deg)]]/180*PI())</f>
        <v>1.2871445166686428</v>
      </c>
      <c r="N600" s="2">
        <f>IF(Table3[[#This Row],[Phase shift diff (deg)]]="","",Table3[[#This Row],[Phase shift diff (deg)]]+360*Table3[[#This Row],[Phase mod]])</f>
        <v>73.747948428519464</v>
      </c>
    </row>
    <row r="601" spans="1:14" x14ac:dyDescent="0.2">
      <c r="A601" t="s">
        <v>33</v>
      </c>
      <c r="B601" s="3">
        <v>17.54</v>
      </c>
      <c r="C601" s="2">
        <f>2*Table3[[#This Row],[Photon energy (eV)]]-Threshold</f>
        <v>10.492611199999999</v>
      </c>
      <c r="D601" t="s">
        <v>23</v>
      </c>
      <c r="E601" s="1">
        <v>3.14159265358979</v>
      </c>
      <c r="F601" s="2">
        <f>Table3[[#This Row],[Polar ang (rad)]]/PI()*180</f>
        <v>179.99999999999983</v>
      </c>
      <c r="G601" s="4">
        <f>ROUND(Table3[[#This Row],[Polar ang (deg)]], 0)</f>
        <v>180</v>
      </c>
      <c r="H601" s="5">
        <v>7.67530278445716E-3</v>
      </c>
      <c r="I601" s="1">
        <v>1</v>
      </c>
      <c r="J601" s="1">
        <v>7.5695465776356601</v>
      </c>
      <c r="K601" s="2">
        <f>IF(Table3[[#This Row],[Phase shift diff (rad)]]="","",Table3[[#This Row],[Phase shift diff (rad)]]/PI()*180)</f>
        <v>433.7030717262196</v>
      </c>
      <c r="L601">
        <v>-1</v>
      </c>
      <c r="M601" s="1">
        <f>IF(Table3[[#This Row],[Unwrapped (deg)]]="","",Table3[[#This Row],[Unwrapped (deg)]]/180*PI())</f>
        <v>1.2863612704560727</v>
      </c>
      <c r="N601" s="2">
        <f>IF(Table3[[#This Row],[Phase shift diff (deg)]]="","",Table3[[#This Row],[Phase shift diff (deg)]]+360*Table3[[#This Row],[Phase mod]])</f>
        <v>73.703071726219605</v>
      </c>
    </row>
    <row r="602" spans="1:14" x14ac:dyDescent="0.2">
      <c r="A602" t="s">
        <v>33</v>
      </c>
      <c r="B602" s="3">
        <v>17.54</v>
      </c>
      <c r="C602" s="2">
        <f>2*Table3[[#This Row],[Photon energy (eV)]]-Threshold</f>
        <v>10.492611199999999</v>
      </c>
      <c r="D602" t="s">
        <v>24</v>
      </c>
      <c r="E602" s="1">
        <v>0</v>
      </c>
      <c r="F602" s="2">
        <f>Table3[[#This Row],[Polar ang (rad)]]/PI()*180</f>
        <v>0</v>
      </c>
      <c r="G602" s="4">
        <f>ROUND(Table3[[#This Row],[Polar ang (deg)]], 0)</f>
        <v>0</v>
      </c>
      <c r="H602" s="5">
        <v>0</v>
      </c>
      <c r="I602" s="1">
        <v>0</v>
      </c>
      <c r="J602" s="1"/>
      <c r="K602" s="2" t="str">
        <f>IF(Table3[[#This Row],[Phase shift diff (rad)]]="","",Table3[[#This Row],[Phase shift diff (rad)]]/PI()*180)</f>
        <v/>
      </c>
      <c r="L602">
        <v>1</v>
      </c>
      <c r="M602" s="1" t="str">
        <f>IF(Table3[[#This Row],[Unwrapped (deg)]]="","",Table3[[#This Row],[Unwrapped (deg)]]/180*PI())</f>
        <v/>
      </c>
      <c r="N602" s="2" t="str">
        <f>IF(Table3[[#This Row],[Phase shift diff (deg)]]="","",Table3[[#This Row],[Phase shift diff (deg)]]+360*Table3[[#This Row],[Phase mod]])</f>
        <v/>
      </c>
    </row>
    <row r="603" spans="1:14" x14ac:dyDescent="0.2">
      <c r="A603" t="s">
        <v>33</v>
      </c>
      <c r="B603" s="3">
        <v>17.54</v>
      </c>
      <c r="C603" s="2">
        <f>2*Table3[[#This Row],[Photon energy (eV)]]-Threshold</f>
        <v>10.492611199999999</v>
      </c>
      <c r="D603" t="s">
        <v>24</v>
      </c>
      <c r="E603" s="1">
        <v>0.16308830216</v>
      </c>
      <c r="F603" s="2">
        <f>Table3[[#This Row],[Polar ang (rad)]]/PI()*180</f>
        <v>9.3442714017223079</v>
      </c>
      <c r="G603" s="4">
        <f>ROUND(Table3[[#This Row],[Polar ang (deg)]], 0)</f>
        <v>9</v>
      </c>
      <c r="H603" s="5">
        <v>2.6073797825265601E-6</v>
      </c>
      <c r="I603" s="1">
        <v>3.4630022029160702E-4</v>
      </c>
      <c r="J603" s="1">
        <v>1.0283818473256201</v>
      </c>
      <c r="K603" s="2">
        <f>IF(Table3[[#This Row],[Phase shift diff (rad)]]="","",Table3[[#This Row],[Phase shift diff (rad)]]/PI()*180)</f>
        <v>58.921939579625018</v>
      </c>
      <c r="L603">
        <v>1</v>
      </c>
      <c r="M603" s="1">
        <f>IF(Table3[[#This Row],[Unwrapped (deg)]]="","",Table3[[#This Row],[Unwrapped (deg)]]/180*PI())</f>
        <v>7.311567154505207</v>
      </c>
      <c r="N603" s="2">
        <f>IF(Table3[[#This Row],[Phase shift diff (deg)]]="","",Table3[[#This Row],[Phase shift diff (deg)]]+360*Table3[[#This Row],[Phase mod]])</f>
        <v>418.92193957962502</v>
      </c>
    </row>
    <row r="604" spans="1:14" x14ac:dyDescent="0.2">
      <c r="A604" t="s">
        <v>33</v>
      </c>
      <c r="B604" s="3">
        <v>17.54</v>
      </c>
      <c r="C604" s="2">
        <f>2*Table3[[#This Row],[Photon energy (eV)]]-Threshold</f>
        <v>10.492611199999999</v>
      </c>
      <c r="D604" t="s">
        <v>24</v>
      </c>
      <c r="E604" s="1">
        <v>0.29860360358999999</v>
      </c>
      <c r="F604" s="2">
        <f>Table3[[#This Row],[Polar ang (rad)]]/PI()*180</f>
        <v>17.108726233104477</v>
      </c>
      <c r="G604" s="4">
        <f>ROUND(Table3[[#This Row],[Polar ang (deg)]], 0)</f>
        <v>17</v>
      </c>
      <c r="H604" s="5">
        <v>8.1611126085956392E-6</v>
      </c>
      <c r="I604" s="1">
        <v>1.1342772241048501E-3</v>
      </c>
      <c r="J604" s="1">
        <v>1.0268570507022601</v>
      </c>
      <c r="K604" s="2">
        <f>IF(Table3[[#This Row],[Phase shift diff (rad)]]="","",Table3[[#This Row],[Phase shift diff (rad)]]/PI()*180)</f>
        <v>58.834575168490687</v>
      </c>
      <c r="L604">
        <v>1</v>
      </c>
      <c r="M604" s="1">
        <f>IF(Table3[[#This Row],[Unwrapped (deg)]]="","",Table3[[#This Row],[Unwrapped (deg)]]/180*PI())</f>
        <v>7.3100423578818461</v>
      </c>
      <c r="N604" s="2">
        <f>IF(Table3[[#This Row],[Phase shift diff (deg)]]="","",Table3[[#This Row],[Phase shift diff (deg)]]+360*Table3[[#This Row],[Phase mod]])</f>
        <v>418.83457516849069</v>
      </c>
    </row>
    <row r="605" spans="1:14" x14ac:dyDescent="0.2">
      <c r="A605" t="s">
        <v>33</v>
      </c>
      <c r="B605" s="3">
        <v>17.54</v>
      </c>
      <c r="C605" s="2">
        <f>2*Table3[[#This Row],[Photon energy (eV)]]-Threshold</f>
        <v>10.492611199999999</v>
      </c>
      <c r="D605" t="s">
        <v>24</v>
      </c>
      <c r="E605" s="1">
        <v>0.43301280664000003</v>
      </c>
      <c r="F605" s="2">
        <f>Table3[[#This Row],[Polar ang (rad)]]/PI()*180</f>
        <v>24.809806295586391</v>
      </c>
      <c r="G605" s="4">
        <f>ROUND(Table3[[#This Row],[Polar ang (deg)]], 0)</f>
        <v>25</v>
      </c>
      <c r="H605" s="5">
        <v>1.5396497129005401E-5</v>
      </c>
      <c r="I605" s="1">
        <v>2.2997528223160802E-3</v>
      </c>
      <c r="J605" s="1">
        <v>1.0245014763235101</v>
      </c>
      <c r="K605" s="2">
        <f>IF(Table3[[#This Row],[Phase shift diff (rad)]]="","",Table3[[#This Row],[Phase shift diff (rad)]]/PI()*180)</f>
        <v>58.699610698259157</v>
      </c>
      <c r="L605">
        <v>1</v>
      </c>
      <c r="M605" s="1">
        <f>IF(Table3[[#This Row],[Unwrapped (deg)]]="","",Table3[[#This Row],[Unwrapped (deg)]]/180*PI())</f>
        <v>7.3076867835030956</v>
      </c>
      <c r="N605" s="2">
        <f>IF(Table3[[#This Row],[Phase shift diff (deg)]]="","",Table3[[#This Row],[Phase shift diff (deg)]]+360*Table3[[#This Row],[Phase mod]])</f>
        <v>418.69961069825916</v>
      </c>
    </row>
    <row r="606" spans="1:14" x14ac:dyDescent="0.2">
      <c r="A606" t="s">
        <v>33</v>
      </c>
      <c r="B606" s="3">
        <v>17.54</v>
      </c>
      <c r="C606" s="2">
        <f>2*Table3[[#This Row],[Photon energy (eV)]]-Threshold</f>
        <v>10.492611199999999</v>
      </c>
      <c r="D606" t="s">
        <v>24</v>
      </c>
      <c r="E606" s="1">
        <v>0.56709682710999998</v>
      </c>
      <c r="F606" s="2">
        <f>Table3[[#This Row],[Polar ang (rad)]]/PI()*180</f>
        <v>32.492254768663123</v>
      </c>
      <c r="G606" s="4">
        <f>ROUND(Table3[[#This Row],[Polar ang (deg)]], 0)</f>
        <v>32</v>
      </c>
      <c r="H606" s="5">
        <v>2.2738167214875201E-5</v>
      </c>
      <c r="I606" s="1">
        <v>3.7528062843729302E-3</v>
      </c>
      <c r="J606" s="1">
        <v>1.0213832513537899</v>
      </c>
      <c r="K606" s="2">
        <f>IF(Table3[[#This Row],[Phase shift diff (rad)]]="","",Table3[[#This Row],[Phase shift diff (rad)]]/PI()*180)</f>
        <v>58.520949567921889</v>
      </c>
      <c r="L606">
        <v>1</v>
      </c>
      <c r="M606" s="1">
        <f>IF(Table3[[#This Row],[Unwrapped (deg)]]="","",Table3[[#This Row],[Unwrapped (deg)]]/180*PI())</f>
        <v>7.3045685585333766</v>
      </c>
      <c r="N606" s="2">
        <f>IF(Table3[[#This Row],[Phase shift diff (deg)]]="","",Table3[[#This Row],[Phase shift diff (deg)]]+360*Table3[[#This Row],[Phase mod]])</f>
        <v>418.52094956792189</v>
      </c>
    </row>
    <row r="607" spans="1:14" x14ac:dyDescent="0.2">
      <c r="A607" t="s">
        <v>33</v>
      </c>
      <c r="B607" s="3">
        <v>17.54</v>
      </c>
      <c r="C607" s="2">
        <f>2*Table3[[#This Row],[Photon energy (eV)]]-Threshold</f>
        <v>10.492611199999999</v>
      </c>
      <c r="D607" t="s">
        <v>24</v>
      </c>
      <c r="E607" s="1">
        <v>0.70104202315999997</v>
      </c>
      <c r="F607" s="2">
        <f>Table3[[#This Row],[Polar ang (rad)]]/PI()*180</f>
        <v>40.166749188380507</v>
      </c>
      <c r="G607" s="4">
        <f>ROUND(Table3[[#This Row],[Polar ang (deg)]], 0)</f>
        <v>40</v>
      </c>
      <c r="H607" s="5">
        <v>2.8654349352841202E-5</v>
      </c>
      <c r="I607" s="1">
        <v>5.3835623818745603E-3</v>
      </c>
      <c r="J607" s="1">
        <v>1.01761820177518</v>
      </c>
      <c r="K607" s="2">
        <f>IF(Table3[[#This Row],[Phase shift diff (rad)]]="","",Table3[[#This Row],[Phase shift diff (rad)]]/PI()*180)</f>
        <v>58.305228117410039</v>
      </c>
      <c r="L607">
        <v>1</v>
      </c>
      <c r="M607" s="1">
        <f>IF(Table3[[#This Row],[Unwrapped (deg)]]="","",Table3[[#This Row],[Unwrapped (deg)]]/180*PI())</f>
        <v>7.3008035089547665</v>
      </c>
      <c r="N607" s="2">
        <f>IF(Table3[[#This Row],[Phase shift diff (deg)]]="","",Table3[[#This Row],[Phase shift diff (deg)]]+360*Table3[[#This Row],[Phase mod]])</f>
        <v>418.30522811741002</v>
      </c>
    </row>
    <row r="608" spans="1:14" x14ac:dyDescent="0.2">
      <c r="A608" t="s">
        <v>33</v>
      </c>
      <c r="B608" s="3">
        <v>17.54</v>
      </c>
      <c r="C608" s="2">
        <f>2*Table3[[#This Row],[Photon energy (eV)]]-Threshold</f>
        <v>10.492611199999999</v>
      </c>
      <c r="D608" t="s">
        <v>24</v>
      </c>
      <c r="E608" s="1">
        <v>0.83491578945</v>
      </c>
      <c r="F608" s="2">
        <f>Table3[[#This Row],[Polar ang (rad)]]/PI()*180</f>
        <v>47.837150984318271</v>
      </c>
      <c r="G608" s="4">
        <f>ROUND(Table3[[#This Row],[Polar ang (deg)]], 0)</f>
        <v>48</v>
      </c>
      <c r="H608" s="5">
        <v>3.1974875378315498E-5</v>
      </c>
      <c r="I608" s="1">
        <v>7.0717318961978004E-3</v>
      </c>
      <c r="J608" s="1">
        <v>1.0133875348486701</v>
      </c>
      <c r="K608" s="2">
        <f>IF(Table3[[#This Row],[Phase shift diff (rad)]]="","",Table3[[#This Row],[Phase shift diff (rad)]]/PI()*180)</f>
        <v>58.062828757995433</v>
      </c>
      <c r="L608">
        <v>1</v>
      </c>
      <c r="M608" s="1">
        <f>IF(Table3[[#This Row],[Unwrapped (deg)]]="","",Table3[[#This Row],[Unwrapped (deg)]]/180*PI())</f>
        <v>7.2965728420282554</v>
      </c>
      <c r="N608" s="2">
        <f>IF(Table3[[#This Row],[Phase shift diff (deg)]]="","",Table3[[#This Row],[Phase shift diff (deg)]]+360*Table3[[#This Row],[Phase mod]])</f>
        <v>418.06282875799542</v>
      </c>
    </row>
    <row r="609" spans="1:14" x14ac:dyDescent="0.2">
      <c r="A609" t="s">
        <v>33</v>
      </c>
      <c r="B609" s="3">
        <v>17.54</v>
      </c>
      <c r="C609" s="2">
        <f>2*Table3[[#This Row],[Photon energy (eV)]]-Threshold</f>
        <v>10.492611199999999</v>
      </c>
      <c r="D609" t="s">
        <v>24</v>
      </c>
      <c r="E609" s="1">
        <v>0.96874859060999996</v>
      </c>
      <c r="F609" s="2">
        <f>Table3[[#This Row],[Polar ang (rad)]]/PI()*180</f>
        <v>55.505205651199816</v>
      </c>
      <c r="G609" s="4">
        <f>ROUND(Table3[[#This Row],[Polar ang (deg)]], 0)</f>
        <v>56</v>
      </c>
      <c r="H609" s="5">
        <v>3.20739377939194E-5</v>
      </c>
      <c r="I609" s="1">
        <v>8.6964270027713592E-3</v>
      </c>
      <c r="J609" s="1">
        <v>1.0089521147545399</v>
      </c>
      <c r="K609" s="2">
        <f>IF(Table3[[#This Row],[Phase shift diff (rad)]]="","",Table3[[#This Row],[Phase shift diff (rad)]]/PI()*180)</f>
        <v>57.808697906234258</v>
      </c>
      <c r="L609">
        <v>1</v>
      </c>
      <c r="M609" s="1">
        <f>IF(Table3[[#This Row],[Unwrapped (deg)]]="","",Table3[[#This Row],[Unwrapped (deg)]]/180*PI())</f>
        <v>7.2921374219341271</v>
      </c>
      <c r="N609" s="2">
        <f>IF(Table3[[#This Row],[Phase shift diff (deg)]]="","",Table3[[#This Row],[Phase shift diff (deg)]]+360*Table3[[#This Row],[Phase mod]])</f>
        <v>417.80869790623427</v>
      </c>
    </row>
    <row r="610" spans="1:14" x14ac:dyDescent="0.2">
      <c r="A610" t="s">
        <v>33</v>
      </c>
      <c r="B610" s="3">
        <v>17.54</v>
      </c>
      <c r="C610" s="2">
        <f>2*Table3[[#This Row],[Photon energy (eV)]]-Threshold</f>
        <v>10.492611199999999</v>
      </c>
      <c r="D610" t="s">
        <v>24</v>
      </c>
      <c r="E610" s="1">
        <v>1.1025563842999999</v>
      </c>
      <c r="F610" s="2">
        <f>Table3[[#This Row],[Polar ang (rad)]]/PI()*180</f>
        <v>63.171827495594052</v>
      </c>
      <c r="G610" s="4">
        <f>ROUND(Table3[[#This Row],[Polar ang (deg)]], 0)</f>
        <v>63</v>
      </c>
      <c r="H610" s="5">
        <v>2.8892358181042901E-5</v>
      </c>
      <c r="I610" s="1">
        <v>1.01451359130181E-2</v>
      </c>
      <c r="J610" s="1">
        <v>1.00465456417637</v>
      </c>
      <c r="K610" s="2">
        <f>IF(Table3[[#This Row],[Phase shift diff (rad)]]="","",Table3[[#This Row],[Phase shift diff (rad)]]/PI()*180)</f>
        <v>57.562466395861115</v>
      </c>
      <c r="L610">
        <v>1</v>
      </c>
      <c r="M610" s="1">
        <f>IF(Table3[[#This Row],[Unwrapped (deg)]]="","",Table3[[#This Row],[Unwrapped (deg)]]/180*PI())</f>
        <v>7.2878398713559562</v>
      </c>
      <c r="N610" s="2">
        <f>IF(Table3[[#This Row],[Phase shift diff (deg)]]="","",Table3[[#This Row],[Phase shift diff (deg)]]+360*Table3[[#This Row],[Phase mod]])</f>
        <v>417.56246639586112</v>
      </c>
    </row>
    <row r="611" spans="1:14" x14ac:dyDescent="0.2">
      <c r="A611" t="s">
        <v>33</v>
      </c>
      <c r="B611" s="3">
        <v>17.54</v>
      </c>
      <c r="C611" s="2">
        <f>2*Table3[[#This Row],[Photon energy (eV)]]-Threshold</f>
        <v>10.492611199999999</v>
      </c>
      <c r="D611" t="s">
        <v>24</v>
      </c>
      <c r="E611" s="1">
        <v>1.2363485299999999</v>
      </c>
      <c r="F611" s="2">
        <f>Table3[[#This Row],[Polar ang (rad)]]/PI()*180</f>
        <v>70.837552776203438</v>
      </c>
      <c r="G611" s="4">
        <f>ROUND(Table3[[#This Row],[Polar ang (deg)]], 0)</f>
        <v>71</v>
      </c>
      <c r="H611" s="5">
        <v>2.28320991464414E-5</v>
      </c>
      <c r="I611" s="1">
        <v>1.1321060524015899E-2</v>
      </c>
      <c r="J611" s="1">
        <v>1.00089832771072</v>
      </c>
      <c r="K611" s="2">
        <f>IF(Table3[[#This Row],[Phase shift diff (rad)]]="","",Table3[[#This Row],[Phase shift diff (rad)]]/PI()*180)</f>
        <v>57.347249899526226</v>
      </c>
      <c r="L611">
        <v>1</v>
      </c>
      <c r="M611" s="1">
        <f>IF(Table3[[#This Row],[Unwrapped (deg)]]="","",Table3[[#This Row],[Unwrapped (deg)]]/180*PI())</f>
        <v>7.2840836348903055</v>
      </c>
      <c r="N611" s="2">
        <f>IF(Table3[[#This Row],[Phase shift diff (deg)]]="","",Table3[[#This Row],[Phase shift diff (deg)]]+360*Table3[[#This Row],[Phase mod]])</f>
        <v>417.34724989952622</v>
      </c>
    </row>
    <row r="612" spans="1:14" x14ac:dyDescent="0.2">
      <c r="A612" t="s">
        <v>33</v>
      </c>
      <c r="B612" s="3">
        <v>17.54</v>
      </c>
      <c r="C612" s="2">
        <f>2*Table3[[#This Row],[Photon energy (eV)]]-Threshold</f>
        <v>10.492611199999999</v>
      </c>
      <c r="D612" t="s">
        <v>24</v>
      </c>
      <c r="E612" s="1">
        <v>1.3701310999</v>
      </c>
      <c r="F612" s="2">
        <f>Table3[[#This Row],[Polar ang (rad)]]/PI()*180</f>
        <v>78.502729403887372</v>
      </c>
      <c r="G612" s="4">
        <f>ROUND(Table3[[#This Row],[Polar ang (deg)]], 0)</f>
        <v>79</v>
      </c>
      <c r="H612" s="5">
        <v>1.45916477634067E-5</v>
      </c>
      <c r="I612" s="1">
        <v>1.21482793533415E-2</v>
      </c>
      <c r="J612" s="1">
        <v>0.99809665283652005</v>
      </c>
      <c r="K612" s="2">
        <f>IF(Table3[[#This Row],[Phase shift diff (rad)]]="","",Table3[[#This Row],[Phase shift diff (rad)]]/PI()*180)</f>
        <v>57.186725753666721</v>
      </c>
      <c r="L612">
        <v>1</v>
      </c>
      <c r="M612" s="1">
        <f>IF(Table3[[#This Row],[Unwrapped (deg)]]="","",Table3[[#This Row],[Unwrapped (deg)]]/180*PI())</f>
        <v>7.2812819600161065</v>
      </c>
      <c r="N612" s="2">
        <f>IF(Table3[[#This Row],[Phase shift diff (deg)]]="","",Table3[[#This Row],[Phase shift diff (deg)]]+360*Table3[[#This Row],[Phase mod]])</f>
        <v>417.18672575366674</v>
      </c>
    </row>
    <row r="613" spans="1:14" x14ac:dyDescent="0.2">
      <c r="A613" t="s">
        <v>33</v>
      </c>
      <c r="B613" s="3">
        <v>17.54</v>
      </c>
      <c r="C613" s="2">
        <f>2*Table3[[#This Row],[Photon energy (eV)]]-Threshold</f>
        <v>10.492611199999999</v>
      </c>
      <c r="D613" t="s">
        <v>24</v>
      </c>
      <c r="E613" s="1">
        <v>1.5039084682999999</v>
      </c>
      <c r="F613" s="2">
        <f>Table3[[#This Row],[Polar ang (rad)]]/PI()*180</f>
        <v>86.167608007574145</v>
      </c>
      <c r="G613" s="4">
        <f>ROUND(Table3[[#This Row],[Polar ang (deg)]], 0)</f>
        <v>86</v>
      </c>
      <c r="H613" s="5">
        <v>5.0133822628861603E-6</v>
      </c>
      <c r="I613" s="1">
        <v>1.25750094685448E-2</v>
      </c>
      <c r="J613" s="1">
        <v>0.99659606231479403</v>
      </c>
      <c r="K613" s="2">
        <f>IF(Table3[[#This Row],[Phase shift diff (rad)]]="","",Table3[[#This Row],[Phase shift diff (rad)]]/PI()*180)</f>
        <v>57.100748249994489</v>
      </c>
      <c r="L613">
        <v>1</v>
      </c>
      <c r="M613" s="1">
        <f>IF(Table3[[#This Row],[Unwrapped (deg)]]="","",Table3[[#This Row],[Unwrapped (deg)]]/180*PI())</f>
        <v>7.2797813694943807</v>
      </c>
      <c r="N613" s="2">
        <f>IF(Table3[[#This Row],[Phase shift diff (deg)]]="","",Table3[[#This Row],[Phase shift diff (deg)]]+360*Table3[[#This Row],[Phase mod]])</f>
        <v>417.10074824999447</v>
      </c>
    </row>
    <row r="614" spans="1:14" x14ac:dyDescent="0.2">
      <c r="A614" t="s">
        <v>33</v>
      </c>
      <c r="B614" s="3">
        <v>17.54</v>
      </c>
      <c r="C614" s="2">
        <f>2*Table3[[#This Row],[Photon energy (eV)]]-Threshold</f>
        <v>10.492611199999999</v>
      </c>
      <c r="D614" t="s">
        <v>24</v>
      </c>
      <c r="E614" s="1">
        <v>1.6376841852897901</v>
      </c>
      <c r="F614" s="2">
        <f>Table3[[#This Row],[Polar ang (rad)]]/PI()*180</f>
        <v>93.83239199242567</v>
      </c>
      <c r="G614" s="4">
        <f>ROUND(Table3[[#This Row],[Polar ang (deg)]], 0)</f>
        <v>94</v>
      </c>
      <c r="H614" s="5">
        <v>5.0133822628861603E-6</v>
      </c>
      <c r="I614" s="1">
        <v>1.25750094685448E-2</v>
      </c>
      <c r="J614" s="1">
        <v>4.1381887159045796</v>
      </c>
      <c r="K614" s="2">
        <f>IF(Table3[[#This Row],[Phase shift diff (rad)]]="","",Table3[[#This Row],[Phase shift diff (rad)]]/PI()*180)</f>
        <v>237.10074824999407</v>
      </c>
      <c r="L614">
        <v>1</v>
      </c>
      <c r="M614" s="1">
        <f>IF(Table3[[#This Row],[Unwrapped (deg)]]="","",Table3[[#This Row],[Unwrapped (deg)]]/180*PI())</f>
        <v>10.421374023084166</v>
      </c>
      <c r="N614" s="2">
        <f>IF(Table3[[#This Row],[Phase shift diff (deg)]]="","",Table3[[#This Row],[Phase shift diff (deg)]]+360*Table3[[#This Row],[Phase mod]])</f>
        <v>597.10074824999401</v>
      </c>
    </row>
    <row r="615" spans="1:14" x14ac:dyDescent="0.2">
      <c r="A615" t="s">
        <v>33</v>
      </c>
      <c r="B615" s="3">
        <v>17.54</v>
      </c>
      <c r="C615" s="2">
        <f>2*Table3[[#This Row],[Photon energy (eV)]]-Threshold</f>
        <v>10.492611199999999</v>
      </c>
      <c r="D615" t="s">
        <v>24</v>
      </c>
      <c r="E615" s="1">
        <v>1.77146155368979</v>
      </c>
      <c r="F615" s="2">
        <f>Table3[[#This Row],[Polar ang (rad)]]/PI()*180</f>
        <v>101.49727059611246</v>
      </c>
      <c r="G615" s="4">
        <f>ROUND(Table3[[#This Row],[Polar ang (deg)]], 0)</f>
        <v>101</v>
      </c>
      <c r="H615" s="5">
        <v>1.45916477634067E-5</v>
      </c>
      <c r="I615" s="1">
        <v>1.21482793533415E-2</v>
      </c>
      <c r="J615" s="1">
        <v>4.1396893064263098</v>
      </c>
      <c r="K615" s="2">
        <f>IF(Table3[[#This Row],[Phase shift diff (rad)]]="","",Table3[[#This Row],[Phase shift diff (rad)]]/PI()*180)</f>
        <v>237.18672575366654</v>
      </c>
      <c r="L615">
        <v>1</v>
      </c>
      <c r="M615" s="1">
        <f>IF(Table3[[#This Row],[Unwrapped (deg)]]="","",Table3[[#This Row],[Unwrapped (deg)]]/180*PI())</f>
        <v>10.422874613605897</v>
      </c>
      <c r="N615" s="2">
        <f>IF(Table3[[#This Row],[Phase shift diff (deg)]]="","",Table3[[#This Row],[Phase shift diff (deg)]]+360*Table3[[#This Row],[Phase mod]])</f>
        <v>597.18672575366656</v>
      </c>
    </row>
    <row r="616" spans="1:14" x14ac:dyDescent="0.2">
      <c r="A616" t="s">
        <v>33</v>
      </c>
      <c r="B616" s="3">
        <v>17.54</v>
      </c>
      <c r="C616" s="2">
        <f>2*Table3[[#This Row],[Photon energy (eV)]]-Threshold</f>
        <v>10.492611199999999</v>
      </c>
      <c r="D616" t="s">
        <v>24</v>
      </c>
      <c r="E616" s="1">
        <v>1.9052441235897899</v>
      </c>
      <c r="F616" s="2">
        <f>Table3[[#This Row],[Polar ang (rad)]]/PI()*180</f>
        <v>109.16244722379638</v>
      </c>
      <c r="G616" s="4">
        <f>ROUND(Table3[[#This Row],[Polar ang (deg)]], 0)</f>
        <v>109</v>
      </c>
      <c r="H616" s="5">
        <v>2.28320991464414E-5</v>
      </c>
      <c r="I616" s="1">
        <v>1.1321060524015899E-2</v>
      </c>
      <c r="J616" s="1">
        <v>4.1424909813005097</v>
      </c>
      <c r="K616" s="2">
        <f>IF(Table3[[#This Row],[Phase shift diff (rad)]]="","",Table3[[#This Row],[Phase shift diff (rad)]]/PI()*180)</f>
        <v>237.34724989952602</v>
      </c>
      <c r="L616">
        <v>1</v>
      </c>
      <c r="M616" s="1">
        <f>IF(Table3[[#This Row],[Unwrapped (deg)]]="","",Table3[[#This Row],[Unwrapped (deg)]]/180*PI())</f>
        <v>10.425676288480096</v>
      </c>
      <c r="N616" s="2">
        <f>IF(Table3[[#This Row],[Phase shift diff (deg)]]="","",Table3[[#This Row],[Phase shift diff (deg)]]+360*Table3[[#This Row],[Phase mod]])</f>
        <v>597.34724989952599</v>
      </c>
    </row>
    <row r="617" spans="1:14" x14ac:dyDescent="0.2">
      <c r="A617" t="s">
        <v>33</v>
      </c>
      <c r="B617" s="3">
        <v>17.54</v>
      </c>
      <c r="C617" s="2">
        <f>2*Table3[[#This Row],[Photon energy (eV)]]-Threshold</f>
        <v>10.492611199999999</v>
      </c>
      <c r="D617" t="s">
        <v>24</v>
      </c>
      <c r="E617" s="1">
        <v>2.0390362692897899</v>
      </c>
      <c r="F617" s="2">
        <f>Table3[[#This Row],[Polar ang (rad)]]/PI()*180</f>
        <v>116.82817250440576</v>
      </c>
      <c r="G617" s="4">
        <f>ROUND(Table3[[#This Row],[Polar ang (deg)]], 0)</f>
        <v>117</v>
      </c>
      <c r="H617" s="5">
        <v>2.8892358181042901E-5</v>
      </c>
      <c r="I617" s="1">
        <v>1.01451359130181E-2</v>
      </c>
      <c r="J617" s="1">
        <v>4.1462472177661596</v>
      </c>
      <c r="K617" s="2">
        <f>IF(Table3[[#This Row],[Phase shift diff (rad)]]="","",Table3[[#This Row],[Phase shift diff (rad)]]/PI()*180)</f>
        <v>237.56246639586089</v>
      </c>
      <c r="L617">
        <v>1</v>
      </c>
      <c r="M617" s="1">
        <f>IF(Table3[[#This Row],[Unwrapped (deg)]]="","",Table3[[#This Row],[Unwrapped (deg)]]/180*PI())</f>
        <v>10.429432524945744</v>
      </c>
      <c r="N617" s="2">
        <f>IF(Table3[[#This Row],[Phase shift diff (deg)]]="","",Table3[[#This Row],[Phase shift diff (deg)]]+360*Table3[[#This Row],[Phase mod]])</f>
        <v>597.56246639586084</v>
      </c>
    </row>
    <row r="618" spans="1:14" x14ac:dyDescent="0.2">
      <c r="A618" t="s">
        <v>33</v>
      </c>
      <c r="B618" s="3">
        <v>17.54</v>
      </c>
      <c r="C618" s="2">
        <f>2*Table3[[#This Row],[Photon energy (eV)]]-Threshold</f>
        <v>10.492611199999999</v>
      </c>
      <c r="D618" t="s">
        <v>24</v>
      </c>
      <c r="E618" s="1">
        <v>2.1728440629797898</v>
      </c>
      <c r="F618" s="2">
        <f>Table3[[#This Row],[Polar ang (rad)]]/PI()*180</f>
        <v>124.4947943488</v>
      </c>
      <c r="G618" s="4">
        <f>ROUND(Table3[[#This Row],[Polar ang (deg)]], 0)</f>
        <v>124</v>
      </c>
      <c r="H618" s="5">
        <v>3.20739377939194E-5</v>
      </c>
      <c r="I618" s="1">
        <v>8.6964270027713592E-3</v>
      </c>
      <c r="J618" s="1">
        <v>4.1505447683443304</v>
      </c>
      <c r="K618" s="2">
        <f>IF(Table3[[#This Row],[Phase shift diff (rad)]]="","",Table3[[#This Row],[Phase shift diff (rad)]]/PI()*180)</f>
        <v>237.8086979062341</v>
      </c>
      <c r="L618">
        <v>1</v>
      </c>
      <c r="M618" s="1">
        <f>IF(Table3[[#This Row],[Unwrapped (deg)]]="","",Table3[[#This Row],[Unwrapped (deg)]]/180*PI())</f>
        <v>10.433730075523917</v>
      </c>
      <c r="N618" s="2">
        <f>IF(Table3[[#This Row],[Phase shift diff (deg)]]="","",Table3[[#This Row],[Phase shift diff (deg)]]+360*Table3[[#This Row],[Phase mod]])</f>
        <v>597.8086979062341</v>
      </c>
    </row>
    <row r="619" spans="1:14" x14ac:dyDescent="0.2">
      <c r="A619" t="s">
        <v>33</v>
      </c>
      <c r="B619" s="3">
        <v>17.54</v>
      </c>
      <c r="C619" s="2">
        <f>2*Table3[[#This Row],[Photon energy (eV)]]-Threshold</f>
        <v>10.492611199999999</v>
      </c>
      <c r="D619" t="s">
        <v>24</v>
      </c>
      <c r="E619" s="1">
        <v>2.3066768641397899</v>
      </c>
      <c r="F619" s="2">
        <f>Table3[[#This Row],[Polar ang (rad)]]/PI()*180</f>
        <v>132.16284901568156</v>
      </c>
      <c r="G619" s="4">
        <f>ROUND(Table3[[#This Row],[Polar ang (deg)]], 0)</f>
        <v>132</v>
      </c>
      <c r="H619" s="5">
        <v>3.1974875378315498E-5</v>
      </c>
      <c r="I619" s="1">
        <v>7.0717318961978004E-3</v>
      </c>
      <c r="J619" s="1">
        <v>4.1549801884384703</v>
      </c>
      <c r="K619" s="2">
        <f>IF(Table3[[#This Row],[Phase shift diff (rad)]]="","",Table3[[#This Row],[Phase shift diff (rad)]]/PI()*180)</f>
        <v>238.06282875799582</v>
      </c>
      <c r="L619">
        <v>1</v>
      </c>
      <c r="M619" s="1">
        <f>IF(Table3[[#This Row],[Unwrapped (deg)]]="","",Table3[[#This Row],[Unwrapped (deg)]]/180*PI())</f>
        <v>10.438165495618057</v>
      </c>
      <c r="N619" s="2">
        <f>IF(Table3[[#This Row],[Phase shift diff (deg)]]="","",Table3[[#This Row],[Phase shift diff (deg)]]+360*Table3[[#This Row],[Phase mod]])</f>
        <v>598.06282875799582</v>
      </c>
    </row>
    <row r="620" spans="1:14" x14ac:dyDescent="0.2">
      <c r="A620" t="s">
        <v>33</v>
      </c>
      <c r="B620" s="3">
        <v>17.54</v>
      </c>
      <c r="C620" s="2">
        <f>2*Table3[[#This Row],[Photon energy (eV)]]-Threshold</f>
        <v>10.492611199999999</v>
      </c>
      <c r="D620" t="s">
        <v>24</v>
      </c>
      <c r="E620" s="1">
        <v>2.4405506304297901</v>
      </c>
      <c r="F620" s="2">
        <f>Table3[[#This Row],[Polar ang (rad)]]/PI()*180</f>
        <v>139.83325081161931</v>
      </c>
      <c r="G620" s="4">
        <f>ROUND(Table3[[#This Row],[Polar ang (deg)]], 0)</f>
        <v>140</v>
      </c>
      <c r="H620" s="5">
        <v>2.8654349352841202E-5</v>
      </c>
      <c r="I620" s="1">
        <v>5.3835623818745603E-3</v>
      </c>
      <c r="J620" s="1">
        <v>4.1592108553649698</v>
      </c>
      <c r="K620" s="2">
        <f>IF(Table3[[#This Row],[Phase shift diff (rad)]]="","",Table3[[#This Row],[Phase shift diff (rad)]]/PI()*180)</f>
        <v>238.30522811740983</v>
      </c>
      <c r="L620">
        <v>1</v>
      </c>
      <c r="M620" s="1">
        <f>IF(Table3[[#This Row],[Unwrapped (deg)]]="","",Table3[[#This Row],[Unwrapped (deg)]]/180*PI())</f>
        <v>10.442396162544556</v>
      </c>
      <c r="N620" s="2">
        <f>IF(Table3[[#This Row],[Phase shift diff (deg)]]="","",Table3[[#This Row],[Phase shift diff (deg)]]+360*Table3[[#This Row],[Phase mod]])</f>
        <v>598.3052281174098</v>
      </c>
    </row>
    <row r="621" spans="1:14" x14ac:dyDescent="0.2">
      <c r="A621" t="s">
        <v>33</v>
      </c>
      <c r="B621" s="3">
        <v>17.54</v>
      </c>
      <c r="C621" s="2">
        <f>2*Table3[[#This Row],[Photon energy (eV)]]-Threshold</f>
        <v>10.492611199999999</v>
      </c>
      <c r="D621" t="s">
        <v>24</v>
      </c>
      <c r="E621" s="1">
        <v>2.5744958264797901</v>
      </c>
      <c r="F621" s="2">
        <f>Table3[[#This Row],[Polar ang (rad)]]/PI()*180</f>
        <v>147.50774523133671</v>
      </c>
      <c r="G621" s="4">
        <f>ROUND(Table3[[#This Row],[Polar ang (deg)]], 0)</f>
        <v>148</v>
      </c>
      <c r="H621" s="5">
        <v>2.2738167214875201E-5</v>
      </c>
      <c r="I621" s="1">
        <v>3.7528062843729302E-3</v>
      </c>
      <c r="J621" s="1">
        <v>4.1629759049435897</v>
      </c>
      <c r="K621" s="2">
        <f>IF(Table3[[#This Row],[Phase shift diff (rad)]]="","",Table3[[#This Row],[Phase shift diff (rad)]]/PI()*180)</f>
        <v>238.52094956792226</v>
      </c>
      <c r="L621">
        <v>1</v>
      </c>
      <c r="M621" s="1">
        <f>IF(Table3[[#This Row],[Unwrapped (deg)]]="","",Table3[[#This Row],[Unwrapped (deg)]]/180*PI())</f>
        <v>10.446161212123174</v>
      </c>
      <c r="N621" s="2">
        <f>IF(Table3[[#This Row],[Phase shift diff (deg)]]="","",Table3[[#This Row],[Phase shift diff (deg)]]+360*Table3[[#This Row],[Phase mod]])</f>
        <v>598.52094956792223</v>
      </c>
    </row>
    <row r="622" spans="1:14" x14ac:dyDescent="0.2">
      <c r="A622" t="s">
        <v>33</v>
      </c>
      <c r="B622" s="3">
        <v>17.54</v>
      </c>
      <c r="C622" s="2">
        <f>2*Table3[[#This Row],[Photon energy (eV)]]-Threshold</f>
        <v>10.492611199999999</v>
      </c>
      <c r="D622" t="s">
        <v>24</v>
      </c>
      <c r="E622" s="1">
        <v>2.7085798469497901</v>
      </c>
      <c r="F622" s="2">
        <f>Table3[[#This Row],[Polar ang (rad)]]/PI()*180</f>
        <v>155.19019370441345</v>
      </c>
      <c r="G622" s="4">
        <f>ROUND(Table3[[#This Row],[Polar ang (deg)]], 0)</f>
        <v>155</v>
      </c>
      <c r="H622" s="5">
        <v>1.5396497129005401E-5</v>
      </c>
      <c r="I622" s="1">
        <v>2.2997528223160802E-3</v>
      </c>
      <c r="J622" s="1">
        <v>4.1660941299132999</v>
      </c>
      <c r="K622" s="2">
        <f>IF(Table3[[#This Row],[Phase shift diff (rad)]]="","",Table3[[#This Row],[Phase shift diff (rad)]]/PI()*180)</f>
        <v>238.69961069825899</v>
      </c>
      <c r="L622">
        <v>1</v>
      </c>
      <c r="M622" s="1">
        <f>IF(Table3[[#This Row],[Unwrapped (deg)]]="","",Table3[[#This Row],[Unwrapped (deg)]]/180*PI())</f>
        <v>10.449279437092887</v>
      </c>
      <c r="N622" s="2">
        <f>IF(Table3[[#This Row],[Phase shift diff (deg)]]="","",Table3[[#This Row],[Phase shift diff (deg)]]+360*Table3[[#This Row],[Phase mod]])</f>
        <v>598.69961069825899</v>
      </c>
    </row>
    <row r="623" spans="1:14" x14ac:dyDescent="0.2">
      <c r="A623" t="s">
        <v>33</v>
      </c>
      <c r="B623" s="3">
        <v>17.54</v>
      </c>
      <c r="C623" s="2">
        <f>2*Table3[[#This Row],[Photon energy (eV)]]-Threshold</f>
        <v>10.492611199999999</v>
      </c>
      <c r="D623" t="s">
        <v>24</v>
      </c>
      <c r="E623" s="1">
        <v>2.8429890499997899</v>
      </c>
      <c r="F623" s="2">
        <f>Table3[[#This Row],[Polar ang (rad)]]/PI()*180</f>
        <v>162.89127376689535</v>
      </c>
      <c r="G623" s="4">
        <f>ROUND(Table3[[#This Row],[Polar ang (deg)]], 0)</f>
        <v>163</v>
      </c>
      <c r="H623" s="5">
        <v>8.1611126085956392E-6</v>
      </c>
      <c r="I623" s="1">
        <v>1.1342772241048501E-3</v>
      </c>
      <c r="J623" s="1">
        <v>4.1684497042920503</v>
      </c>
      <c r="K623" s="2">
        <f>IF(Table3[[#This Row],[Phase shift diff (rad)]]="","",Table3[[#This Row],[Phase shift diff (rad)]]/PI()*180)</f>
        <v>238.83457516849055</v>
      </c>
      <c r="L623">
        <v>1</v>
      </c>
      <c r="M623" s="1">
        <f>IF(Table3[[#This Row],[Unwrapped (deg)]]="","",Table3[[#This Row],[Unwrapped (deg)]]/180*PI())</f>
        <v>10.451635011471637</v>
      </c>
      <c r="N623" s="2">
        <f>IF(Table3[[#This Row],[Phase shift diff (deg)]]="","",Table3[[#This Row],[Phase shift diff (deg)]]+360*Table3[[#This Row],[Phase mod]])</f>
        <v>598.83457516849057</v>
      </c>
    </row>
    <row r="624" spans="1:14" x14ac:dyDescent="0.2">
      <c r="A624" t="s">
        <v>33</v>
      </c>
      <c r="B624" s="3">
        <v>17.54</v>
      </c>
      <c r="C624" s="2">
        <f>2*Table3[[#This Row],[Photon energy (eV)]]-Threshold</f>
        <v>10.492611199999999</v>
      </c>
      <c r="D624" t="s">
        <v>24</v>
      </c>
      <c r="E624" s="1">
        <v>2.9785043514297902</v>
      </c>
      <c r="F624" s="2">
        <f>Table3[[#This Row],[Polar ang (rad)]]/PI()*180</f>
        <v>170.65572859827753</v>
      </c>
      <c r="G624" s="4">
        <f>ROUND(Table3[[#This Row],[Polar ang (deg)]], 0)</f>
        <v>171</v>
      </c>
      <c r="H624" s="5">
        <v>2.6073797825265601E-6</v>
      </c>
      <c r="I624" s="1">
        <v>3.4630022029160702E-4</v>
      </c>
      <c r="J624" s="1">
        <v>4.1699745009154103</v>
      </c>
      <c r="K624" s="2">
        <f>IF(Table3[[#This Row],[Phase shift diff (rad)]]="","",Table3[[#This Row],[Phase shift diff (rad)]]/PI()*180)</f>
        <v>238.92193957962485</v>
      </c>
      <c r="L624">
        <v>1</v>
      </c>
      <c r="M624" s="1">
        <f>IF(Table3[[#This Row],[Unwrapped (deg)]]="","",Table3[[#This Row],[Unwrapped (deg)]]/180*PI())</f>
        <v>10.453159808094997</v>
      </c>
      <c r="N624" s="2">
        <f>IF(Table3[[#This Row],[Phase shift diff (deg)]]="","",Table3[[#This Row],[Phase shift diff (deg)]]+360*Table3[[#This Row],[Phase mod]])</f>
        <v>598.9219395796249</v>
      </c>
    </row>
    <row r="625" spans="1:14" x14ac:dyDescent="0.2">
      <c r="A625" t="s">
        <v>33</v>
      </c>
      <c r="B625" s="3">
        <v>17.54</v>
      </c>
      <c r="C625" s="2">
        <f>2*Table3[[#This Row],[Photon energy (eV)]]-Threshold</f>
        <v>10.492611199999999</v>
      </c>
      <c r="D625" t="s">
        <v>24</v>
      </c>
      <c r="E625" s="1">
        <v>3.14159265358979</v>
      </c>
      <c r="F625" s="2">
        <f>Table3[[#This Row],[Polar ang (rad)]]/PI()*180</f>
        <v>179.99999999999983</v>
      </c>
      <c r="G625" s="4">
        <f>ROUND(Table3[[#This Row],[Polar ang (deg)]], 0)</f>
        <v>180</v>
      </c>
      <c r="H625" s="5">
        <v>0</v>
      </c>
      <c r="I625" s="1">
        <v>0</v>
      </c>
      <c r="J625" s="1"/>
      <c r="K625" s="2" t="str">
        <f>IF(Table3[[#This Row],[Phase shift diff (rad)]]="","",Table3[[#This Row],[Phase shift diff (rad)]]/PI()*180)</f>
        <v/>
      </c>
      <c r="L625">
        <v>1</v>
      </c>
      <c r="M625" s="1" t="str">
        <f>IF(Table3[[#This Row],[Unwrapped (deg)]]="","",Table3[[#This Row],[Unwrapped (deg)]]/180*PI())</f>
        <v/>
      </c>
      <c r="N625" s="2" t="str">
        <f>IF(Table3[[#This Row],[Phase shift diff (deg)]]="","",Table3[[#This Row],[Phase shift diff (deg)]]+360*Table3[[#This Row],[Phase mod]])</f>
        <v/>
      </c>
    </row>
    <row r="626" spans="1:14" x14ac:dyDescent="0.2">
      <c r="A626" t="s">
        <v>33</v>
      </c>
      <c r="B626" s="3">
        <v>17.54</v>
      </c>
      <c r="C626" s="2">
        <f>2*Table3[[#This Row],[Photon energy (eV)]]-Threshold</f>
        <v>10.492611199999999</v>
      </c>
      <c r="D626" t="s">
        <v>25</v>
      </c>
      <c r="E626" s="1">
        <v>0</v>
      </c>
      <c r="F626" s="2">
        <f>Table3[[#This Row],[Polar ang (rad)]]/PI()*180</f>
        <v>0</v>
      </c>
      <c r="G626" s="4">
        <f>ROUND(Table3[[#This Row],[Polar ang (deg)]], 0)</f>
        <v>0</v>
      </c>
      <c r="H626" s="5">
        <v>7.67530278445716E-3</v>
      </c>
      <c r="I626" s="1">
        <v>1</v>
      </c>
      <c r="J626" s="1">
        <v>4.4279539240458696</v>
      </c>
      <c r="K626" s="2">
        <f>IF(Table3[[#This Row],[Phase shift diff (rad)]]="","",Table3[[#This Row],[Phase shift diff (rad)]]/PI()*180)</f>
        <v>253.70307172621983</v>
      </c>
      <c r="L626">
        <v>-1</v>
      </c>
      <c r="M626" s="1">
        <f>IF(Table3[[#This Row],[Unwrapped (deg)]]="","",Table3[[#This Row],[Unwrapped (deg)]]/180*PI())</f>
        <v>-1.8552313831337164</v>
      </c>
      <c r="N626" s="2">
        <f>IF(Table3[[#This Row],[Phase shift diff (deg)]]="","",Table3[[#This Row],[Phase shift diff (deg)]]+360*Table3[[#This Row],[Phase mod]])</f>
        <v>-106.29692827378017</v>
      </c>
    </row>
    <row r="627" spans="1:14" x14ac:dyDescent="0.2">
      <c r="A627" t="s">
        <v>33</v>
      </c>
      <c r="B627" s="3">
        <v>17.54</v>
      </c>
      <c r="C627" s="2">
        <f>2*Table3[[#This Row],[Photon energy (eV)]]-Threshold</f>
        <v>10.492611199999999</v>
      </c>
      <c r="D627" t="s">
        <v>25</v>
      </c>
      <c r="E627" s="1">
        <v>0.16308830216</v>
      </c>
      <c r="F627" s="2">
        <f>Table3[[#This Row],[Polar ang (rad)]]/PI()*180</f>
        <v>9.3442714017223079</v>
      </c>
      <c r="G627" s="4">
        <f>ROUND(Table3[[#This Row],[Polar ang (deg)]], 0)</f>
        <v>9</v>
      </c>
      <c r="H627" s="5">
        <v>7.5189925865626296E-3</v>
      </c>
      <c r="I627" s="1">
        <v>0.99863809888656796</v>
      </c>
      <c r="J627" s="1">
        <v>4.4289147088516803</v>
      </c>
      <c r="K627" s="2">
        <f>IF(Table3[[#This Row],[Phase shift diff (rad)]]="","",Table3[[#This Row],[Phase shift diff (rad)]]/PI()*180)</f>
        <v>253.75812064061304</v>
      </c>
      <c r="L627">
        <v>-1</v>
      </c>
      <c r="M627" s="1">
        <f>IF(Table3[[#This Row],[Unwrapped (deg)]]="","",Table3[[#This Row],[Unwrapped (deg)]]/180*PI())</f>
        <v>-1.8542705983279062</v>
      </c>
      <c r="N627" s="2">
        <f>IF(Table3[[#This Row],[Phase shift diff (deg)]]="","",Table3[[#This Row],[Phase shift diff (deg)]]+360*Table3[[#This Row],[Phase mod]])</f>
        <v>-106.24187935938696</v>
      </c>
    </row>
    <row r="628" spans="1:14" x14ac:dyDescent="0.2">
      <c r="A628" t="s">
        <v>33</v>
      </c>
      <c r="B628" s="3">
        <v>17.54</v>
      </c>
      <c r="C628" s="2">
        <f>2*Table3[[#This Row],[Photon energy (eV)]]-Threshold</f>
        <v>10.492611199999999</v>
      </c>
      <c r="D628" t="s">
        <v>25</v>
      </c>
      <c r="E628" s="1">
        <v>0.29860360358999999</v>
      </c>
      <c r="F628" s="2">
        <f>Table3[[#This Row],[Polar ang (rad)]]/PI()*180</f>
        <v>17.108726233104477</v>
      </c>
      <c r="G628" s="4">
        <f>ROUND(Table3[[#This Row],[Polar ang (deg)]], 0)</f>
        <v>17</v>
      </c>
      <c r="H628" s="5">
        <v>7.1629036280829103E-3</v>
      </c>
      <c r="I628" s="1">
        <v>0.99554053882740701</v>
      </c>
      <c r="J628" s="1">
        <v>4.4311324959551799</v>
      </c>
      <c r="K628" s="2">
        <f>IF(Table3[[#This Row],[Phase shift diff (rad)]]="","",Table3[[#This Row],[Phase shift diff (rad)]]/PI()*180)</f>
        <v>253.88519048150215</v>
      </c>
      <c r="L628">
        <v>-1</v>
      </c>
      <c r="M628" s="1">
        <f>IF(Table3[[#This Row],[Unwrapped (deg)]]="","",Table3[[#This Row],[Unwrapped (deg)]]/180*PI())</f>
        <v>-1.8520528112244061</v>
      </c>
      <c r="N628" s="2">
        <f>IF(Table3[[#This Row],[Phase shift diff (deg)]]="","",Table3[[#This Row],[Phase shift diff (deg)]]+360*Table3[[#This Row],[Phase mod]])</f>
        <v>-106.11480951849785</v>
      </c>
    </row>
    <row r="629" spans="1:14" x14ac:dyDescent="0.2">
      <c r="A629" t="s">
        <v>33</v>
      </c>
      <c r="B629" s="3">
        <v>17.54</v>
      </c>
      <c r="C629" s="2">
        <f>2*Table3[[#This Row],[Photon energy (eV)]]-Threshold</f>
        <v>10.492611199999999</v>
      </c>
      <c r="D629" t="s">
        <v>25</v>
      </c>
      <c r="E629" s="1">
        <v>0.43301280664000003</v>
      </c>
      <c r="F629" s="2">
        <f>Table3[[#This Row],[Polar ang (rad)]]/PI()*180</f>
        <v>24.809806295586391</v>
      </c>
      <c r="G629" s="4">
        <f>ROUND(Table3[[#This Row],[Polar ang (deg)]], 0)</f>
        <v>25</v>
      </c>
      <c r="H629" s="5">
        <v>6.6343612891608299E-3</v>
      </c>
      <c r="I629" s="1">
        <v>0.99096508583558396</v>
      </c>
      <c r="J629" s="1">
        <v>4.4344965928639697</v>
      </c>
      <c r="K629" s="2">
        <f>IF(Table3[[#This Row],[Phase shift diff (rad)]]="","",Table3[[#This Row],[Phase shift diff (rad)]]/PI()*180)</f>
        <v>254.07793903624881</v>
      </c>
      <c r="L629">
        <v>-1</v>
      </c>
      <c r="M629" s="1">
        <f>IF(Table3[[#This Row],[Unwrapped (deg)]]="","",Table3[[#This Row],[Unwrapped (deg)]]/180*PI())</f>
        <v>-1.8486887143156165</v>
      </c>
      <c r="N629" s="2">
        <f>IF(Table3[[#This Row],[Phase shift diff (deg)]]="","",Table3[[#This Row],[Phase shift diff (deg)]]+360*Table3[[#This Row],[Phase mod]])</f>
        <v>-105.92206096375119</v>
      </c>
    </row>
    <row r="630" spans="1:14" x14ac:dyDescent="0.2">
      <c r="A630" t="s">
        <v>33</v>
      </c>
      <c r="B630" s="3">
        <v>17.54</v>
      </c>
      <c r="C630" s="2">
        <f>2*Table3[[#This Row],[Photon energy (eV)]]-Threshold</f>
        <v>10.492611199999999</v>
      </c>
      <c r="D630" t="s">
        <v>25</v>
      </c>
      <c r="E630" s="1">
        <v>0.56709682710999998</v>
      </c>
      <c r="F630" s="2">
        <f>Table3[[#This Row],[Polar ang (rad)]]/PI()*180</f>
        <v>32.492254768663123</v>
      </c>
      <c r="G630" s="4">
        <f>ROUND(Table3[[#This Row],[Polar ang (deg)]], 0)</f>
        <v>32</v>
      </c>
      <c r="H630" s="5">
        <v>5.9697316885758403E-3</v>
      </c>
      <c r="I630" s="1">
        <v>0.98527055347941705</v>
      </c>
      <c r="J630" s="1">
        <v>4.4388400052944199</v>
      </c>
      <c r="K630" s="2">
        <f>IF(Table3[[#This Row],[Phase shift diff (rad)]]="","",Table3[[#This Row],[Phase shift diff (rad)]]/PI()*180)</f>
        <v>254.32679823719826</v>
      </c>
      <c r="L630">
        <v>-1</v>
      </c>
      <c r="M630" s="1">
        <f>IF(Table3[[#This Row],[Unwrapped (deg)]]="","",Table3[[#This Row],[Unwrapped (deg)]]/180*PI())</f>
        <v>-1.8443453018851663</v>
      </c>
      <c r="N630" s="2">
        <f>IF(Table3[[#This Row],[Phase shift diff (deg)]]="","",Table3[[#This Row],[Phase shift diff (deg)]]+360*Table3[[#This Row],[Phase mod]])</f>
        <v>-105.67320176280174</v>
      </c>
    </row>
    <row r="631" spans="1:14" x14ac:dyDescent="0.2">
      <c r="A631" t="s">
        <v>33</v>
      </c>
      <c r="B631" s="3">
        <v>17.54</v>
      </c>
      <c r="C631" s="2">
        <f>2*Table3[[#This Row],[Photon energy (eV)]]-Threshold</f>
        <v>10.492611199999999</v>
      </c>
      <c r="D631" t="s">
        <v>25</v>
      </c>
      <c r="E631" s="1">
        <v>0.70104202315999997</v>
      </c>
      <c r="F631" s="2">
        <f>Table3[[#This Row],[Polar ang (rad)]]/PI()*180</f>
        <v>40.166749188380507</v>
      </c>
      <c r="G631" s="4">
        <f>ROUND(Table3[[#This Row],[Polar ang (deg)]], 0)</f>
        <v>40</v>
      </c>
      <c r="H631" s="5">
        <v>5.2102272713832002E-3</v>
      </c>
      <c r="I631" s="1">
        <v>0.97889444962931105</v>
      </c>
      <c r="J631" s="1">
        <v>4.4439283980117699</v>
      </c>
      <c r="K631" s="2">
        <f>IF(Table3[[#This Row],[Phase shift diff (rad)]]="","",Table3[[#This Row],[Phase shift diff (rad)]]/PI()*180)</f>
        <v>254.61834166440752</v>
      </c>
      <c r="L631">
        <v>-1</v>
      </c>
      <c r="M631" s="1">
        <f>IF(Table3[[#This Row],[Unwrapped (deg)]]="","",Table3[[#This Row],[Unwrapped (deg)]]/180*PI())</f>
        <v>-1.8392569091678164</v>
      </c>
      <c r="N631" s="2">
        <f>IF(Table3[[#This Row],[Phase shift diff (deg)]]="","",Table3[[#This Row],[Phase shift diff (deg)]]+360*Table3[[#This Row],[Phase mod]])</f>
        <v>-105.38165833559248</v>
      </c>
    </row>
    <row r="632" spans="1:14" x14ac:dyDescent="0.2">
      <c r="A632" t="s">
        <v>33</v>
      </c>
      <c r="B632" s="3">
        <v>17.54</v>
      </c>
      <c r="C632" s="2">
        <f>2*Table3[[#This Row],[Photon energy (eV)]]-Threshold</f>
        <v>10.492611199999999</v>
      </c>
      <c r="D632" t="s">
        <v>25</v>
      </c>
      <c r="E632" s="1">
        <v>0.83491578945</v>
      </c>
      <c r="F632" s="2">
        <f>Table3[[#This Row],[Polar ang (rad)]]/PI()*180</f>
        <v>47.837150984318271</v>
      </c>
      <c r="G632" s="4">
        <f>ROUND(Table3[[#This Row],[Polar ang (deg)]], 0)</f>
        <v>48</v>
      </c>
      <c r="H632" s="5">
        <v>4.3963199978942404E-3</v>
      </c>
      <c r="I632" s="1">
        <v>0.97231329245727305</v>
      </c>
      <c r="J632" s="1">
        <v>4.4494580409564097</v>
      </c>
      <c r="K632" s="2">
        <f>IF(Table3[[#This Row],[Phase shift diff (rad)]]="","",Table3[[#This Row],[Phase shift diff (rad)]]/PI()*180)</f>
        <v>254.93516686734969</v>
      </c>
      <c r="L632">
        <v>-1</v>
      </c>
      <c r="M632" s="1">
        <f>IF(Table3[[#This Row],[Unwrapped (deg)]]="","",Table3[[#This Row],[Unwrapped (deg)]]/180*PI())</f>
        <v>-1.8337272662231763</v>
      </c>
      <c r="N632" s="2">
        <f>IF(Table3[[#This Row],[Phase shift diff (deg)]]="","",Table3[[#This Row],[Phase shift diff (deg)]]+360*Table3[[#This Row],[Phase mod]])</f>
        <v>-105.06483313265031</v>
      </c>
    </row>
    <row r="633" spans="1:14" x14ac:dyDescent="0.2">
      <c r="A633" t="s">
        <v>33</v>
      </c>
      <c r="B633" s="3">
        <v>17.54</v>
      </c>
      <c r="C633" s="2">
        <f>2*Table3[[#This Row],[Photon energy (eV)]]-Threshold</f>
        <v>10.492611199999999</v>
      </c>
      <c r="D633" t="s">
        <v>25</v>
      </c>
      <c r="E633" s="1">
        <v>0.96874859060999996</v>
      </c>
      <c r="F633" s="2">
        <f>Table3[[#This Row],[Polar ang (rad)]]/PI()*180</f>
        <v>55.505205651199816</v>
      </c>
      <c r="G633" s="4">
        <f>ROUND(Table3[[#This Row],[Polar ang (deg)]], 0)</f>
        <v>56</v>
      </c>
      <c r="H633" s="5">
        <v>3.56277942203298E-3</v>
      </c>
      <c r="I633" s="1">
        <v>0.96600084996609303</v>
      </c>
      <c r="J633" s="1">
        <v>4.4550591982277803</v>
      </c>
      <c r="K633" s="2">
        <f>IF(Table3[[#This Row],[Phase shift diff (rad)]]="","",Table3[[#This Row],[Phase shift diff (rad)]]/PI()*180)</f>
        <v>255.2560895393882</v>
      </c>
      <c r="L633">
        <v>-1</v>
      </c>
      <c r="M633" s="1">
        <f>IF(Table3[[#This Row],[Unwrapped (deg)]]="","",Table3[[#This Row],[Unwrapped (deg)]]/180*PI())</f>
        <v>-1.8281261089518062</v>
      </c>
      <c r="N633" s="2">
        <f>IF(Table3[[#This Row],[Phase shift diff (deg)]]="","",Table3[[#This Row],[Phase shift diff (deg)]]+360*Table3[[#This Row],[Phase mod]])</f>
        <v>-104.7439104606118</v>
      </c>
    </row>
    <row r="634" spans="1:14" x14ac:dyDescent="0.2">
      <c r="A634" t="s">
        <v>33</v>
      </c>
      <c r="B634" s="3">
        <v>17.54</v>
      </c>
      <c r="C634" s="2">
        <f>2*Table3[[#This Row],[Photon energy (eV)]]-Threshold</f>
        <v>10.492611199999999</v>
      </c>
      <c r="D634" t="s">
        <v>25</v>
      </c>
      <c r="E634" s="1">
        <v>1.1025563842999999</v>
      </c>
      <c r="F634" s="2">
        <f>Table3[[#This Row],[Polar ang (rad)]]/PI()*180</f>
        <v>63.171827495594052</v>
      </c>
      <c r="G634" s="4">
        <f>ROUND(Table3[[#This Row],[Polar ang (deg)]], 0)</f>
        <v>63</v>
      </c>
      <c r="H634" s="5">
        <v>2.7351022529720202E-3</v>
      </c>
      <c r="I634" s="1">
        <v>0.96039180736065699</v>
      </c>
      <c r="J634" s="1">
        <v>4.4603106664862597</v>
      </c>
      <c r="K634" s="2">
        <f>IF(Table3[[#This Row],[Phase shift diff (rad)]]="","",Table3[[#This Row],[Phase shift diff (rad)]]/PI()*180)</f>
        <v>255.55697650684601</v>
      </c>
      <c r="L634">
        <v>-1</v>
      </c>
      <c r="M634" s="1">
        <f>IF(Table3[[#This Row],[Unwrapped (deg)]]="","",Table3[[#This Row],[Unwrapped (deg)]]/180*PI())</f>
        <v>-1.8228746406933265</v>
      </c>
      <c r="N634" s="2">
        <f>IF(Table3[[#This Row],[Phase shift diff (deg)]]="","",Table3[[#This Row],[Phase shift diff (deg)]]+360*Table3[[#This Row],[Phase mod]])</f>
        <v>-104.44302349315399</v>
      </c>
    </row>
    <row r="635" spans="1:14" x14ac:dyDescent="0.2">
      <c r="A635" t="s">
        <v>33</v>
      </c>
      <c r="B635" s="3">
        <v>17.54</v>
      </c>
      <c r="C635" s="2">
        <f>2*Table3[[#This Row],[Photon energy (eV)]]-Threshold</f>
        <v>10.492611199999999</v>
      </c>
      <c r="D635" t="s">
        <v>25</v>
      </c>
      <c r="E635" s="1">
        <v>1.2363485299999999</v>
      </c>
      <c r="F635" s="2">
        <f>Table3[[#This Row],[Polar ang (rad)]]/PI()*180</f>
        <v>70.837552776203438</v>
      </c>
      <c r="G635" s="4">
        <f>ROUND(Table3[[#This Row],[Polar ang (deg)]], 0)</f>
        <v>71</v>
      </c>
      <c r="H635" s="5">
        <v>1.9277509121464699E-3</v>
      </c>
      <c r="I635" s="1">
        <v>0.95585537762692396</v>
      </c>
      <c r="J635" s="1">
        <v>4.4647703048366703</v>
      </c>
      <c r="K635" s="2">
        <f>IF(Table3[[#This Row],[Phase shift diff (rad)]]="","",Table3[[#This Row],[Phase shift diff (rad)]]/PI()*180)</f>
        <v>255.81249496247921</v>
      </c>
      <c r="L635">
        <v>-1</v>
      </c>
      <c r="M635" s="1">
        <f>IF(Table3[[#This Row],[Unwrapped (deg)]]="","",Table3[[#This Row],[Unwrapped (deg)]]/180*PI())</f>
        <v>-1.8184150023429162</v>
      </c>
      <c r="N635" s="2">
        <f>IF(Table3[[#This Row],[Phase shift diff (deg)]]="","",Table3[[#This Row],[Phase shift diff (deg)]]+360*Table3[[#This Row],[Phase mod]])</f>
        <v>-104.18750503752079</v>
      </c>
    </row>
    <row r="636" spans="1:14" x14ac:dyDescent="0.2">
      <c r="A636" t="s">
        <v>33</v>
      </c>
      <c r="B636" s="3">
        <v>17.54</v>
      </c>
      <c r="C636" s="2">
        <f>2*Table3[[#This Row],[Photon energy (eV)]]-Threshold</f>
        <v>10.492611199999999</v>
      </c>
      <c r="D636" t="s">
        <v>25</v>
      </c>
      <c r="E636" s="1">
        <v>1.3701310999</v>
      </c>
      <c r="F636" s="2">
        <f>Table3[[#This Row],[Polar ang (rad)]]/PI()*180</f>
        <v>78.502729403887372</v>
      </c>
      <c r="G636" s="4">
        <f>ROUND(Table3[[#This Row],[Polar ang (deg)]], 0)</f>
        <v>79</v>
      </c>
      <c r="H636" s="5">
        <v>1.1442838499171599E-3</v>
      </c>
      <c r="I636" s="1">
        <v>0.95267375513081098</v>
      </c>
      <c r="J636" s="1">
        <v>4.46802035185494</v>
      </c>
      <c r="K636" s="2">
        <f>IF(Table3[[#This Row],[Phase shift diff (rad)]]="","",Table3[[#This Row],[Phase shift diff (rad)]]/PI()*180)</f>
        <v>255.99870893984516</v>
      </c>
      <c r="L636">
        <v>-1</v>
      </c>
      <c r="M636" s="1">
        <f>IF(Table3[[#This Row],[Unwrapped (deg)]]="","",Table3[[#This Row],[Unwrapped (deg)]]/180*PI())</f>
        <v>-1.8151649553246458</v>
      </c>
      <c r="N636" s="2">
        <f>IF(Table3[[#This Row],[Phase shift diff (deg)]]="","",Table3[[#This Row],[Phase shift diff (deg)]]+360*Table3[[#This Row],[Phase mod]])</f>
        <v>-104.00129106015484</v>
      </c>
    </row>
    <row r="637" spans="1:14" x14ac:dyDescent="0.2">
      <c r="A637" t="s">
        <v>33</v>
      </c>
      <c r="B637" s="3">
        <v>17.54</v>
      </c>
      <c r="C637" s="2">
        <f>2*Table3[[#This Row],[Photon energy (eV)]]-Threshold</f>
        <v>10.492611199999999</v>
      </c>
      <c r="D637" t="s">
        <v>25</v>
      </c>
      <c r="E637" s="1">
        <v>1.5039084682999999</v>
      </c>
      <c r="F637" s="2">
        <f>Table3[[#This Row],[Polar ang (rad)]]/PI()*180</f>
        <v>86.167608007574145</v>
      </c>
      <c r="G637" s="4">
        <f>ROUND(Table3[[#This Row],[Polar ang (deg)]], 0)</f>
        <v>86</v>
      </c>
      <c r="H637" s="5">
        <v>3.7915687277179002E-4</v>
      </c>
      <c r="I637" s="1">
        <v>0.95103485334953897</v>
      </c>
      <c r="J637" s="1">
        <v>4.4697393826705598</v>
      </c>
      <c r="K637" s="2">
        <f>IF(Table3[[#This Row],[Phase shift diff (rad)]]="","",Table3[[#This Row],[Phase shift diff (rad)]]/PI()*180)</f>
        <v>256.09720215043308</v>
      </c>
      <c r="L637">
        <v>-1</v>
      </c>
      <c r="M637" s="1">
        <f>IF(Table3[[#This Row],[Unwrapped (deg)]]="","",Table3[[#This Row],[Unwrapped (deg)]]/180*PI())</f>
        <v>-1.8134459245090266</v>
      </c>
      <c r="N637" s="2">
        <f>IF(Table3[[#This Row],[Phase shift diff (deg)]]="","",Table3[[#This Row],[Phase shift diff (deg)]]+360*Table3[[#This Row],[Phase mod]])</f>
        <v>-103.90279784956692</v>
      </c>
    </row>
    <row r="638" spans="1:14" x14ac:dyDescent="0.2">
      <c r="A638" t="s">
        <v>33</v>
      </c>
      <c r="B638" s="3">
        <v>17.54</v>
      </c>
      <c r="C638" s="2">
        <f>2*Table3[[#This Row],[Photon energy (eV)]]-Threshold</f>
        <v>10.492611199999999</v>
      </c>
      <c r="D638" t="s">
        <v>25</v>
      </c>
      <c r="E638" s="1">
        <v>1.6376841852897901</v>
      </c>
      <c r="F638" s="2">
        <f>Table3[[#This Row],[Polar ang (rad)]]/PI()*180</f>
        <v>93.83239199242567</v>
      </c>
      <c r="G638" s="4">
        <f>ROUND(Table3[[#This Row],[Polar ang (deg)]], 0)</f>
        <v>94</v>
      </c>
      <c r="H638" s="5">
        <v>3.7915687277179002E-4</v>
      </c>
      <c r="I638" s="1">
        <v>0.95103485334953897</v>
      </c>
      <c r="J638" s="1">
        <v>7.6113320362603503</v>
      </c>
      <c r="K638" s="2">
        <f>IF(Table3[[#This Row],[Phase shift diff (rad)]]="","",Table3[[#This Row],[Phase shift diff (rad)]]/PI()*180)</f>
        <v>436.09720215043291</v>
      </c>
      <c r="L638">
        <v>-1</v>
      </c>
      <c r="M638" s="1">
        <f>IF(Table3[[#This Row],[Unwrapped (deg)]]="","",Table3[[#This Row],[Unwrapped (deg)]]/180*PI())</f>
        <v>1.3281467290807636</v>
      </c>
      <c r="N638" s="2">
        <f>IF(Table3[[#This Row],[Phase shift diff (deg)]]="","",Table3[[#This Row],[Phase shift diff (deg)]]+360*Table3[[#This Row],[Phase mod]])</f>
        <v>76.097202150432906</v>
      </c>
    </row>
    <row r="639" spans="1:14" x14ac:dyDescent="0.2">
      <c r="A639" t="s">
        <v>33</v>
      </c>
      <c r="B639" s="3">
        <v>17.54</v>
      </c>
      <c r="C639" s="2">
        <f>2*Table3[[#This Row],[Photon energy (eV)]]-Threshold</f>
        <v>10.492611199999999</v>
      </c>
      <c r="D639" t="s">
        <v>25</v>
      </c>
      <c r="E639" s="1">
        <v>1.77146155368979</v>
      </c>
      <c r="F639" s="2">
        <f>Table3[[#This Row],[Polar ang (rad)]]/PI()*180</f>
        <v>101.49727059611246</v>
      </c>
      <c r="G639" s="4">
        <f>ROUND(Table3[[#This Row],[Polar ang (deg)]], 0)</f>
        <v>101</v>
      </c>
      <c r="H639" s="5">
        <v>1.1442838499171599E-3</v>
      </c>
      <c r="I639" s="1">
        <v>0.95267375513081098</v>
      </c>
      <c r="J639" s="1">
        <v>7.6096130054447304</v>
      </c>
      <c r="K639" s="2">
        <f>IF(Table3[[#This Row],[Phase shift diff (rad)]]="","",Table3[[#This Row],[Phase shift diff (rad)]]/PI()*180)</f>
        <v>435.99870893984502</v>
      </c>
      <c r="L639">
        <v>-1</v>
      </c>
      <c r="M639" s="1">
        <f>IF(Table3[[#This Row],[Unwrapped (deg)]]="","",Table3[[#This Row],[Unwrapped (deg)]]/180*PI())</f>
        <v>1.3264276982651446</v>
      </c>
      <c r="N639" s="2">
        <f>IF(Table3[[#This Row],[Phase shift diff (deg)]]="","",Table3[[#This Row],[Phase shift diff (deg)]]+360*Table3[[#This Row],[Phase mod]])</f>
        <v>75.998708939845017</v>
      </c>
    </row>
    <row r="640" spans="1:14" x14ac:dyDescent="0.2">
      <c r="A640" t="s">
        <v>33</v>
      </c>
      <c r="B640" s="3">
        <v>17.54</v>
      </c>
      <c r="C640" s="2">
        <f>2*Table3[[#This Row],[Photon energy (eV)]]-Threshold</f>
        <v>10.492611199999999</v>
      </c>
      <c r="D640" t="s">
        <v>25</v>
      </c>
      <c r="E640" s="1">
        <v>1.9052441235897899</v>
      </c>
      <c r="F640" s="2">
        <f>Table3[[#This Row],[Polar ang (rad)]]/PI()*180</f>
        <v>109.16244722379638</v>
      </c>
      <c r="G640" s="4">
        <f>ROUND(Table3[[#This Row],[Polar ang (deg)]], 0)</f>
        <v>109</v>
      </c>
      <c r="H640" s="5">
        <v>1.9277509121464699E-3</v>
      </c>
      <c r="I640" s="1">
        <v>0.95585537762692396</v>
      </c>
      <c r="J640" s="1">
        <v>7.6063629584264598</v>
      </c>
      <c r="K640" s="2">
        <f>IF(Table3[[#This Row],[Phase shift diff (rad)]]="","",Table3[[#This Row],[Phase shift diff (rad)]]/PI()*180)</f>
        <v>435.81249496247904</v>
      </c>
      <c r="L640">
        <v>-1</v>
      </c>
      <c r="M640" s="1">
        <f>IF(Table3[[#This Row],[Unwrapped (deg)]]="","",Table3[[#This Row],[Unwrapped (deg)]]/180*PI())</f>
        <v>1.3231776512468743</v>
      </c>
      <c r="N640" s="2">
        <f>IF(Table3[[#This Row],[Phase shift diff (deg)]]="","",Table3[[#This Row],[Phase shift diff (deg)]]+360*Table3[[#This Row],[Phase mod]])</f>
        <v>75.812494962479036</v>
      </c>
    </row>
    <row r="641" spans="1:14" x14ac:dyDescent="0.2">
      <c r="A641" t="s">
        <v>33</v>
      </c>
      <c r="B641" s="3">
        <v>17.54</v>
      </c>
      <c r="C641" s="2">
        <f>2*Table3[[#This Row],[Photon energy (eV)]]-Threshold</f>
        <v>10.492611199999999</v>
      </c>
      <c r="D641" t="s">
        <v>25</v>
      </c>
      <c r="E641" s="1">
        <v>2.0390362692897899</v>
      </c>
      <c r="F641" s="2">
        <f>Table3[[#This Row],[Polar ang (rad)]]/PI()*180</f>
        <v>116.82817250440576</v>
      </c>
      <c r="G641" s="4">
        <f>ROUND(Table3[[#This Row],[Polar ang (deg)]], 0)</f>
        <v>117</v>
      </c>
      <c r="H641" s="5">
        <v>2.7351022529720202E-3</v>
      </c>
      <c r="I641" s="1">
        <v>0.96039180736065699</v>
      </c>
      <c r="J641" s="1">
        <v>7.60190332007606</v>
      </c>
      <c r="K641" s="2">
        <f>IF(Table3[[#This Row],[Phase shift diff (rad)]]="","",Table3[[#This Row],[Phase shift diff (rad)]]/PI()*180)</f>
        <v>435.55697650684647</v>
      </c>
      <c r="L641">
        <v>-1</v>
      </c>
      <c r="M641" s="1">
        <f>IF(Table3[[#This Row],[Unwrapped (deg)]]="","",Table3[[#This Row],[Unwrapped (deg)]]/180*PI())</f>
        <v>1.3187180128964746</v>
      </c>
      <c r="N641" s="2">
        <f>IF(Table3[[#This Row],[Phase shift diff (deg)]]="","",Table3[[#This Row],[Phase shift diff (deg)]]+360*Table3[[#This Row],[Phase mod]])</f>
        <v>75.556976506846468</v>
      </c>
    </row>
    <row r="642" spans="1:14" x14ac:dyDescent="0.2">
      <c r="A642" t="s">
        <v>33</v>
      </c>
      <c r="B642" s="3">
        <v>17.54</v>
      </c>
      <c r="C642" s="2">
        <f>2*Table3[[#This Row],[Photon energy (eV)]]-Threshold</f>
        <v>10.492611199999999</v>
      </c>
      <c r="D642" t="s">
        <v>25</v>
      </c>
      <c r="E642" s="1">
        <v>2.1728440629797898</v>
      </c>
      <c r="F642" s="2">
        <f>Table3[[#This Row],[Polar ang (rad)]]/PI()*180</f>
        <v>124.4947943488</v>
      </c>
      <c r="G642" s="4">
        <f>ROUND(Table3[[#This Row],[Polar ang (deg)]], 0)</f>
        <v>124</v>
      </c>
      <c r="H642" s="5">
        <v>3.56277942203298E-3</v>
      </c>
      <c r="I642" s="1">
        <v>0.96600084996609303</v>
      </c>
      <c r="J642" s="1">
        <v>7.5966518518175699</v>
      </c>
      <c r="K642" s="2">
        <f>IF(Table3[[#This Row],[Phase shift diff (rad)]]="","",Table3[[#This Row],[Phase shift diff (rad)]]/PI()*180)</f>
        <v>435.25608953938803</v>
      </c>
      <c r="L642">
        <v>-1</v>
      </c>
      <c r="M642" s="1">
        <f>IF(Table3[[#This Row],[Unwrapped (deg)]]="","",Table3[[#This Row],[Unwrapped (deg)]]/180*PI())</f>
        <v>1.3134665446379838</v>
      </c>
      <c r="N642" s="2">
        <f>IF(Table3[[#This Row],[Phase shift diff (deg)]]="","",Table3[[#This Row],[Phase shift diff (deg)]]+360*Table3[[#This Row],[Phase mod]])</f>
        <v>75.256089539388029</v>
      </c>
    </row>
    <row r="643" spans="1:14" x14ac:dyDescent="0.2">
      <c r="A643" t="s">
        <v>33</v>
      </c>
      <c r="B643" s="3">
        <v>17.54</v>
      </c>
      <c r="C643" s="2">
        <f>2*Table3[[#This Row],[Photon energy (eV)]]-Threshold</f>
        <v>10.492611199999999</v>
      </c>
      <c r="D643" t="s">
        <v>25</v>
      </c>
      <c r="E643" s="1">
        <v>2.3066768641397899</v>
      </c>
      <c r="F643" s="2">
        <f>Table3[[#This Row],[Polar ang (rad)]]/PI()*180</f>
        <v>132.16284901568156</v>
      </c>
      <c r="G643" s="4">
        <f>ROUND(Table3[[#This Row],[Polar ang (deg)]], 0)</f>
        <v>132</v>
      </c>
      <c r="H643" s="5">
        <v>4.3963199978942404E-3</v>
      </c>
      <c r="I643" s="1">
        <v>0.97231329245727305</v>
      </c>
      <c r="J643" s="1">
        <v>7.59105069454621</v>
      </c>
      <c r="K643" s="2">
        <f>IF(Table3[[#This Row],[Phase shift diff (rad)]]="","",Table3[[#This Row],[Phase shift diff (rad)]]/PI()*180)</f>
        <v>434.93516686735006</v>
      </c>
      <c r="L643">
        <v>-1</v>
      </c>
      <c r="M643" s="1">
        <f>IF(Table3[[#This Row],[Unwrapped (deg)]]="","",Table3[[#This Row],[Unwrapped (deg)]]/180*PI())</f>
        <v>1.3078653873666235</v>
      </c>
      <c r="N643" s="2">
        <f>IF(Table3[[#This Row],[Phase shift diff (deg)]]="","",Table3[[#This Row],[Phase shift diff (deg)]]+360*Table3[[#This Row],[Phase mod]])</f>
        <v>74.935166867350063</v>
      </c>
    </row>
    <row r="644" spans="1:14" x14ac:dyDescent="0.2">
      <c r="A644" t="s">
        <v>33</v>
      </c>
      <c r="B644" s="3">
        <v>17.54</v>
      </c>
      <c r="C644" s="2">
        <f>2*Table3[[#This Row],[Photon energy (eV)]]-Threshold</f>
        <v>10.492611199999999</v>
      </c>
      <c r="D644" t="s">
        <v>25</v>
      </c>
      <c r="E644" s="1">
        <v>2.4405506304297901</v>
      </c>
      <c r="F644" s="2">
        <f>Table3[[#This Row],[Polar ang (rad)]]/PI()*180</f>
        <v>139.83325081161931</v>
      </c>
      <c r="G644" s="4">
        <f>ROUND(Table3[[#This Row],[Polar ang (deg)]], 0)</f>
        <v>140</v>
      </c>
      <c r="H644" s="5">
        <v>5.2102272713832002E-3</v>
      </c>
      <c r="I644" s="1">
        <v>0.97889444962931105</v>
      </c>
      <c r="J644" s="1">
        <v>7.5855210516015603</v>
      </c>
      <c r="K644" s="2">
        <f>IF(Table3[[#This Row],[Phase shift diff (rad)]]="","",Table3[[#This Row],[Phase shift diff (rad)]]/PI()*180)</f>
        <v>434.61834166440735</v>
      </c>
      <c r="L644">
        <v>-1</v>
      </c>
      <c r="M644" s="1">
        <f>IF(Table3[[#This Row],[Unwrapped (deg)]]="","",Table3[[#This Row],[Unwrapped (deg)]]/180*PI())</f>
        <v>1.3023357444219741</v>
      </c>
      <c r="N644" s="2">
        <f>IF(Table3[[#This Row],[Phase shift diff (deg)]]="","",Table3[[#This Row],[Phase shift diff (deg)]]+360*Table3[[#This Row],[Phase mod]])</f>
        <v>74.618341664407353</v>
      </c>
    </row>
    <row r="645" spans="1:14" x14ac:dyDescent="0.2">
      <c r="A645" t="s">
        <v>33</v>
      </c>
      <c r="B645" s="3">
        <v>17.54</v>
      </c>
      <c r="C645" s="2">
        <f>2*Table3[[#This Row],[Photon energy (eV)]]-Threshold</f>
        <v>10.492611199999999</v>
      </c>
      <c r="D645" t="s">
        <v>25</v>
      </c>
      <c r="E645" s="1">
        <v>2.5744958264797901</v>
      </c>
      <c r="F645" s="2">
        <f>Table3[[#This Row],[Polar ang (rad)]]/PI()*180</f>
        <v>147.50774523133671</v>
      </c>
      <c r="G645" s="4">
        <f>ROUND(Table3[[#This Row],[Polar ang (deg)]], 0)</f>
        <v>148</v>
      </c>
      <c r="H645" s="5">
        <v>5.9697316885758403E-3</v>
      </c>
      <c r="I645" s="1">
        <v>0.98527055347941705</v>
      </c>
      <c r="J645" s="1">
        <v>7.5804326588842104</v>
      </c>
      <c r="K645" s="2">
        <f>IF(Table3[[#This Row],[Phase shift diff (rad)]]="","",Table3[[#This Row],[Phase shift diff (rad)]]/PI()*180)</f>
        <v>434.32679823719815</v>
      </c>
      <c r="L645">
        <v>-1</v>
      </c>
      <c r="M645" s="1">
        <f>IF(Table3[[#This Row],[Unwrapped (deg)]]="","",Table3[[#This Row],[Unwrapped (deg)]]/180*PI())</f>
        <v>1.2972473517046248</v>
      </c>
      <c r="N645" s="2">
        <f>IF(Table3[[#This Row],[Phase shift diff (deg)]]="","",Table3[[#This Row],[Phase shift diff (deg)]]+360*Table3[[#This Row],[Phase mod]])</f>
        <v>74.326798237198147</v>
      </c>
    </row>
    <row r="646" spans="1:14" x14ac:dyDescent="0.2">
      <c r="A646" t="s">
        <v>33</v>
      </c>
      <c r="B646" s="3">
        <v>17.54</v>
      </c>
      <c r="C646" s="2">
        <f>2*Table3[[#This Row],[Photon energy (eV)]]-Threshold</f>
        <v>10.492611199999999</v>
      </c>
      <c r="D646" t="s">
        <v>25</v>
      </c>
      <c r="E646" s="1">
        <v>2.7085798469497901</v>
      </c>
      <c r="F646" s="2">
        <f>Table3[[#This Row],[Polar ang (rad)]]/PI()*180</f>
        <v>155.19019370441345</v>
      </c>
      <c r="G646" s="4">
        <f>ROUND(Table3[[#This Row],[Polar ang (deg)]], 0)</f>
        <v>155</v>
      </c>
      <c r="H646" s="5">
        <v>6.6343612891608299E-3</v>
      </c>
      <c r="I646" s="1">
        <v>0.99096508583558396</v>
      </c>
      <c r="J646" s="1">
        <v>7.5760892464537601</v>
      </c>
      <c r="K646" s="2">
        <f>IF(Table3[[#This Row],[Phase shift diff (rad)]]="","",Table3[[#This Row],[Phase shift diff (rad)]]/PI()*180)</f>
        <v>434.07793903624867</v>
      </c>
      <c r="L646">
        <v>-1</v>
      </c>
      <c r="M646" s="1">
        <f>IF(Table3[[#This Row],[Unwrapped (deg)]]="","",Table3[[#This Row],[Unwrapped (deg)]]/180*PI())</f>
        <v>1.2929039392741741</v>
      </c>
      <c r="N646" s="2">
        <f>IF(Table3[[#This Row],[Phase shift diff (deg)]]="","",Table3[[#This Row],[Phase shift diff (deg)]]+360*Table3[[#This Row],[Phase mod]])</f>
        <v>74.077939036248665</v>
      </c>
    </row>
    <row r="647" spans="1:14" x14ac:dyDescent="0.2">
      <c r="A647" t="s">
        <v>33</v>
      </c>
      <c r="B647" s="3">
        <v>17.54</v>
      </c>
      <c r="C647" s="2">
        <f>2*Table3[[#This Row],[Photon energy (eV)]]-Threshold</f>
        <v>10.492611199999999</v>
      </c>
      <c r="D647" t="s">
        <v>25</v>
      </c>
      <c r="E647" s="1">
        <v>2.8429890499997899</v>
      </c>
      <c r="F647" s="2">
        <f>Table3[[#This Row],[Polar ang (rad)]]/PI()*180</f>
        <v>162.89127376689535</v>
      </c>
      <c r="G647" s="4">
        <f>ROUND(Table3[[#This Row],[Polar ang (deg)]], 0)</f>
        <v>163</v>
      </c>
      <c r="H647" s="5">
        <v>7.1629036280829103E-3</v>
      </c>
      <c r="I647" s="1">
        <v>0.99554053882740701</v>
      </c>
      <c r="J647" s="1">
        <v>7.5727251495449703</v>
      </c>
      <c r="K647" s="2">
        <f>IF(Table3[[#This Row],[Phase shift diff (rad)]]="","",Table3[[#This Row],[Phase shift diff (rad)]]/PI()*180)</f>
        <v>433.88519048150198</v>
      </c>
      <c r="L647">
        <v>-1</v>
      </c>
      <c r="M647" s="1">
        <f>IF(Table3[[#This Row],[Unwrapped (deg)]]="","",Table3[[#This Row],[Unwrapped (deg)]]/180*PI())</f>
        <v>1.2895398423653839</v>
      </c>
      <c r="N647" s="2">
        <f>IF(Table3[[#This Row],[Phase shift diff (deg)]]="","",Table3[[#This Row],[Phase shift diff (deg)]]+360*Table3[[#This Row],[Phase mod]])</f>
        <v>73.885190481501979</v>
      </c>
    </row>
    <row r="648" spans="1:14" x14ac:dyDescent="0.2">
      <c r="A648" t="s">
        <v>33</v>
      </c>
      <c r="B648" s="3">
        <v>17.54</v>
      </c>
      <c r="C648" s="2">
        <f>2*Table3[[#This Row],[Photon energy (eV)]]-Threshold</f>
        <v>10.492611199999999</v>
      </c>
      <c r="D648" t="s">
        <v>25</v>
      </c>
      <c r="E648" s="1">
        <v>2.9785043514297902</v>
      </c>
      <c r="F648" s="2">
        <f>Table3[[#This Row],[Polar ang (rad)]]/PI()*180</f>
        <v>170.65572859827753</v>
      </c>
      <c r="G648" s="4">
        <f>ROUND(Table3[[#This Row],[Polar ang (deg)]], 0)</f>
        <v>171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diff (rad)]]="","",Table3[[#This Row],[Phase shift diff (rad)]]/PI()*180)</f>
        <v>433.75812064061284</v>
      </c>
      <c r="L648">
        <v>-1</v>
      </c>
      <c r="M648" s="1">
        <f>IF(Table3[[#This Row],[Unwrapped (deg)]]="","",Table3[[#This Row],[Unwrapped (deg)]]/180*PI())</f>
        <v>1.2873220552618831</v>
      </c>
      <c r="N648" s="2">
        <f>IF(Table3[[#This Row],[Phase shift diff (deg)]]="","",Table3[[#This Row],[Phase shift diff (deg)]]+360*Table3[[#This Row],[Phase mod]])</f>
        <v>73.758120640612844</v>
      </c>
    </row>
    <row r="649" spans="1:14" x14ac:dyDescent="0.2">
      <c r="A649" t="s">
        <v>33</v>
      </c>
      <c r="B649" s="3">
        <v>17.54</v>
      </c>
      <c r="C649" s="2">
        <f>2*Table3[[#This Row],[Photon energy (eV)]]-Threshold</f>
        <v>10.492611199999999</v>
      </c>
      <c r="D649" t="s">
        <v>25</v>
      </c>
      <c r="E649" s="1">
        <v>3.14159265358979</v>
      </c>
      <c r="F649" s="2">
        <f>Table3[[#This Row],[Polar ang (rad)]]/PI()*180</f>
        <v>179.99999999999983</v>
      </c>
      <c r="G649" s="4">
        <f>ROUND(Table3[[#This Row],[Polar ang (deg)]], 0)</f>
        <v>180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diff (rad)]]="","",Table3[[#This Row],[Phase shift diff (rad)]]/PI()*180)</f>
        <v>433.7030717262196</v>
      </c>
      <c r="L649">
        <v>-1</v>
      </c>
      <c r="M649" s="1">
        <f>IF(Table3[[#This Row],[Unwrapped (deg)]]="","",Table3[[#This Row],[Unwrapped (deg)]]/180*PI())</f>
        <v>1.2863612704560727</v>
      </c>
      <c r="N649" s="2">
        <f>IF(Table3[[#This Row],[Phase shift diff (deg)]]="","",Table3[[#This Row],[Phase shift diff (deg)]]+360*Table3[[#This Row],[Phase mod]])</f>
        <v>73.703071726219605</v>
      </c>
    </row>
    <row r="650" spans="1:14" x14ac:dyDescent="0.2">
      <c r="A650" t="s">
        <v>34</v>
      </c>
      <c r="B650" s="3">
        <v>18.09</v>
      </c>
      <c r="C650" s="2">
        <f>2*Table3[[#This Row],[Photon energy (eV)]]-Threshold</f>
        <v>11.5926112</v>
      </c>
      <c r="D650" t="s">
        <v>23</v>
      </c>
      <c r="E650" s="1">
        <v>0</v>
      </c>
      <c r="F650" s="2">
        <f>Table3[[#This Row],[Polar ang (rad)]]/PI()*180</f>
        <v>0</v>
      </c>
      <c r="G650" s="4">
        <f>ROUND(Table3[[#This Row],[Polar ang (deg)]], 0)</f>
        <v>0</v>
      </c>
      <c r="H650" s="5">
        <v>2.22224629099088E-3</v>
      </c>
      <c r="I650" s="1">
        <v>1</v>
      </c>
      <c r="J650" s="1">
        <v>1.3652779731279201</v>
      </c>
      <c r="K650" s="2">
        <f>IF(Table3[[#This Row],[Phase shift diff (rad)]]="","",Table3[[#This Row],[Phase shift diff (rad)]]/PI()*180)</f>
        <v>78.224665722405248</v>
      </c>
      <c r="L650">
        <v>-1</v>
      </c>
      <c r="M650" s="1">
        <f>IF(Table3[[#This Row],[Unwrapped (deg)]]="","",Table3[[#This Row],[Unwrapped (deg)]]/180*PI())</f>
        <v>-4.9179073340516659</v>
      </c>
      <c r="N650" s="2">
        <f>IF(Table3[[#This Row],[Phase shift diff (deg)]]="","",Table3[[#This Row],[Phase shift diff (deg)]]+360*Table3[[#This Row],[Phase mod]])</f>
        <v>-281.77533427759477</v>
      </c>
    </row>
    <row r="651" spans="1:14" x14ac:dyDescent="0.2">
      <c r="A651" t="s">
        <v>34</v>
      </c>
      <c r="B651" s="3">
        <v>18.09</v>
      </c>
      <c r="C651" s="2">
        <f>2*Table3[[#This Row],[Photon energy (eV)]]-Threshold</f>
        <v>11.5926112</v>
      </c>
      <c r="D651" t="s">
        <v>23</v>
      </c>
      <c r="E651" s="1">
        <v>0.16308830216</v>
      </c>
      <c r="F651" s="2">
        <f>Table3[[#This Row],[Polar ang (rad)]]/PI()*180</f>
        <v>9.3442714017223079</v>
      </c>
      <c r="G651" s="4">
        <f>ROUND(Table3[[#This Row],[Polar ang (deg)]], 0)</f>
        <v>9</v>
      </c>
      <c r="H651" s="5">
        <v>1.8172948024428499E-3</v>
      </c>
      <c r="I651" s="1">
        <v>0.83823178535571896</v>
      </c>
      <c r="J651" s="1">
        <v>1.41782036492255</v>
      </c>
      <c r="K651" s="2">
        <f>IF(Table3[[#This Row],[Phase shift diff (rad)]]="","",Table3[[#This Row],[Phase shift diff (rad)]]/PI()*180)</f>
        <v>81.235123017760344</v>
      </c>
      <c r="L651">
        <v>-1</v>
      </c>
      <c r="M651" s="1">
        <f>IF(Table3[[#This Row],[Unwrapped (deg)]]="","",Table3[[#This Row],[Unwrapped (deg)]]/180*PI())</f>
        <v>-4.8653649422570364</v>
      </c>
      <c r="N651" s="2">
        <f>IF(Table3[[#This Row],[Phase shift diff (deg)]]="","",Table3[[#This Row],[Phase shift diff (deg)]]+360*Table3[[#This Row],[Phase mod]])</f>
        <v>-278.76487698223968</v>
      </c>
    </row>
    <row r="652" spans="1:14" x14ac:dyDescent="0.2">
      <c r="A652" t="s">
        <v>34</v>
      </c>
      <c r="B652" s="3">
        <v>18.09</v>
      </c>
      <c r="C652" s="2">
        <f>2*Table3[[#This Row],[Photon energy (eV)]]-Threshold</f>
        <v>11.5926112</v>
      </c>
      <c r="D652" t="s">
        <v>23</v>
      </c>
      <c r="E652" s="1">
        <v>0.29860360358999999</v>
      </c>
      <c r="F652" s="2">
        <f>Table3[[#This Row],[Polar ang (rad)]]/PI()*180</f>
        <v>17.108726233104477</v>
      </c>
      <c r="G652" s="4">
        <f>ROUND(Table3[[#This Row],[Polar ang (deg)]], 0)</f>
        <v>17</v>
      </c>
      <c r="H652" s="5">
        <v>1.0589475119142601E-3</v>
      </c>
      <c r="I652" s="1">
        <v>0.50608667358225001</v>
      </c>
      <c r="J652" s="1">
        <v>1.6429740562223101</v>
      </c>
      <c r="K652" s="2">
        <f>IF(Table3[[#This Row],[Phase shift diff (rad)]]="","",Table3[[#This Row],[Phase shift diff (rad)]]/PI()*180)</f>
        <v>94.13547927102799</v>
      </c>
      <c r="L652">
        <v>-1</v>
      </c>
      <c r="M652" s="1">
        <f>IF(Table3[[#This Row],[Unwrapped (deg)]]="","",Table3[[#This Row],[Unwrapped (deg)]]/180*PI())</f>
        <v>-4.6402112509572762</v>
      </c>
      <c r="N652" s="2">
        <f>IF(Table3[[#This Row],[Phase shift diff (deg)]]="","",Table3[[#This Row],[Phase shift diff (deg)]]+360*Table3[[#This Row],[Phase mod]])</f>
        <v>-265.86452072897202</v>
      </c>
    </row>
    <row r="653" spans="1:14" x14ac:dyDescent="0.2">
      <c r="A653" t="s">
        <v>34</v>
      </c>
      <c r="B653" s="3">
        <v>18.09</v>
      </c>
      <c r="C653" s="2">
        <f>2*Table3[[#This Row],[Photon energy (eV)]]-Threshold</f>
        <v>11.5926112</v>
      </c>
      <c r="D653" t="s">
        <v>23</v>
      </c>
      <c r="E653" s="1">
        <v>0.43301280663999903</v>
      </c>
      <c r="F653" s="2">
        <f>Table3[[#This Row],[Polar ang (rad)]]/PI()*180</f>
        <v>24.809806295586331</v>
      </c>
      <c r="G653" s="4">
        <f>ROUND(Table3[[#This Row],[Polar ang (deg)]], 0)</f>
        <v>25</v>
      </c>
      <c r="H653" s="5">
        <v>5.4636657857343098E-4</v>
      </c>
      <c r="I653" s="1">
        <v>0.23668995835294501</v>
      </c>
      <c r="J653" s="1">
        <v>2.6427619484275202</v>
      </c>
      <c r="K653" s="2">
        <f>IF(Table3[[#This Row],[Phase shift diff (rad)]]="","",Table3[[#This Row],[Phase shift diff (rad)]]/PI()*180)</f>
        <v>151.41910590266701</v>
      </c>
      <c r="L653">
        <v>-1</v>
      </c>
      <c r="M653" s="1">
        <f>IF(Table3[[#This Row],[Unwrapped (deg)]]="","",Table3[[#This Row],[Unwrapped (deg)]]/180*PI())</f>
        <v>-3.6404233587520665</v>
      </c>
      <c r="N653" s="2">
        <f>IF(Table3[[#This Row],[Phase shift diff (deg)]]="","",Table3[[#This Row],[Phase shift diff (deg)]]+360*Table3[[#This Row],[Phase mod]])</f>
        <v>-208.58089409733299</v>
      </c>
    </row>
    <row r="654" spans="1:14" x14ac:dyDescent="0.2">
      <c r="A654" t="s">
        <v>34</v>
      </c>
      <c r="B654" s="3">
        <v>18.09</v>
      </c>
      <c r="C654" s="2">
        <f>2*Table3[[#This Row],[Photon energy (eV)]]-Threshold</f>
        <v>11.5926112</v>
      </c>
      <c r="D654" t="s">
        <v>23</v>
      </c>
      <c r="E654" s="1">
        <v>0.56709682710999998</v>
      </c>
      <c r="F654" s="2">
        <f>Table3[[#This Row],[Polar ang (rad)]]/PI()*180</f>
        <v>32.492254768663123</v>
      </c>
      <c r="G654" s="4">
        <f>ROUND(Table3[[#This Row],[Polar ang (deg)]], 0)</f>
        <v>32</v>
      </c>
      <c r="H654" s="5">
        <v>8.4068775180545698E-4</v>
      </c>
      <c r="I654" s="1">
        <v>0.273412747539094</v>
      </c>
      <c r="J654" s="1">
        <v>3.4690529268596801</v>
      </c>
      <c r="K654" s="2">
        <f>IF(Table3[[#This Row],[Phase shift diff (rad)]]="","",Table3[[#This Row],[Phase shift diff (rad)]]/PI()*180)</f>
        <v>198.76209161656516</v>
      </c>
      <c r="L654">
        <v>-1</v>
      </c>
      <c r="M654" s="1">
        <f>IF(Table3[[#This Row],[Unwrapped (deg)]]="","",Table3[[#This Row],[Unwrapped (deg)]]/180*PI())</f>
        <v>-2.8141323803199056</v>
      </c>
      <c r="N654" s="2">
        <f>IF(Table3[[#This Row],[Phase shift diff (deg)]]="","",Table3[[#This Row],[Phase shift diff (deg)]]+360*Table3[[#This Row],[Phase mod]])</f>
        <v>-161.23790838343484</v>
      </c>
    </row>
    <row r="655" spans="1:14" x14ac:dyDescent="0.2">
      <c r="A655" t="s">
        <v>34</v>
      </c>
      <c r="B655" s="3">
        <v>18.09</v>
      </c>
      <c r="C655" s="2">
        <f>2*Table3[[#This Row],[Photon energy (eV)]]-Threshold</f>
        <v>11.5926112</v>
      </c>
      <c r="D655" t="s">
        <v>23</v>
      </c>
      <c r="E655" s="1">
        <v>0.70104202315999997</v>
      </c>
      <c r="F655" s="2">
        <f>Table3[[#This Row],[Polar ang (rad)]]/PI()*180</f>
        <v>40.166749188380507</v>
      </c>
      <c r="G655" s="4">
        <f>ROUND(Table3[[#This Row],[Polar ang (deg)]], 0)</f>
        <v>40</v>
      </c>
      <c r="H655" s="5">
        <v>9.8875633792694308E-4</v>
      </c>
      <c r="I655" s="1">
        <v>0.304955383385075</v>
      </c>
      <c r="J655" s="1">
        <v>3.49444746803238</v>
      </c>
      <c r="K655" s="2">
        <f>IF(Table3[[#This Row],[Phase shift diff (rad)]]="","",Table3[[#This Row],[Phase shift diff (rad)]]/PI()*180)</f>
        <v>200.21709164843205</v>
      </c>
      <c r="L655">
        <v>-1</v>
      </c>
      <c r="M655" s="1">
        <f>IF(Table3[[#This Row],[Unwrapped (deg)]]="","",Table3[[#This Row],[Unwrapped (deg)]]/180*PI())</f>
        <v>-2.7887378391472057</v>
      </c>
      <c r="N655" s="2">
        <f>IF(Table3[[#This Row],[Phase shift diff (deg)]]="","",Table3[[#This Row],[Phase shift diff (deg)]]+360*Table3[[#This Row],[Phase mod]])</f>
        <v>-159.78290835156795</v>
      </c>
    </row>
    <row r="656" spans="1:14" x14ac:dyDescent="0.2">
      <c r="A656" t="s">
        <v>34</v>
      </c>
      <c r="B656" s="3">
        <v>18.09</v>
      </c>
      <c r="C656" s="2">
        <f>2*Table3[[#This Row],[Photon energy (eV)]]-Threshold</f>
        <v>11.5926112</v>
      </c>
      <c r="D656" t="s">
        <v>23</v>
      </c>
      <c r="E656" s="1">
        <v>0.83491578945</v>
      </c>
      <c r="F656" s="2">
        <f>Table3[[#This Row],[Polar ang (rad)]]/PI()*180</f>
        <v>47.837150984318271</v>
      </c>
      <c r="G656" s="4">
        <f>ROUND(Table3[[#This Row],[Polar ang (deg)]], 0)</f>
        <v>48</v>
      </c>
      <c r="H656" s="5">
        <v>8.5324531434593999E-4</v>
      </c>
      <c r="I656" s="1">
        <v>0.32057241265448699</v>
      </c>
      <c r="J656" s="1">
        <v>3.0937105606215201</v>
      </c>
      <c r="K656" s="2">
        <f>IF(Table3[[#This Row],[Phase shift diff (rad)]]="","",Table3[[#This Row],[Phase shift diff (rad)]]/PI()*180)</f>
        <v>177.25655815866492</v>
      </c>
      <c r="L656">
        <v>-1</v>
      </c>
      <c r="M656" s="1">
        <f>IF(Table3[[#This Row],[Unwrapped (deg)]]="","",Table3[[#This Row],[Unwrapped (deg)]]/180*PI())</f>
        <v>-3.1894747465580666</v>
      </c>
      <c r="N656" s="2">
        <f>IF(Table3[[#This Row],[Phase shift diff (deg)]]="","",Table3[[#This Row],[Phase shift diff (deg)]]+360*Table3[[#This Row],[Phase mod]])</f>
        <v>-182.74344184133508</v>
      </c>
    </row>
    <row r="657" spans="1:14" x14ac:dyDescent="0.2">
      <c r="A657" t="s">
        <v>34</v>
      </c>
      <c r="B657" s="3">
        <v>18.09</v>
      </c>
      <c r="C657" s="2">
        <f>2*Table3[[#This Row],[Photon energy (eV)]]-Threshold</f>
        <v>11.5926112</v>
      </c>
      <c r="D657" t="s">
        <v>23</v>
      </c>
      <c r="E657" s="1">
        <v>0.96874859060999896</v>
      </c>
      <c r="F657" s="2">
        <f>Table3[[#This Row],[Polar ang (rad)]]/PI()*180</f>
        <v>55.505205651199752</v>
      </c>
      <c r="G657" s="4">
        <f>ROUND(Table3[[#This Row],[Polar ang (deg)]], 0)</f>
        <v>56</v>
      </c>
      <c r="H657" s="5">
        <v>9.1549188089512501E-4</v>
      </c>
      <c r="I657" s="1">
        <v>0.46068254050355001</v>
      </c>
      <c r="J657" s="1">
        <v>2.3195126341188601</v>
      </c>
      <c r="K657" s="2">
        <f>IF(Table3[[#This Row],[Phase shift diff (rad)]]="","",Table3[[#This Row],[Phase shift diff (rad)]]/PI()*180)</f>
        <v>132.89828446228302</v>
      </c>
      <c r="L657">
        <v>-1</v>
      </c>
      <c r="M657" s="1">
        <f>IF(Table3[[#This Row],[Unwrapped (deg)]]="","",Table3[[#This Row],[Unwrapped (deg)]]/180*PI())</f>
        <v>-3.9636726730607257</v>
      </c>
      <c r="N657" s="2">
        <f>IF(Table3[[#This Row],[Phase shift diff (deg)]]="","",Table3[[#This Row],[Phase shift diff (deg)]]+360*Table3[[#This Row],[Phase mod]])</f>
        <v>-227.10171553771698</v>
      </c>
    </row>
    <row r="658" spans="1:14" x14ac:dyDescent="0.2">
      <c r="A658" t="s">
        <v>34</v>
      </c>
      <c r="B658" s="3">
        <v>18.09</v>
      </c>
      <c r="C658" s="2">
        <f>2*Table3[[#This Row],[Photon energy (eV)]]-Threshold</f>
        <v>11.5926112</v>
      </c>
      <c r="D658" t="s">
        <v>23</v>
      </c>
      <c r="E658" s="1">
        <v>1.1025563842999999</v>
      </c>
      <c r="F658" s="2">
        <f>Table3[[#This Row],[Polar ang (rad)]]/PI()*180</f>
        <v>63.171827495594052</v>
      </c>
      <c r="G658" s="4">
        <f>ROUND(Table3[[#This Row],[Polar ang (deg)]], 0)</f>
        <v>63</v>
      </c>
      <c r="H658" s="5">
        <v>1.2782577833378901E-3</v>
      </c>
      <c r="I658" s="1">
        <v>0.79143818932314702</v>
      </c>
      <c r="J658" s="1">
        <v>1.8420647533036401</v>
      </c>
      <c r="K658" s="2">
        <f>IF(Table3[[#This Row],[Phase shift diff (rad)]]="","",Table3[[#This Row],[Phase shift diff (rad)]]/PI()*180)</f>
        <v>105.54253595410573</v>
      </c>
      <c r="L658">
        <v>-1</v>
      </c>
      <c r="M658" s="1">
        <f>IF(Table3[[#This Row],[Unwrapped (deg)]]="","",Table3[[#This Row],[Unwrapped (deg)]]/180*PI())</f>
        <v>-4.4411205538759457</v>
      </c>
      <c r="N658" s="2">
        <f>IF(Table3[[#This Row],[Phase shift diff (deg)]]="","",Table3[[#This Row],[Phase shift diff (deg)]]+360*Table3[[#This Row],[Phase mod]])</f>
        <v>-254.45746404589426</v>
      </c>
    </row>
    <row r="659" spans="1:14" x14ac:dyDescent="0.2">
      <c r="A659" t="s">
        <v>34</v>
      </c>
      <c r="B659" s="3">
        <v>18.09</v>
      </c>
      <c r="C659" s="2">
        <f>2*Table3[[#This Row],[Photon energy (eV)]]-Threshold</f>
        <v>11.5926112</v>
      </c>
      <c r="D659" t="s">
        <v>23</v>
      </c>
      <c r="E659" s="1">
        <v>1.2363485299999999</v>
      </c>
      <c r="F659" s="2">
        <f>Table3[[#This Row],[Polar ang (rad)]]/PI()*180</f>
        <v>70.837552776203438</v>
      </c>
      <c r="G659" s="4">
        <f>ROUND(Table3[[#This Row],[Polar ang (deg)]], 0)</f>
        <v>71</v>
      </c>
      <c r="H659" s="5">
        <v>1.43917226186696E-3</v>
      </c>
      <c r="I659" s="1">
        <v>0.85037310561865997</v>
      </c>
      <c r="J659" s="1">
        <v>1.64969223587798</v>
      </c>
      <c r="K659" s="2">
        <f>IF(Table3[[#This Row],[Phase shift diff (rad)]]="","",Table3[[#This Row],[Phase shift diff (rad)]]/PI()*180)</f>
        <v>94.520402611308526</v>
      </c>
      <c r="L659">
        <v>-1</v>
      </c>
      <c r="M659" s="1">
        <f>IF(Table3[[#This Row],[Unwrapped (deg)]]="","",Table3[[#This Row],[Unwrapped (deg)]]/180*PI())</f>
        <v>-4.633493071301606</v>
      </c>
      <c r="N659" s="2">
        <f>IF(Table3[[#This Row],[Phase shift diff (deg)]]="","",Table3[[#This Row],[Phase shift diff (deg)]]+360*Table3[[#This Row],[Phase mod]])</f>
        <v>-265.47959738869145</v>
      </c>
    </row>
    <row r="660" spans="1:14" x14ac:dyDescent="0.2">
      <c r="A660" t="s">
        <v>34</v>
      </c>
      <c r="B660" s="3">
        <v>18.09</v>
      </c>
      <c r="C660" s="2">
        <f>2*Table3[[#This Row],[Photon energy (eV)]]-Threshold</f>
        <v>11.5926112</v>
      </c>
      <c r="D660" t="s">
        <v>23</v>
      </c>
      <c r="E660" s="1">
        <v>1.3701310999</v>
      </c>
      <c r="F660" s="2">
        <f>Table3[[#This Row],[Polar ang (rad)]]/PI()*180</f>
        <v>78.502729403887372</v>
      </c>
      <c r="G660" s="4">
        <f>ROUND(Table3[[#This Row],[Polar ang (deg)]], 0)</f>
        <v>79</v>
      </c>
      <c r="H660" s="5">
        <v>1.14414169282528E-3</v>
      </c>
      <c r="I660" s="1">
        <v>0.75749041069116396</v>
      </c>
      <c r="J660" s="1">
        <v>1.5672513190069599</v>
      </c>
      <c r="K660" s="2">
        <f>IF(Table3[[#This Row],[Phase shift diff (rad)]]="","",Table3[[#This Row],[Phase shift diff (rad)]]/PI()*180)</f>
        <v>89.796886015410223</v>
      </c>
      <c r="L660">
        <v>-1</v>
      </c>
      <c r="M660" s="1">
        <f>IF(Table3[[#This Row],[Unwrapped (deg)]]="","",Table3[[#This Row],[Unwrapped (deg)]]/180*PI())</f>
        <v>-4.7159339881726261</v>
      </c>
      <c r="N660" s="2">
        <f>IF(Table3[[#This Row],[Phase shift diff (deg)]]="","",Table3[[#This Row],[Phase shift diff (deg)]]+360*Table3[[#This Row],[Phase mod]])</f>
        <v>-270.20311398458978</v>
      </c>
    </row>
    <row r="661" spans="1:14" x14ac:dyDescent="0.2">
      <c r="A661" t="s">
        <v>34</v>
      </c>
      <c r="B661" s="3">
        <v>18.09</v>
      </c>
      <c r="C661" s="2">
        <f>2*Table3[[#This Row],[Photon energy (eV)]]-Threshold</f>
        <v>11.5926112</v>
      </c>
      <c r="D661" t="s">
        <v>23</v>
      </c>
      <c r="E661" s="1">
        <v>1.5039084682999999</v>
      </c>
      <c r="F661" s="2">
        <f>Table3[[#This Row],[Polar ang (rad)]]/PI()*180</f>
        <v>86.167608007574145</v>
      </c>
      <c r="G661" s="4">
        <f>ROUND(Table3[[#This Row],[Polar ang (deg)]], 0)</f>
        <v>86</v>
      </c>
      <c r="H661" s="5">
        <v>4.3586929470085202E-4</v>
      </c>
      <c r="I661" s="1">
        <v>0.72529073833423596</v>
      </c>
      <c r="J661" s="1">
        <v>1.53493308754061</v>
      </c>
      <c r="K661" s="2">
        <f>IF(Table3[[#This Row],[Phase shift diff (rad)]]="","",Table3[[#This Row],[Phase shift diff (rad)]]/PI()*180)</f>
        <v>87.945187751061468</v>
      </c>
      <c r="L661">
        <v>-1</v>
      </c>
      <c r="M661" s="1">
        <f>IF(Table3[[#This Row],[Unwrapped (deg)]]="","",Table3[[#This Row],[Unwrapped (deg)]]/180*PI())</f>
        <v>-4.7482522196389771</v>
      </c>
      <c r="N661" s="2">
        <f>IF(Table3[[#This Row],[Phase shift diff (deg)]]="","",Table3[[#This Row],[Phase shift diff (deg)]]+360*Table3[[#This Row],[Phase mod]])</f>
        <v>-272.05481224893856</v>
      </c>
    </row>
    <row r="662" spans="1:14" x14ac:dyDescent="0.2">
      <c r="A662" t="s">
        <v>34</v>
      </c>
      <c r="B662" s="3">
        <v>18.09</v>
      </c>
      <c r="C662" s="2">
        <f>2*Table3[[#This Row],[Photon energy (eV)]]-Threshold</f>
        <v>11.5926112</v>
      </c>
      <c r="D662" t="s">
        <v>23</v>
      </c>
      <c r="E662" s="1">
        <v>1.6376841852897901</v>
      </c>
      <c r="F662" s="2">
        <f>Table3[[#This Row],[Polar ang (rad)]]/PI()*180</f>
        <v>93.83239199242567</v>
      </c>
      <c r="G662" s="4">
        <f>ROUND(Table3[[#This Row],[Polar ang (deg)]], 0)</f>
        <v>94</v>
      </c>
      <c r="H662" s="5">
        <v>4.3586929470085202E-4</v>
      </c>
      <c r="I662" s="1">
        <v>0.72529073833423596</v>
      </c>
      <c r="J662" s="1">
        <v>4.6765257411304004</v>
      </c>
      <c r="K662" s="2">
        <f>IF(Table3[[#This Row],[Phase shift diff (rad)]]="","",Table3[[#This Row],[Phase shift diff (rad)]]/PI()*180)</f>
        <v>267.94518775106133</v>
      </c>
      <c r="L662">
        <v>-1</v>
      </c>
      <c r="M662" s="1">
        <f>IF(Table3[[#This Row],[Unwrapped (deg)]]="","",Table3[[#This Row],[Unwrapped (deg)]]/180*PI())</f>
        <v>-1.6066595660491858</v>
      </c>
      <c r="N662" s="2">
        <f>IF(Table3[[#This Row],[Phase shift diff (deg)]]="","",Table3[[#This Row],[Phase shift diff (deg)]]+360*Table3[[#This Row],[Phase mod]])</f>
        <v>-92.054812248938674</v>
      </c>
    </row>
    <row r="663" spans="1:14" x14ac:dyDescent="0.2">
      <c r="A663" t="s">
        <v>34</v>
      </c>
      <c r="B663" s="3">
        <v>18.09</v>
      </c>
      <c r="C663" s="2">
        <f>2*Table3[[#This Row],[Photon energy (eV)]]-Threshold</f>
        <v>11.5926112</v>
      </c>
      <c r="D663" t="s">
        <v>23</v>
      </c>
      <c r="E663" s="1">
        <v>1.77146155368979</v>
      </c>
      <c r="F663" s="2">
        <f>Table3[[#This Row],[Polar ang (rad)]]/PI()*180</f>
        <v>101.49727059611246</v>
      </c>
      <c r="G663" s="4">
        <f>ROUND(Table3[[#This Row],[Polar ang (deg)]], 0)</f>
        <v>101</v>
      </c>
      <c r="H663" s="5">
        <v>1.14414169282528E-3</v>
      </c>
      <c r="I663" s="1">
        <v>0.75749041069116396</v>
      </c>
      <c r="J663" s="1">
        <v>4.7088439725967604</v>
      </c>
      <c r="K663" s="2">
        <f>IF(Table3[[#This Row],[Phase shift diff (rad)]]="","",Table3[[#This Row],[Phase shift diff (rad)]]/PI()*180)</f>
        <v>269.79688601541068</v>
      </c>
      <c r="L663">
        <v>-1</v>
      </c>
      <c r="M663" s="1">
        <f>IF(Table3[[#This Row],[Unwrapped (deg)]]="","",Table3[[#This Row],[Unwrapped (deg)]]/180*PI())</f>
        <v>-1.5743413345828252</v>
      </c>
      <c r="N663" s="2">
        <f>IF(Table3[[#This Row],[Phase shift diff (deg)]]="","",Table3[[#This Row],[Phase shift diff (deg)]]+360*Table3[[#This Row],[Phase mod]])</f>
        <v>-90.203113984589322</v>
      </c>
    </row>
    <row r="664" spans="1:14" x14ac:dyDescent="0.2">
      <c r="A664" t="s">
        <v>34</v>
      </c>
      <c r="B664" s="3">
        <v>18.09</v>
      </c>
      <c r="C664" s="2">
        <f>2*Table3[[#This Row],[Photon energy (eV)]]-Threshold</f>
        <v>11.5926112</v>
      </c>
      <c r="D664" t="s">
        <v>23</v>
      </c>
      <c r="E664" s="1">
        <v>1.9052441235897899</v>
      </c>
      <c r="F664" s="2">
        <f>Table3[[#This Row],[Polar ang (rad)]]/PI()*180</f>
        <v>109.16244722379638</v>
      </c>
      <c r="G664" s="4">
        <f>ROUND(Table3[[#This Row],[Polar ang (deg)]], 0)</f>
        <v>109</v>
      </c>
      <c r="H664" s="5">
        <v>1.43917226186696E-3</v>
      </c>
      <c r="I664" s="1">
        <v>0.85037310561865997</v>
      </c>
      <c r="J664" s="1">
        <v>4.7912848894677804</v>
      </c>
      <c r="K664" s="2">
        <f>IF(Table3[[#This Row],[Phase shift diff (rad)]]="","",Table3[[#This Row],[Phase shift diff (rad)]]/PI()*180)</f>
        <v>274.52040261130895</v>
      </c>
      <c r="L664">
        <v>-1</v>
      </c>
      <c r="M664" s="1">
        <f>IF(Table3[[#This Row],[Unwrapped (deg)]]="","",Table3[[#This Row],[Unwrapped (deg)]]/180*PI())</f>
        <v>-1.4919004177118058</v>
      </c>
      <c r="N664" s="2">
        <f>IF(Table3[[#This Row],[Phase shift diff (deg)]]="","",Table3[[#This Row],[Phase shift diff (deg)]]+360*Table3[[#This Row],[Phase mod]])</f>
        <v>-85.479597388691047</v>
      </c>
    </row>
    <row r="665" spans="1:14" x14ac:dyDescent="0.2">
      <c r="A665" t="s">
        <v>34</v>
      </c>
      <c r="B665" s="3">
        <v>18.09</v>
      </c>
      <c r="C665" s="2">
        <f>2*Table3[[#This Row],[Photon energy (eV)]]-Threshold</f>
        <v>11.5926112</v>
      </c>
      <c r="D665" t="s">
        <v>23</v>
      </c>
      <c r="E665" s="1">
        <v>2.0390362692897899</v>
      </c>
      <c r="F665" s="2">
        <f>Table3[[#This Row],[Polar ang (rad)]]/PI()*180</f>
        <v>116.82817250440576</v>
      </c>
      <c r="G665" s="4">
        <f>ROUND(Table3[[#This Row],[Polar ang (deg)]], 0)</f>
        <v>117</v>
      </c>
      <c r="H665" s="5">
        <v>1.2782577833378901E-3</v>
      </c>
      <c r="I665" s="1">
        <v>0.79143818932314702</v>
      </c>
      <c r="J665" s="1">
        <v>4.9836574068934301</v>
      </c>
      <c r="K665" s="2">
        <f>IF(Table3[[#This Row],[Phase shift diff (rad)]]="","",Table3[[#This Row],[Phase shift diff (rad)]]/PI()*180)</f>
        <v>285.54253595410557</v>
      </c>
      <c r="L665">
        <v>-1</v>
      </c>
      <c r="M665" s="1">
        <f>IF(Table3[[#This Row],[Unwrapped (deg)]]="","",Table3[[#This Row],[Unwrapped (deg)]]/180*PI())</f>
        <v>-1.2995279002861559</v>
      </c>
      <c r="N665" s="2">
        <f>IF(Table3[[#This Row],[Phase shift diff (deg)]]="","",Table3[[#This Row],[Phase shift diff (deg)]]+360*Table3[[#This Row],[Phase mod]])</f>
        <v>-74.457464045894426</v>
      </c>
    </row>
    <row r="666" spans="1:14" x14ac:dyDescent="0.2">
      <c r="A666" t="s">
        <v>34</v>
      </c>
      <c r="B666" s="3">
        <v>18.09</v>
      </c>
      <c r="C666" s="2">
        <f>2*Table3[[#This Row],[Photon energy (eV)]]-Threshold</f>
        <v>11.5926112</v>
      </c>
      <c r="D666" t="s">
        <v>23</v>
      </c>
      <c r="E666" s="1">
        <v>2.1728440629797898</v>
      </c>
      <c r="F666" s="2">
        <f>Table3[[#This Row],[Polar ang (rad)]]/PI()*180</f>
        <v>124.4947943488</v>
      </c>
      <c r="G666" s="4">
        <f>ROUND(Table3[[#This Row],[Polar ang (deg)]], 0)</f>
        <v>124</v>
      </c>
      <c r="H666" s="5">
        <v>9.1549188089512501E-4</v>
      </c>
      <c r="I666" s="1">
        <v>0.46068254050355001</v>
      </c>
      <c r="J666" s="1">
        <v>5.4611052877086497</v>
      </c>
      <c r="K666" s="2">
        <f>IF(Table3[[#This Row],[Phase shift diff (rad)]]="","",Table3[[#This Row],[Phase shift diff (rad)]]/PI()*180)</f>
        <v>312.89828446228279</v>
      </c>
      <c r="L666">
        <v>-1</v>
      </c>
      <c r="M666" s="1">
        <f>IF(Table3[[#This Row],[Unwrapped (deg)]]="","",Table3[[#This Row],[Unwrapped (deg)]]/180*PI())</f>
        <v>-0.82208001947093667</v>
      </c>
      <c r="N666" s="2">
        <f>IF(Table3[[#This Row],[Phase shift diff (deg)]]="","",Table3[[#This Row],[Phase shift diff (deg)]]+360*Table3[[#This Row],[Phase mod]])</f>
        <v>-47.101715537717212</v>
      </c>
    </row>
    <row r="667" spans="1:14" x14ac:dyDescent="0.2">
      <c r="A667" t="s">
        <v>34</v>
      </c>
      <c r="B667" s="3">
        <v>18.09</v>
      </c>
      <c r="C667" s="2">
        <f>2*Table3[[#This Row],[Photon energy (eV)]]-Threshold</f>
        <v>11.5926112</v>
      </c>
      <c r="D667" t="s">
        <v>23</v>
      </c>
      <c r="E667" s="1">
        <v>2.3066768641397899</v>
      </c>
      <c r="F667" s="2">
        <f>Table3[[#This Row],[Polar ang (rad)]]/PI()*180</f>
        <v>132.16284901568156</v>
      </c>
      <c r="G667" s="4">
        <f>ROUND(Table3[[#This Row],[Polar ang (deg)]], 0)</f>
        <v>132</v>
      </c>
      <c r="H667" s="5">
        <v>8.5324531434593999E-4</v>
      </c>
      <c r="I667" s="1">
        <v>0.32057241265448699</v>
      </c>
      <c r="J667" s="1">
        <v>6.2353032142113101</v>
      </c>
      <c r="K667" s="2">
        <f>IF(Table3[[#This Row],[Phase shift diff (rad)]]="","",Table3[[#This Row],[Phase shift diff (rad)]]/PI()*180)</f>
        <v>357.25655815866475</v>
      </c>
      <c r="L667">
        <v>-1</v>
      </c>
      <c r="M667" s="1">
        <f>IF(Table3[[#This Row],[Unwrapped (deg)]]="","",Table3[[#This Row],[Unwrapped (deg)]]/180*PI())</f>
        <v>-4.7882092968276065E-2</v>
      </c>
      <c r="N667" s="2">
        <f>IF(Table3[[#This Row],[Phase shift diff (deg)]]="","",Table3[[#This Row],[Phase shift diff (deg)]]+360*Table3[[#This Row],[Phase mod]])</f>
        <v>-2.7434418413352546</v>
      </c>
    </row>
    <row r="668" spans="1:14" x14ac:dyDescent="0.2">
      <c r="A668" t="s">
        <v>34</v>
      </c>
      <c r="B668" s="3">
        <v>18.09</v>
      </c>
      <c r="C668" s="2">
        <f>2*Table3[[#This Row],[Photon energy (eV)]]-Threshold</f>
        <v>11.5926112</v>
      </c>
      <c r="D668" t="s">
        <v>23</v>
      </c>
      <c r="E668" s="1">
        <v>2.4405506304297901</v>
      </c>
      <c r="F668" s="2">
        <f>Table3[[#This Row],[Polar ang (rad)]]/PI()*180</f>
        <v>139.83325081161931</v>
      </c>
      <c r="G668" s="4">
        <f>ROUND(Table3[[#This Row],[Polar ang (deg)]], 0)</f>
        <v>140</v>
      </c>
      <c r="H668" s="5">
        <v>9.8875633792694308E-4</v>
      </c>
      <c r="I668" s="1">
        <v>0.304955383385075</v>
      </c>
      <c r="J668" s="1">
        <v>6.6360401216221803</v>
      </c>
      <c r="K668" s="2">
        <f>IF(Table3[[#This Row],[Phase shift diff (rad)]]="","",Table3[[#This Row],[Phase shift diff (rad)]]/PI()*180)</f>
        <v>380.21709164843242</v>
      </c>
      <c r="L668">
        <v>-1</v>
      </c>
      <c r="M668" s="1">
        <f>IF(Table3[[#This Row],[Unwrapped (deg)]]="","",Table3[[#This Row],[Unwrapped (deg)]]/180*PI())</f>
        <v>0.35285481444259353</v>
      </c>
      <c r="N668" s="2">
        <f>IF(Table3[[#This Row],[Phase shift diff (deg)]]="","",Table3[[#This Row],[Phase shift diff (deg)]]+360*Table3[[#This Row],[Phase mod]])</f>
        <v>20.217091648432415</v>
      </c>
    </row>
    <row r="669" spans="1:14" x14ac:dyDescent="0.2">
      <c r="A669" t="s">
        <v>34</v>
      </c>
      <c r="B669" s="3">
        <v>18.09</v>
      </c>
      <c r="C669" s="2">
        <f>2*Table3[[#This Row],[Photon energy (eV)]]-Threshold</f>
        <v>11.5926112</v>
      </c>
      <c r="D669" t="s">
        <v>23</v>
      </c>
      <c r="E669" s="1">
        <v>2.5744958264797901</v>
      </c>
      <c r="F669" s="2">
        <f>Table3[[#This Row],[Polar ang (rad)]]/PI()*180</f>
        <v>147.50774523133671</v>
      </c>
      <c r="G669" s="4">
        <f>ROUND(Table3[[#This Row],[Polar ang (deg)]], 0)</f>
        <v>148</v>
      </c>
      <c r="H669" s="5">
        <v>8.4068775180545698E-4</v>
      </c>
      <c r="I669" s="1">
        <v>0.273412747539094</v>
      </c>
      <c r="J669" s="1">
        <v>6.6106455804494697</v>
      </c>
      <c r="K669" s="2">
        <f>IF(Table3[[#This Row],[Phase shift diff (rad)]]="","",Table3[[#This Row],[Phase shift diff (rad)]]/PI()*180)</f>
        <v>378.76209161656493</v>
      </c>
      <c r="L669">
        <v>-1</v>
      </c>
      <c r="M669" s="1">
        <f>IF(Table3[[#This Row],[Unwrapped (deg)]]="","",Table3[[#This Row],[Unwrapped (deg)]]/180*PI())</f>
        <v>0.32746027326988353</v>
      </c>
      <c r="N669" s="2">
        <f>IF(Table3[[#This Row],[Phase shift diff (deg)]]="","",Table3[[#This Row],[Phase shift diff (deg)]]+360*Table3[[#This Row],[Phase mod]])</f>
        <v>18.762091616564931</v>
      </c>
    </row>
    <row r="670" spans="1:14" x14ac:dyDescent="0.2">
      <c r="A670" t="s">
        <v>34</v>
      </c>
      <c r="B670" s="3">
        <v>18.09</v>
      </c>
      <c r="C670" s="2">
        <f>2*Table3[[#This Row],[Photon energy (eV)]]-Threshold</f>
        <v>11.5926112</v>
      </c>
      <c r="D670" t="s">
        <v>23</v>
      </c>
      <c r="E670" s="1">
        <v>2.7085798469497901</v>
      </c>
      <c r="F670" s="2">
        <f>Table3[[#This Row],[Polar ang (rad)]]/PI()*180</f>
        <v>155.19019370441345</v>
      </c>
      <c r="G670" s="4">
        <f>ROUND(Table3[[#This Row],[Polar ang (deg)]], 0)</f>
        <v>155</v>
      </c>
      <c r="H670" s="5">
        <v>5.4636657857343098E-4</v>
      </c>
      <c r="I670" s="1">
        <v>0.23668995835294501</v>
      </c>
      <c r="J670" s="1">
        <v>5.7843546020173102</v>
      </c>
      <c r="K670" s="2">
        <f>IF(Table3[[#This Row],[Phase shift diff (rad)]]="","",Table3[[#This Row],[Phase shift diff (rad)]]/PI()*180)</f>
        <v>331.41910590266684</v>
      </c>
      <c r="L670">
        <v>-1</v>
      </c>
      <c r="M670" s="1">
        <f>IF(Table3[[#This Row],[Unwrapped (deg)]]="","",Table3[[#This Row],[Unwrapped (deg)]]/180*PI())</f>
        <v>-0.49883070516227629</v>
      </c>
      <c r="N670" s="2">
        <f>IF(Table3[[#This Row],[Phase shift diff (deg)]]="","",Table3[[#This Row],[Phase shift diff (deg)]]+360*Table3[[#This Row],[Phase mod]])</f>
        <v>-28.580894097333157</v>
      </c>
    </row>
    <row r="671" spans="1:14" x14ac:dyDescent="0.2">
      <c r="A671" t="s">
        <v>34</v>
      </c>
      <c r="B671" s="3">
        <v>18.09</v>
      </c>
      <c r="C671" s="2">
        <f>2*Table3[[#This Row],[Photon energy (eV)]]-Threshold</f>
        <v>11.5926112</v>
      </c>
      <c r="D671" t="s">
        <v>23</v>
      </c>
      <c r="E671" s="1">
        <v>2.8429890499997899</v>
      </c>
      <c r="F671" s="2">
        <f>Table3[[#This Row],[Polar ang (rad)]]/PI()*180</f>
        <v>162.89127376689535</v>
      </c>
      <c r="G671" s="4">
        <f>ROUND(Table3[[#This Row],[Polar ang (deg)]], 0)</f>
        <v>163</v>
      </c>
      <c r="H671" s="5">
        <v>1.0589475119142601E-3</v>
      </c>
      <c r="I671" s="1">
        <v>0.50608667358225001</v>
      </c>
      <c r="J671" s="1">
        <v>4.7845667098121103</v>
      </c>
      <c r="K671" s="2">
        <f>IF(Table3[[#This Row],[Phase shift diff (rad)]]="","",Table3[[#This Row],[Phase shift diff (rad)]]/PI()*180)</f>
        <v>274.13547927102843</v>
      </c>
      <c r="L671">
        <v>-1</v>
      </c>
      <c r="M671" s="1">
        <f>IF(Table3[[#This Row],[Unwrapped (deg)]]="","",Table3[[#This Row],[Unwrapped (deg)]]/180*PI())</f>
        <v>-1.4986185973674755</v>
      </c>
      <c r="N671" s="2">
        <f>IF(Table3[[#This Row],[Phase shift diff (deg)]]="","",Table3[[#This Row],[Phase shift diff (deg)]]+360*Table3[[#This Row],[Phase mod]])</f>
        <v>-85.86452072897157</v>
      </c>
    </row>
    <row r="672" spans="1:14" x14ac:dyDescent="0.2">
      <c r="A672" t="s">
        <v>34</v>
      </c>
      <c r="B672" s="3">
        <v>18.09</v>
      </c>
      <c r="C672" s="2">
        <f>2*Table3[[#This Row],[Photon energy (eV)]]-Threshold</f>
        <v>11.5926112</v>
      </c>
      <c r="D672" t="s">
        <v>23</v>
      </c>
      <c r="E672" s="1">
        <v>2.9785043514297902</v>
      </c>
      <c r="F672" s="2">
        <f>Table3[[#This Row],[Polar ang (rad)]]/PI()*180</f>
        <v>170.65572859827753</v>
      </c>
      <c r="G672" s="4">
        <f>ROUND(Table3[[#This Row],[Polar ang (deg)]], 0)</f>
        <v>171</v>
      </c>
      <c r="H672" s="5">
        <v>1.8172948024428499E-3</v>
      </c>
      <c r="I672" s="1">
        <v>0.83823178535571896</v>
      </c>
      <c r="J672" s="1">
        <v>4.55941301851235</v>
      </c>
      <c r="K672" s="2">
        <f>IF(Table3[[#This Row],[Phase shift diff (rad)]]="","",Table3[[#This Row],[Phase shift diff (rad)]]/PI()*180)</f>
        <v>261.23512301776077</v>
      </c>
      <c r="L672">
        <v>-1</v>
      </c>
      <c r="M672" s="1">
        <f>IF(Table3[[#This Row],[Unwrapped (deg)]]="","",Table3[[#This Row],[Unwrapped (deg)]]/180*PI())</f>
        <v>-1.7237722886672358</v>
      </c>
      <c r="N672" s="2">
        <f>IF(Table3[[#This Row],[Phase shift diff (deg)]]="","",Table3[[#This Row],[Phase shift diff (deg)]]+360*Table3[[#This Row],[Phase mod]])</f>
        <v>-98.76487698223923</v>
      </c>
    </row>
    <row r="673" spans="1:14" x14ac:dyDescent="0.2">
      <c r="A673" t="s">
        <v>34</v>
      </c>
      <c r="B673" s="3">
        <v>18.09</v>
      </c>
      <c r="C673" s="2">
        <f>2*Table3[[#This Row],[Photon energy (eV)]]-Threshold</f>
        <v>11.5926112</v>
      </c>
      <c r="D673" t="s">
        <v>23</v>
      </c>
      <c r="E673" s="1">
        <v>3.14159265358979</v>
      </c>
      <c r="F673" s="2">
        <f>Table3[[#This Row],[Polar ang (rad)]]/PI()*180</f>
        <v>179.99999999999983</v>
      </c>
      <c r="G673" s="4">
        <f>ROUND(Table3[[#This Row],[Polar ang (deg)]], 0)</f>
        <v>180</v>
      </c>
      <c r="H673" s="5">
        <v>2.22224629099088E-3</v>
      </c>
      <c r="I673" s="1">
        <v>1</v>
      </c>
      <c r="J673" s="1">
        <v>4.5068706267177099</v>
      </c>
      <c r="K673" s="2">
        <f>IF(Table3[[#This Row],[Phase shift diff (rad)]]="","",Table3[[#This Row],[Phase shift diff (rad)]]/PI()*180)</f>
        <v>258.22466572240501</v>
      </c>
      <c r="L673">
        <v>-1</v>
      </c>
      <c r="M673" s="1">
        <f>IF(Table3[[#This Row],[Unwrapped (deg)]]="","",Table3[[#This Row],[Unwrapped (deg)]]/180*PI())</f>
        <v>-1.776314680461877</v>
      </c>
      <c r="N673" s="2">
        <f>IF(Table3[[#This Row],[Phase shift diff (deg)]]="","",Table3[[#This Row],[Phase shift diff (deg)]]+360*Table3[[#This Row],[Phase mod]])</f>
        <v>-101.77533427759499</v>
      </c>
    </row>
    <row r="674" spans="1:14" x14ac:dyDescent="0.2">
      <c r="A674" t="s">
        <v>34</v>
      </c>
      <c r="B674" s="3">
        <v>18.09</v>
      </c>
      <c r="C674" s="2">
        <f>2*Table3[[#This Row],[Photon energy (eV)]]-Threshold</f>
        <v>11.5926112</v>
      </c>
      <c r="D674" t="s">
        <v>24</v>
      </c>
      <c r="E674" s="1">
        <v>0</v>
      </c>
      <c r="F674" s="2">
        <f>Table3[[#This Row],[Polar ang (rad)]]/PI()*180</f>
        <v>0</v>
      </c>
      <c r="G674" s="4">
        <f>ROUND(Table3[[#This Row],[Polar ang (deg)]], 0)</f>
        <v>0</v>
      </c>
      <c r="H674" s="5">
        <v>0</v>
      </c>
      <c r="I674" s="1">
        <v>0</v>
      </c>
      <c r="J674" s="1"/>
      <c r="K674" s="2" t="str">
        <f>IF(Table3[[#This Row],[Phase shift diff (rad)]]="","",Table3[[#This Row],[Phase shift diff (rad)]]/PI()*180)</f>
        <v/>
      </c>
      <c r="L674">
        <v>1</v>
      </c>
      <c r="M674" s="1" t="str">
        <f>IF(Table3[[#This Row],[Unwrapped (deg)]]="","",Table3[[#This Row],[Unwrapped (deg)]]/180*PI())</f>
        <v/>
      </c>
      <c r="N674" s="2" t="str">
        <f>IF(Table3[[#This Row],[Phase shift diff (deg)]]="","",Table3[[#This Row],[Phase shift diff (deg)]]+360*Table3[[#This Row],[Phase mod]])</f>
        <v/>
      </c>
    </row>
    <row r="675" spans="1:14" x14ac:dyDescent="0.2">
      <c r="A675" t="s">
        <v>34</v>
      </c>
      <c r="B675" s="3">
        <v>18.09</v>
      </c>
      <c r="C675" s="2">
        <f>2*Table3[[#This Row],[Photon energy (eV)]]-Threshold</f>
        <v>11.5926112</v>
      </c>
      <c r="D675" t="s">
        <v>24</v>
      </c>
      <c r="E675" s="1">
        <v>0.16308830216</v>
      </c>
      <c r="F675" s="2">
        <f>Table3[[#This Row],[Polar ang (rad)]]/PI()*180</f>
        <v>9.3442714017223079</v>
      </c>
      <c r="G675" s="4">
        <f>ROUND(Table3[[#This Row],[Polar ang (deg)]], 0)</f>
        <v>9</v>
      </c>
      <c r="H675" s="5">
        <v>1.7535754478026301E-4</v>
      </c>
      <c r="I675" s="1">
        <v>8.08841073221402E-2</v>
      </c>
      <c r="J675" s="1">
        <v>1.2599033525419501</v>
      </c>
      <c r="K675" s="2">
        <f>IF(Table3[[#This Row],[Phase shift diff (rad)]]="","",Table3[[#This Row],[Phase shift diff (rad)]]/PI()*180)</f>
        <v>72.187144695036807</v>
      </c>
      <c r="L675">
        <v>1</v>
      </c>
      <c r="M675" s="1">
        <f>IF(Table3[[#This Row],[Unwrapped (deg)]]="","",Table3[[#This Row],[Unwrapped (deg)]]/180*PI())</f>
        <v>7.543088659721537</v>
      </c>
      <c r="N675" s="2">
        <f>IF(Table3[[#This Row],[Phase shift diff (deg)]]="","",Table3[[#This Row],[Phase shift diff (deg)]]+360*Table3[[#This Row],[Phase mod]])</f>
        <v>432.18714469503681</v>
      </c>
    </row>
    <row r="676" spans="1:14" x14ac:dyDescent="0.2">
      <c r="A676" t="s">
        <v>34</v>
      </c>
      <c r="B676" s="3">
        <v>18.09</v>
      </c>
      <c r="C676" s="2">
        <f>2*Table3[[#This Row],[Photon energy (eV)]]-Threshold</f>
        <v>11.5926112</v>
      </c>
      <c r="D676" t="s">
        <v>24</v>
      </c>
      <c r="E676" s="1">
        <v>0.29860360358999999</v>
      </c>
      <c r="F676" s="2">
        <f>Table3[[#This Row],[Polar ang (rad)]]/PI()*180</f>
        <v>17.108726233104477</v>
      </c>
      <c r="G676" s="4">
        <f>ROUND(Table3[[#This Row],[Polar ang (deg)]], 0)</f>
        <v>17</v>
      </c>
      <c r="H676" s="5">
        <v>5.1673785876360501E-4</v>
      </c>
      <c r="I676" s="1">
        <v>0.24695666320887499</v>
      </c>
      <c r="J676" s="1">
        <v>1.26247718295259</v>
      </c>
      <c r="K676" s="2">
        <f>IF(Table3[[#This Row],[Phase shift diff (rad)]]="","",Table3[[#This Row],[Phase shift diff (rad)]]/PI()*180)</f>
        <v>72.33461431474889</v>
      </c>
      <c r="L676">
        <v>1</v>
      </c>
      <c r="M676" s="1">
        <f>IF(Table3[[#This Row],[Unwrapped (deg)]]="","",Table3[[#This Row],[Unwrapped (deg)]]/180*PI())</f>
        <v>7.5456624901321758</v>
      </c>
      <c r="N676" s="2">
        <f>IF(Table3[[#This Row],[Phase shift diff (deg)]]="","",Table3[[#This Row],[Phase shift diff (deg)]]+360*Table3[[#This Row],[Phase mod]])</f>
        <v>432.33461431474888</v>
      </c>
    </row>
    <row r="677" spans="1:14" x14ac:dyDescent="0.2">
      <c r="A677" t="s">
        <v>34</v>
      </c>
      <c r="B677" s="3">
        <v>18.09</v>
      </c>
      <c r="C677" s="2">
        <f>2*Table3[[#This Row],[Photon energy (eV)]]-Threshold</f>
        <v>11.5926112</v>
      </c>
      <c r="D677" t="s">
        <v>24</v>
      </c>
      <c r="E677" s="1">
        <v>0.43301280663999903</v>
      </c>
      <c r="F677" s="2">
        <f>Table3[[#This Row],[Polar ang (rad)]]/PI()*180</f>
        <v>24.809806295586331</v>
      </c>
      <c r="G677" s="4">
        <f>ROUND(Table3[[#This Row],[Polar ang (deg)]], 0)</f>
        <v>25</v>
      </c>
      <c r="H677" s="5">
        <v>8.8099870976265904E-4</v>
      </c>
      <c r="I677" s="1">
        <v>0.38165502082352698</v>
      </c>
      <c r="J677" s="1">
        <v>1.2671554948100801</v>
      </c>
      <c r="K677" s="2">
        <f>IF(Table3[[#This Row],[Phase shift diff (rad)]]="","",Table3[[#This Row],[Phase shift diff (rad)]]/PI()*180)</f>
        <v>72.602661839429089</v>
      </c>
      <c r="L677">
        <v>1</v>
      </c>
      <c r="M677" s="1">
        <f>IF(Table3[[#This Row],[Unwrapped (deg)]]="","",Table3[[#This Row],[Unwrapped (deg)]]/180*PI())</f>
        <v>7.5503408019896652</v>
      </c>
      <c r="N677" s="2">
        <f>IF(Table3[[#This Row],[Phase shift diff (deg)]]="","",Table3[[#This Row],[Phase shift diff (deg)]]+360*Table3[[#This Row],[Phase mod]])</f>
        <v>432.60266183942906</v>
      </c>
    </row>
    <row r="678" spans="1:14" x14ac:dyDescent="0.2">
      <c r="A678" t="s">
        <v>34</v>
      </c>
      <c r="B678" s="3">
        <v>18.09</v>
      </c>
      <c r="C678" s="2">
        <f>2*Table3[[#This Row],[Photon energy (eV)]]-Threshold</f>
        <v>11.5926112</v>
      </c>
      <c r="D678" t="s">
        <v>24</v>
      </c>
      <c r="E678" s="1">
        <v>0.56709682710999998</v>
      </c>
      <c r="F678" s="2">
        <f>Table3[[#This Row],[Polar ang (rad)]]/PI()*180</f>
        <v>32.492254768663123</v>
      </c>
      <c r="G678" s="4">
        <f>ROUND(Table3[[#This Row],[Polar ang (deg)]], 0)</f>
        <v>32</v>
      </c>
      <c r="H678" s="5">
        <v>1.1170528976058799E-3</v>
      </c>
      <c r="I678" s="1">
        <v>0.36329362623045203</v>
      </c>
      <c r="J678" s="1">
        <v>1.27514999320734</v>
      </c>
      <c r="K678" s="2">
        <f>IF(Table3[[#This Row],[Phase shift diff (rad)]]="","",Table3[[#This Row],[Phase shift diff (rad)]]/PI()*180)</f>
        <v>73.060712856916183</v>
      </c>
      <c r="L678">
        <v>1</v>
      </c>
      <c r="M678" s="1">
        <f>IF(Table3[[#This Row],[Unwrapped (deg)]]="","",Table3[[#This Row],[Unwrapped (deg)]]/180*PI())</f>
        <v>7.5583353003869265</v>
      </c>
      <c r="N678" s="2">
        <f>IF(Table3[[#This Row],[Phase shift diff (deg)]]="","",Table3[[#This Row],[Phase shift diff (deg)]]+360*Table3[[#This Row],[Phase mod]])</f>
        <v>433.06071285691621</v>
      </c>
    </row>
    <row r="679" spans="1:14" x14ac:dyDescent="0.2">
      <c r="A679" t="s">
        <v>34</v>
      </c>
      <c r="B679" s="3">
        <v>18.09</v>
      </c>
      <c r="C679" s="2">
        <f>2*Table3[[#This Row],[Photon energy (eV)]]-Threshold</f>
        <v>11.5926112</v>
      </c>
      <c r="D679" t="s">
        <v>24</v>
      </c>
      <c r="E679" s="1">
        <v>0.70104202315999997</v>
      </c>
      <c r="F679" s="2">
        <f>Table3[[#This Row],[Polar ang (rad)]]/PI()*180</f>
        <v>40.166749188380507</v>
      </c>
      <c r="G679" s="4">
        <f>ROUND(Table3[[#This Row],[Polar ang (deg)]], 0)</f>
        <v>40</v>
      </c>
      <c r="H679" s="5">
        <v>1.1267710085842699E-3</v>
      </c>
      <c r="I679" s="1">
        <v>0.347522308307462</v>
      </c>
      <c r="J679" s="1">
        <v>1.2892265372292699</v>
      </c>
      <c r="K679" s="2">
        <f>IF(Table3[[#This Row],[Phase shift diff (rad)]]="","",Table3[[#This Row],[Phase shift diff (rad)]]/PI()*180)</f>
        <v>73.867239419502866</v>
      </c>
      <c r="L679">
        <v>1</v>
      </c>
      <c r="M679" s="1">
        <f>IF(Table3[[#This Row],[Unwrapped (deg)]]="","",Table3[[#This Row],[Unwrapped (deg)]]/180*PI())</f>
        <v>7.5724118444088555</v>
      </c>
      <c r="N679" s="2">
        <f>IF(Table3[[#This Row],[Phase shift diff (deg)]]="","",Table3[[#This Row],[Phase shift diff (deg)]]+360*Table3[[#This Row],[Phase mod]])</f>
        <v>433.86723941950288</v>
      </c>
    </row>
    <row r="680" spans="1:14" x14ac:dyDescent="0.2">
      <c r="A680" t="s">
        <v>34</v>
      </c>
      <c r="B680" s="3">
        <v>18.09</v>
      </c>
      <c r="C680" s="2">
        <f>2*Table3[[#This Row],[Photon energy (eV)]]-Threshold</f>
        <v>11.5926112</v>
      </c>
      <c r="D680" t="s">
        <v>24</v>
      </c>
      <c r="E680" s="1">
        <v>0.83491578945</v>
      </c>
      <c r="F680" s="2">
        <f>Table3[[#This Row],[Polar ang (rad)]]/PI()*180</f>
        <v>47.837150984318271</v>
      </c>
      <c r="G680" s="4">
        <f>ROUND(Table3[[#This Row],[Polar ang (deg)]], 0)</f>
        <v>48</v>
      </c>
      <c r="H680" s="5">
        <v>9.0419259807728003E-4</v>
      </c>
      <c r="I680" s="1">
        <v>0.339713793672756</v>
      </c>
      <c r="J680" s="1">
        <v>1.31678028035105</v>
      </c>
      <c r="K680" s="2">
        <f>IF(Table3[[#This Row],[Phase shift diff (rad)]]="","",Table3[[#This Row],[Phase shift diff (rad)]]/PI()*180)</f>
        <v>75.44595261016849</v>
      </c>
      <c r="L680">
        <v>1</v>
      </c>
      <c r="M680" s="1">
        <f>IF(Table3[[#This Row],[Unwrapped (deg)]]="","",Table3[[#This Row],[Unwrapped (deg)]]/180*PI())</f>
        <v>7.5999655875306367</v>
      </c>
      <c r="N680" s="2">
        <f>IF(Table3[[#This Row],[Phase shift diff (deg)]]="","",Table3[[#This Row],[Phase shift diff (deg)]]+360*Table3[[#This Row],[Phase mod]])</f>
        <v>435.44595261016849</v>
      </c>
    </row>
    <row r="681" spans="1:14" x14ac:dyDescent="0.2">
      <c r="A681" t="s">
        <v>34</v>
      </c>
      <c r="B681" s="3">
        <v>18.09</v>
      </c>
      <c r="C681" s="2">
        <f>2*Table3[[#This Row],[Photon energy (eV)]]-Threshold</f>
        <v>11.5926112</v>
      </c>
      <c r="D681" t="s">
        <v>24</v>
      </c>
      <c r="E681" s="1">
        <v>0.96874859060999896</v>
      </c>
      <c r="F681" s="2">
        <f>Table3[[#This Row],[Polar ang (rad)]]/PI()*180</f>
        <v>55.505205651199752</v>
      </c>
      <c r="G681" s="4">
        <f>ROUND(Table3[[#This Row],[Polar ang (deg)]], 0)</f>
        <v>56</v>
      </c>
      <c r="H681" s="5">
        <v>5.3587960469947404E-4</v>
      </c>
      <c r="I681" s="1">
        <v>0.26965872974822402</v>
      </c>
      <c r="J681" s="1">
        <v>1.3850156796153601</v>
      </c>
      <c r="K681" s="2">
        <f>IF(Table3[[#This Row],[Phase shift diff (rad)]]="","",Table3[[#This Row],[Phase shift diff (rad)]]/PI()*180)</f>
        <v>79.355553001403536</v>
      </c>
      <c r="L681">
        <v>1</v>
      </c>
      <c r="M681" s="1">
        <f>IF(Table3[[#This Row],[Unwrapped (deg)]]="","",Table3[[#This Row],[Unwrapped (deg)]]/180*PI())</f>
        <v>7.6682009867949477</v>
      </c>
      <c r="N681" s="2">
        <f>IF(Table3[[#This Row],[Phase shift diff (deg)]]="","",Table3[[#This Row],[Phase shift diff (deg)]]+360*Table3[[#This Row],[Phase mod]])</f>
        <v>439.35555300140356</v>
      </c>
    </row>
    <row r="682" spans="1:14" x14ac:dyDescent="0.2">
      <c r="A682" t="s">
        <v>34</v>
      </c>
      <c r="B682" s="3">
        <v>18.09</v>
      </c>
      <c r="C682" s="2">
        <f>2*Table3[[#This Row],[Photon energy (eV)]]-Threshold</f>
        <v>11.5926112</v>
      </c>
      <c r="D682" t="s">
        <v>24</v>
      </c>
      <c r="E682" s="1">
        <v>1.1025563842999999</v>
      </c>
      <c r="F682" s="2">
        <f>Table3[[#This Row],[Polar ang (rad)]]/PI()*180</f>
        <v>63.171827495594052</v>
      </c>
      <c r="G682" s="4">
        <f>ROUND(Table3[[#This Row],[Polar ang (deg)]], 0)</f>
        <v>63</v>
      </c>
      <c r="H682" s="5">
        <v>1.6842487600499101E-4</v>
      </c>
      <c r="I682" s="1">
        <v>0.104280905338426</v>
      </c>
      <c r="J682" s="1">
        <v>1.71228767026341</v>
      </c>
      <c r="K682" s="2">
        <f>IF(Table3[[#This Row],[Phase shift diff (rad)]]="","",Table3[[#This Row],[Phase shift diff (rad)]]/PI()*180)</f>
        <v>98.106856818381758</v>
      </c>
      <c r="L682">
        <v>1</v>
      </c>
      <c r="M682" s="1">
        <f>IF(Table3[[#This Row],[Unwrapped (deg)]]="","",Table3[[#This Row],[Unwrapped (deg)]]/180*PI())</f>
        <v>7.9954729774429953</v>
      </c>
      <c r="N682" s="2">
        <f>IF(Table3[[#This Row],[Phase shift diff (deg)]]="","",Table3[[#This Row],[Phase shift diff (deg)]]+360*Table3[[#This Row],[Phase mod]])</f>
        <v>458.10685681838174</v>
      </c>
    </row>
    <row r="683" spans="1:14" x14ac:dyDescent="0.2">
      <c r="A683" t="s">
        <v>34</v>
      </c>
      <c r="B683" s="3">
        <v>18.09</v>
      </c>
      <c r="C683" s="2">
        <f>2*Table3[[#This Row],[Photon energy (eV)]]-Threshold</f>
        <v>11.5926112</v>
      </c>
      <c r="D683" t="s">
        <v>24</v>
      </c>
      <c r="E683" s="1">
        <v>1.2363485299999999</v>
      </c>
      <c r="F683" s="2">
        <f>Table3[[#This Row],[Polar ang (rad)]]/PI()*180</f>
        <v>70.837552776203438</v>
      </c>
      <c r="G683" s="4">
        <f>ROUND(Table3[[#This Row],[Polar ang (deg)]], 0)</f>
        <v>71</v>
      </c>
      <c r="H683" s="5">
        <v>1.2661434998362199E-4</v>
      </c>
      <c r="I683" s="1">
        <v>7.4813447190669999E-2</v>
      </c>
      <c r="J683" s="1">
        <v>3.83983750558113</v>
      </c>
      <c r="K683" s="2">
        <f>IF(Table3[[#This Row],[Phase shift diff (rad)]]="","",Table3[[#This Row],[Phase shift diff (rad)]]/PI()*180)</f>
        <v>220.00648308584042</v>
      </c>
      <c r="L683">
        <v>1</v>
      </c>
      <c r="M683" s="1">
        <f>IF(Table3[[#This Row],[Unwrapped (deg)]]="","",Table3[[#This Row],[Unwrapped (deg)]]/180*PI())</f>
        <v>10.123022812760714</v>
      </c>
      <c r="N683" s="2">
        <f>IF(Table3[[#This Row],[Phase shift diff (deg)]]="","",Table3[[#This Row],[Phase shift diff (deg)]]+360*Table3[[#This Row],[Phase mod]])</f>
        <v>580.00648308584039</v>
      </c>
    </row>
    <row r="684" spans="1:14" x14ac:dyDescent="0.2">
      <c r="A684" t="s">
        <v>34</v>
      </c>
      <c r="B684" s="3">
        <v>18.09</v>
      </c>
      <c r="C684" s="2">
        <f>2*Table3[[#This Row],[Photon energy (eV)]]-Threshold</f>
        <v>11.5926112</v>
      </c>
      <c r="D684" t="s">
        <v>24</v>
      </c>
      <c r="E684" s="1">
        <v>1.3701310999</v>
      </c>
      <c r="F684" s="2">
        <f>Table3[[#This Row],[Polar ang (rad)]]/PI()*180</f>
        <v>78.502729403887372</v>
      </c>
      <c r="G684" s="4">
        <f>ROUND(Table3[[#This Row],[Polar ang (deg)]], 0)</f>
        <v>79</v>
      </c>
      <c r="H684" s="5">
        <v>1.83147752184087E-4</v>
      </c>
      <c r="I684" s="1">
        <v>0.12125479465441701</v>
      </c>
      <c r="J684" s="1">
        <v>4.1390773159246699</v>
      </c>
      <c r="K684" s="2">
        <f>IF(Table3[[#This Row],[Phase shift diff (rad)]]="","",Table3[[#This Row],[Phase shift diff (rad)]]/PI()*180)</f>
        <v>237.15166128082049</v>
      </c>
      <c r="L684">
        <v>1</v>
      </c>
      <c r="M684" s="1">
        <f>IF(Table3[[#This Row],[Unwrapped (deg)]]="","",Table3[[#This Row],[Unwrapped (deg)]]/180*PI())</f>
        <v>10.422262623104256</v>
      </c>
      <c r="N684" s="2">
        <f>IF(Table3[[#This Row],[Phase shift diff (deg)]]="","",Table3[[#This Row],[Phase shift diff (deg)]]+360*Table3[[#This Row],[Phase mod]])</f>
        <v>597.15166128082046</v>
      </c>
    </row>
    <row r="685" spans="1:14" x14ac:dyDescent="0.2">
      <c r="A685" t="s">
        <v>34</v>
      </c>
      <c r="B685" s="3">
        <v>18.09</v>
      </c>
      <c r="C685" s="2">
        <f>2*Table3[[#This Row],[Photon energy (eV)]]-Threshold</f>
        <v>11.5926112</v>
      </c>
      <c r="D685" t="s">
        <v>24</v>
      </c>
      <c r="E685" s="1">
        <v>1.5039084682999999</v>
      </c>
      <c r="F685" s="2">
        <f>Table3[[#This Row],[Polar ang (rad)]]/PI()*180</f>
        <v>86.167608007574145</v>
      </c>
      <c r="G685" s="4">
        <f>ROUND(Table3[[#This Row],[Polar ang (deg)]], 0)</f>
        <v>86</v>
      </c>
      <c r="H685" s="5">
        <v>8.2544368624537498E-5</v>
      </c>
      <c r="I685" s="1">
        <v>0.13735463083288099</v>
      </c>
      <c r="J685" s="1">
        <v>4.1923643426349004</v>
      </c>
      <c r="K685" s="2">
        <f>IF(Table3[[#This Row],[Phase shift diff (rad)]]="","",Table3[[#This Row],[Phase shift diff (rad)]]/PI()*180)</f>
        <v>240.2047830141176</v>
      </c>
      <c r="L685">
        <v>1</v>
      </c>
      <c r="M685" s="1">
        <f>IF(Table3[[#This Row],[Unwrapped (deg)]]="","",Table3[[#This Row],[Unwrapped (deg)]]/180*PI())</f>
        <v>10.475549649814486</v>
      </c>
      <c r="N685" s="2">
        <f>IF(Table3[[#This Row],[Phase shift diff (deg)]]="","",Table3[[#This Row],[Phase shift diff (deg)]]+360*Table3[[#This Row],[Phase mod]])</f>
        <v>600.20478301411754</v>
      </c>
    </row>
    <row r="686" spans="1:14" x14ac:dyDescent="0.2">
      <c r="A686" t="s">
        <v>34</v>
      </c>
      <c r="B686" s="3">
        <v>18.09</v>
      </c>
      <c r="C686" s="2">
        <f>2*Table3[[#This Row],[Photon energy (eV)]]-Threshold</f>
        <v>11.5926112</v>
      </c>
      <c r="D686" t="s">
        <v>24</v>
      </c>
      <c r="E686" s="1">
        <v>1.6376841852897901</v>
      </c>
      <c r="F686" s="2">
        <f>Table3[[#This Row],[Polar ang (rad)]]/PI()*180</f>
        <v>93.83239199242567</v>
      </c>
      <c r="G686" s="4">
        <f>ROUND(Table3[[#This Row],[Polar ang (deg)]], 0)</f>
        <v>94</v>
      </c>
      <c r="H686" s="5">
        <v>8.2544368624537498E-5</v>
      </c>
      <c r="I686" s="1">
        <v>0.13735463083288099</v>
      </c>
      <c r="J686" s="1">
        <v>7.33395699622469</v>
      </c>
      <c r="K686" s="2">
        <f>IF(Table3[[#This Row],[Phase shift diff (rad)]]="","",Table3[[#This Row],[Phase shift diff (rad)]]/PI()*180)</f>
        <v>420.20478301411737</v>
      </c>
      <c r="L686">
        <v>1</v>
      </c>
      <c r="M686" s="1">
        <f>IF(Table3[[#This Row],[Unwrapped (deg)]]="","",Table3[[#This Row],[Unwrapped (deg)]]/180*PI())</f>
        <v>13.617142303404277</v>
      </c>
      <c r="N686" s="2">
        <f>IF(Table3[[#This Row],[Phase shift diff (deg)]]="","",Table3[[#This Row],[Phase shift diff (deg)]]+360*Table3[[#This Row],[Phase mod]])</f>
        <v>780.20478301411731</v>
      </c>
    </row>
    <row r="687" spans="1:14" x14ac:dyDescent="0.2">
      <c r="A687" t="s">
        <v>34</v>
      </c>
      <c r="B687" s="3">
        <v>18.09</v>
      </c>
      <c r="C687" s="2">
        <f>2*Table3[[#This Row],[Photon energy (eV)]]-Threshold</f>
        <v>11.5926112</v>
      </c>
      <c r="D687" t="s">
        <v>24</v>
      </c>
      <c r="E687" s="1">
        <v>1.77146155368979</v>
      </c>
      <c r="F687" s="2">
        <f>Table3[[#This Row],[Polar ang (rad)]]/PI()*180</f>
        <v>101.49727059611246</v>
      </c>
      <c r="G687" s="4">
        <f>ROUND(Table3[[#This Row],[Polar ang (deg)]], 0)</f>
        <v>101</v>
      </c>
      <c r="H687" s="5">
        <v>1.83147752184087E-4</v>
      </c>
      <c r="I687" s="1">
        <v>0.12125479465441701</v>
      </c>
      <c r="J687" s="1">
        <v>7.2806699695144603</v>
      </c>
      <c r="K687" s="2">
        <f>IF(Table3[[#This Row],[Phase shift diff (rad)]]="","",Table3[[#This Row],[Phase shift diff (rad)]]/PI()*180)</f>
        <v>417.15166128082035</v>
      </c>
      <c r="L687">
        <v>1</v>
      </c>
      <c r="M687" s="1">
        <f>IF(Table3[[#This Row],[Unwrapped (deg)]]="","",Table3[[#This Row],[Unwrapped (deg)]]/180*PI())</f>
        <v>13.563855276694047</v>
      </c>
      <c r="N687" s="2">
        <f>IF(Table3[[#This Row],[Phase shift diff (deg)]]="","",Table3[[#This Row],[Phase shift diff (deg)]]+360*Table3[[#This Row],[Phase mod]])</f>
        <v>777.15166128082035</v>
      </c>
    </row>
    <row r="688" spans="1:14" x14ac:dyDescent="0.2">
      <c r="A688" t="s">
        <v>34</v>
      </c>
      <c r="B688" s="3">
        <v>18.09</v>
      </c>
      <c r="C688" s="2">
        <f>2*Table3[[#This Row],[Photon energy (eV)]]-Threshold</f>
        <v>11.5926112</v>
      </c>
      <c r="D688" t="s">
        <v>24</v>
      </c>
      <c r="E688" s="1">
        <v>1.9052441235897899</v>
      </c>
      <c r="F688" s="2">
        <f>Table3[[#This Row],[Polar ang (rad)]]/PI()*180</f>
        <v>109.16244722379638</v>
      </c>
      <c r="G688" s="4">
        <f>ROUND(Table3[[#This Row],[Polar ang (deg)]], 0)</f>
        <v>109</v>
      </c>
      <c r="H688" s="5">
        <v>1.2661434998362199E-4</v>
      </c>
      <c r="I688" s="1">
        <v>7.4813447190669999E-2</v>
      </c>
      <c r="J688" s="1">
        <v>6.9814301591709196</v>
      </c>
      <c r="K688" s="2">
        <f>IF(Table3[[#This Row],[Phase shift diff (rad)]]="","",Table3[[#This Row],[Phase shift diff (rad)]]/PI()*180)</f>
        <v>400.00648308584027</v>
      </c>
      <c r="L688">
        <v>1</v>
      </c>
      <c r="M688" s="1">
        <f>IF(Table3[[#This Row],[Unwrapped (deg)]]="","",Table3[[#This Row],[Unwrapped (deg)]]/180*PI())</f>
        <v>13.264615466350508</v>
      </c>
      <c r="N688" s="2">
        <f>IF(Table3[[#This Row],[Phase shift diff (deg)]]="","",Table3[[#This Row],[Phase shift diff (deg)]]+360*Table3[[#This Row],[Phase mod]])</f>
        <v>760.00648308584027</v>
      </c>
    </row>
    <row r="689" spans="1:14" x14ac:dyDescent="0.2">
      <c r="A689" t="s">
        <v>34</v>
      </c>
      <c r="B689" s="3">
        <v>18.09</v>
      </c>
      <c r="C689" s="2">
        <f>2*Table3[[#This Row],[Photon energy (eV)]]-Threshold</f>
        <v>11.5926112</v>
      </c>
      <c r="D689" t="s">
        <v>24</v>
      </c>
      <c r="E689" s="1">
        <v>2.0390362692897899</v>
      </c>
      <c r="F689" s="2">
        <f>Table3[[#This Row],[Polar ang (rad)]]/PI()*180</f>
        <v>116.82817250440576</v>
      </c>
      <c r="G689" s="4">
        <f>ROUND(Table3[[#This Row],[Polar ang (deg)]], 0)</f>
        <v>117</v>
      </c>
      <c r="H689" s="5">
        <v>1.6842487600499101E-4</v>
      </c>
      <c r="I689" s="1">
        <v>0.104280905338426</v>
      </c>
      <c r="J689" s="1">
        <v>4.8538803238531996</v>
      </c>
      <c r="K689" s="2">
        <f>IF(Table3[[#This Row],[Phase shift diff (rad)]]="","",Table3[[#This Row],[Phase shift diff (rad)]]/PI()*180)</f>
        <v>278.10685681838157</v>
      </c>
      <c r="L689">
        <v>1</v>
      </c>
      <c r="M689" s="1">
        <f>IF(Table3[[#This Row],[Unwrapped (deg)]]="","",Table3[[#This Row],[Unwrapped (deg)]]/180*PI())</f>
        <v>11.137065631032787</v>
      </c>
      <c r="N689" s="2">
        <f>IF(Table3[[#This Row],[Phase shift diff (deg)]]="","",Table3[[#This Row],[Phase shift diff (deg)]]+360*Table3[[#This Row],[Phase mod]])</f>
        <v>638.10685681838163</v>
      </c>
    </row>
    <row r="690" spans="1:14" x14ac:dyDescent="0.2">
      <c r="A690" t="s">
        <v>34</v>
      </c>
      <c r="B690" s="3">
        <v>18.09</v>
      </c>
      <c r="C690" s="2">
        <f>2*Table3[[#This Row],[Photon energy (eV)]]-Threshold</f>
        <v>11.5926112</v>
      </c>
      <c r="D690" t="s">
        <v>24</v>
      </c>
      <c r="E690" s="1">
        <v>2.1728440629797898</v>
      </c>
      <c r="F690" s="2">
        <f>Table3[[#This Row],[Polar ang (rad)]]/PI()*180</f>
        <v>124.4947943488</v>
      </c>
      <c r="G690" s="4">
        <f>ROUND(Table3[[#This Row],[Polar ang (deg)]], 0)</f>
        <v>124</v>
      </c>
      <c r="H690" s="5">
        <v>5.3587960469947404E-4</v>
      </c>
      <c r="I690" s="1">
        <v>0.26965872974822402</v>
      </c>
      <c r="J690" s="1">
        <v>4.5266083332051501</v>
      </c>
      <c r="K690" s="2">
        <f>IF(Table3[[#This Row],[Phase shift diff (rad)]]="","",Table3[[#This Row],[Phase shift diff (rad)]]/PI()*180)</f>
        <v>259.35555300140334</v>
      </c>
      <c r="L690">
        <v>1</v>
      </c>
      <c r="M690" s="1">
        <f>IF(Table3[[#This Row],[Unwrapped (deg)]]="","",Table3[[#This Row],[Unwrapped (deg)]]/180*PI())</f>
        <v>10.809793640384736</v>
      </c>
      <c r="N690" s="2">
        <f>IF(Table3[[#This Row],[Phase shift diff (deg)]]="","",Table3[[#This Row],[Phase shift diff (deg)]]+360*Table3[[#This Row],[Phase mod]])</f>
        <v>619.35555300140334</v>
      </c>
    </row>
    <row r="691" spans="1:14" x14ac:dyDescent="0.2">
      <c r="A691" t="s">
        <v>34</v>
      </c>
      <c r="B691" s="3">
        <v>18.09</v>
      </c>
      <c r="C691" s="2">
        <f>2*Table3[[#This Row],[Photon energy (eV)]]-Threshold</f>
        <v>11.5926112</v>
      </c>
      <c r="D691" t="s">
        <v>24</v>
      </c>
      <c r="E691" s="1">
        <v>2.3066768641397899</v>
      </c>
      <c r="F691" s="2">
        <f>Table3[[#This Row],[Polar ang (rad)]]/PI()*180</f>
        <v>132.16284901568156</v>
      </c>
      <c r="G691" s="4">
        <f>ROUND(Table3[[#This Row],[Polar ang (deg)]], 0)</f>
        <v>132</v>
      </c>
      <c r="H691" s="5">
        <v>9.0419259807728003E-4</v>
      </c>
      <c r="I691" s="1">
        <v>0.339713793672756</v>
      </c>
      <c r="J691" s="1">
        <v>4.45837293394084</v>
      </c>
      <c r="K691" s="2">
        <f>IF(Table3[[#This Row],[Phase shift diff (rad)]]="","",Table3[[#This Row],[Phase shift diff (rad)]]/PI()*180)</f>
        <v>255.44595261016832</v>
      </c>
      <c r="L691">
        <v>1</v>
      </c>
      <c r="M691" s="1">
        <f>IF(Table3[[#This Row],[Unwrapped (deg)]]="","",Table3[[#This Row],[Unwrapped (deg)]]/180*PI())</f>
        <v>10.741558241120426</v>
      </c>
      <c r="N691" s="2">
        <f>IF(Table3[[#This Row],[Phase shift diff (deg)]]="","",Table3[[#This Row],[Phase shift diff (deg)]]+360*Table3[[#This Row],[Phase mod]])</f>
        <v>615.44595261016832</v>
      </c>
    </row>
    <row r="692" spans="1:14" x14ac:dyDescent="0.2">
      <c r="A692" t="s">
        <v>34</v>
      </c>
      <c r="B692" s="3">
        <v>18.09</v>
      </c>
      <c r="C692" s="2">
        <f>2*Table3[[#This Row],[Photon energy (eV)]]-Threshold</f>
        <v>11.5926112</v>
      </c>
      <c r="D692" t="s">
        <v>24</v>
      </c>
      <c r="E692" s="1">
        <v>2.4405506304297901</v>
      </c>
      <c r="F692" s="2">
        <f>Table3[[#This Row],[Polar ang (rad)]]/PI()*180</f>
        <v>139.83325081161931</v>
      </c>
      <c r="G692" s="4">
        <f>ROUND(Table3[[#This Row],[Polar ang (deg)]], 0)</f>
        <v>140</v>
      </c>
      <c r="H692" s="5">
        <v>1.1267710085842699E-3</v>
      </c>
      <c r="I692" s="1">
        <v>0.347522308307462</v>
      </c>
      <c r="J692" s="1">
        <v>4.4308191908190704</v>
      </c>
      <c r="K692" s="2">
        <f>IF(Table3[[#This Row],[Phase shift diff (rad)]]="","",Table3[[#This Row],[Phase shift diff (rad)]]/PI()*180)</f>
        <v>253.86723941950328</v>
      </c>
      <c r="L692">
        <v>1</v>
      </c>
      <c r="M692" s="1">
        <f>IF(Table3[[#This Row],[Unwrapped (deg)]]="","",Table3[[#This Row],[Unwrapped (deg)]]/180*PI())</f>
        <v>10.714004497998657</v>
      </c>
      <c r="N692" s="2">
        <f>IF(Table3[[#This Row],[Phase shift diff (deg)]]="","",Table3[[#This Row],[Phase shift diff (deg)]]+360*Table3[[#This Row],[Phase mod]])</f>
        <v>613.86723941950322</v>
      </c>
    </row>
    <row r="693" spans="1:14" x14ac:dyDescent="0.2">
      <c r="A693" t="s">
        <v>34</v>
      </c>
      <c r="B693" s="3">
        <v>18.09</v>
      </c>
      <c r="C693" s="2">
        <f>2*Table3[[#This Row],[Photon energy (eV)]]-Threshold</f>
        <v>11.5926112</v>
      </c>
      <c r="D693" t="s">
        <v>24</v>
      </c>
      <c r="E693" s="1">
        <v>2.5744958264797901</v>
      </c>
      <c r="F693" s="2">
        <f>Table3[[#This Row],[Polar ang (rad)]]/PI()*180</f>
        <v>147.50774523133671</v>
      </c>
      <c r="G693" s="4">
        <f>ROUND(Table3[[#This Row],[Polar ang (deg)]], 0)</f>
        <v>148</v>
      </c>
      <c r="H693" s="5">
        <v>1.1170528976058799E-3</v>
      </c>
      <c r="I693" s="1">
        <v>0.36329362623045203</v>
      </c>
      <c r="J693" s="1">
        <v>4.4167426467971298</v>
      </c>
      <c r="K693" s="2">
        <f>IF(Table3[[#This Row],[Phase shift diff (rad)]]="","",Table3[[#This Row],[Phase shift diff (rad)]]/PI()*180)</f>
        <v>253.06071285691598</v>
      </c>
      <c r="L693">
        <v>1</v>
      </c>
      <c r="M693" s="1">
        <f>IF(Table3[[#This Row],[Unwrapped (deg)]]="","",Table3[[#This Row],[Unwrapped (deg)]]/180*PI())</f>
        <v>10.699927953976715</v>
      </c>
      <c r="N693" s="2">
        <f>IF(Table3[[#This Row],[Phase shift diff (deg)]]="","",Table3[[#This Row],[Phase shift diff (deg)]]+360*Table3[[#This Row],[Phase mod]])</f>
        <v>613.06071285691598</v>
      </c>
    </row>
    <row r="694" spans="1:14" x14ac:dyDescent="0.2">
      <c r="A694" t="s">
        <v>34</v>
      </c>
      <c r="B694" s="3">
        <v>18.09</v>
      </c>
      <c r="C694" s="2">
        <f>2*Table3[[#This Row],[Photon energy (eV)]]-Threshold</f>
        <v>11.5926112</v>
      </c>
      <c r="D694" t="s">
        <v>24</v>
      </c>
      <c r="E694" s="1">
        <v>2.7085798469497901</v>
      </c>
      <c r="F694" s="2">
        <f>Table3[[#This Row],[Polar ang (rad)]]/PI()*180</f>
        <v>155.19019370441345</v>
      </c>
      <c r="G694" s="4">
        <f>ROUND(Table3[[#This Row],[Polar ang (deg)]], 0)</f>
        <v>155</v>
      </c>
      <c r="H694" s="5">
        <v>8.8099870976265904E-4</v>
      </c>
      <c r="I694" s="1">
        <v>0.38165502082352698</v>
      </c>
      <c r="J694" s="1">
        <v>4.4087481483998801</v>
      </c>
      <c r="K694" s="2">
        <f>IF(Table3[[#This Row],[Phase shift diff (rad)]]="","",Table3[[#This Row],[Phase shift diff (rad)]]/PI()*180)</f>
        <v>252.60266183942946</v>
      </c>
      <c r="L694">
        <v>1</v>
      </c>
      <c r="M694" s="1">
        <f>IF(Table3[[#This Row],[Unwrapped (deg)]]="","",Table3[[#This Row],[Unwrapped (deg)]]/180*PI())</f>
        <v>10.691933455579466</v>
      </c>
      <c r="N694" s="2">
        <f>IF(Table3[[#This Row],[Phase shift diff (deg)]]="","",Table3[[#This Row],[Phase shift diff (deg)]]+360*Table3[[#This Row],[Phase mod]])</f>
        <v>612.6026618394294</v>
      </c>
    </row>
    <row r="695" spans="1:14" x14ac:dyDescent="0.2">
      <c r="A695" t="s">
        <v>34</v>
      </c>
      <c r="B695" s="3">
        <v>18.09</v>
      </c>
      <c r="C695" s="2">
        <f>2*Table3[[#This Row],[Photon energy (eV)]]-Threshold</f>
        <v>11.5926112</v>
      </c>
      <c r="D695" t="s">
        <v>24</v>
      </c>
      <c r="E695" s="1">
        <v>2.8429890499997899</v>
      </c>
      <c r="F695" s="2">
        <f>Table3[[#This Row],[Polar ang (rad)]]/PI()*180</f>
        <v>162.89127376689535</v>
      </c>
      <c r="G695" s="4">
        <f>ROUND(Table3[[#This Row],[Polar ang (deg)]], 0)</f>
        <v>163</v>
      </c>
      <c r="H695" s="5">
        <v>5.1673785876360501E-4</v>
      </c>
      <c r="I695" s="1">
        <v>0.24695666320887499</v>
      </c>
      <c r="J695" s="1">
        <v>4.4040698365423898</v>
      </c>
      <c r="K695" s="2">
        <f>IF(Table3[[#This Row],[Phase shift diff (rad)]]="","",Table3[[#This Row],[Phase shift diff (rad)]]/PI()*180)</f>
        <v>252.33461431474927</v>
      </c>
      <c r="L695">
        <v>1</v>
      </c>
      <c r="M695" s="1">
        <f>IF(Table3[[#This Row],[Unwrapped (deg)]]="","",Table3[[#This Row],[Unwrapped (deg)]]/180*PI())</f>
        <v>10.687255143721975</v>
      </c>
      <c r="N695" s="2">
        <f>IF(Table3[[#This Row],[Phase shift diff (deg)]]="","",Table3[[#This Row],[Phase shift diff (deg)]]+360*Table3[[#This Row],[Phase mod]])</f>
        <v>612.33461431474927</v>
      </c>
    </row>
    <row r="696" spans="1:14" x14ac:dyDescent="0.2">
      <c r="A696" t="s">
        <v>34</v>
      </c>
      <c r="B696" s="3">
        <v>18.09</v>
      </c>
      <c r="C696" s="2">
        <f>2*Table3[[#This Row],[Photon energy (eV)]]-Threshold</f>
        <v>11.5926112</v>
      </c>
      <c r="D696" t="s">
        <v>24</v>
      </c>
      <c r="E696" s="1">
        <v>2.9785043514297902</v>
      </c>
      <c r="F696" s="2">
        <f>Table3[[#This Row],[Polar ang (rad)]]/PI()*180</f>
        <v>170.65572859827753</v>
      </c>
      <c r="G696" s="4">
        <f>ROUND(Table3[[#This Row],[Polar ang (deg)]], 0)</f>
        <v>171</v>
      </c>
      <c r="H696" s="5">
        <v>1.7535754478026301E-4</v>
      </c>
      <c r="I696" s="1">
        <v>8.08841073221402E-2</v>
      </c>
      <c r="J696" s="1">
        <v>4.4014960061317403</v>
      </c>
      <c r="K696" s="2">
        <f>IF(Table3[[#This Row],[Phase shift diff (rad)]]="","",Table3[[#This Row],[Phase shift diff (rad)]]/PI()*180)</f>
        <v>252.18714469503664</v>
      </c>
      <c r="L696">
        <v>1</v>
      </c>
      <c r="M696" s="1">
        <f>IF(Table3[[#This Row],[Unwrapped (deg)]]="","",Table3[[#This Row],[Unwrapped (deg)]]/180*PI())</f>
        <v>10.684681313311327</v>
      </c>
      <c r="N696" s="2">
        <f>IF(Table3[[#This Row],[Phase shift diff (deg)]]="","",Table3[[#This Row],[Phase shift diff (deg)]]+360*Table3[[#This Row],[Phase mod]])</f>
        <v>612.18714469503664</v>
      </c>
    </row>
    <row r="697" spans="1:14" x14ac:dyDescent="0.2">
      <c r="A697" t="s">
        <v>34</v>
      </c>
      <c r="B697" s="3">
        <v>18.09</v>
      </c>
      <c r="C697" s="2">
        <f>2*Table3[[#This Row],[Photon energy (eV)]]-Threshold</f>
        <v>11.5926112</v>
      </c>
      <c r="D697" t="s">
        <v>24</v>
      </c>
      <c r="E697" s="1">
        <v>3.14159265358979</v>
      </c>
      <c r="F697" s="2">
        <f>Table3[[#This Row],[Polar ang (rad)]]/PI()*180</f>
        <v>179.99999999999983</v>
      </c>
      <c r="G697" s="4">
        <f>ROUND(Table3[[#This Row],[Polar ang (deg)]], 0)</f>
        <v>180</v>
      </c>
      <c r="H697" s="5">
        <v>0</v>
      </c>
      <c r="I697" s="1">
        <v>0</v>
      </c>
      <c r="J697" s="1"/>
      <c r="K697" s="2" t="str">
        <f>IF(Table3[[#This Row],[Phase shift diff (rad)]]="","",Table3[[#This Row],[Phase shift diff (rad)]]/PI()*180)</f>
        <v/>
      </c>
      <c r="L697">
        <v>1</v>
      </c>
      <c r="M697" s="1" t="str">
        <f>IF(Table3[[#This Row],[Unwrapped (deg)]]="","",Table3[[#This Row],[Unwrapped (deg)]]/180*PI())</f>
        <v/>
      </c>
      <c r="N697" s="2" t="str">
        <f>IF(Table3[[#This Row],[Phase shift diff (deg)]]="","",Table3[[#This Row],[Phase shift diff (deg)]]+360*Table3[[#This Row],[Phase mod]])</f>
        <v/>
      </c>
    </row>
    <row r="698" spans="1:14" x14ac:dyDescent="0.2">
      <c r="A698" t="s">
        <v>34</v>
      </c>
      <c r="B698" s="3">
        <v>18.09</v>
      </c>
      <c r="C698" s="2">
        <f>2*Table3[[#This Row],[Photon energy (eV)]]-Threshold</f>
        <v>11.5926112</v>
      </c>
      <c r="D698" t="s">
        <v>25</v>
      </c>
      <c r="E698" s="1">
        <v>0</v>
      </c>
      <c r="F698" s="2">
        <f>Table3[[#This Row],[Polar ang (rad)]]/PI()*180</f>
        <v>0</v>
      </c>
      <c r="G698" s="4">
        <f>ROUND(Table3[[#This Row],[Polar ang (deg)]], 0)</f>
        <v>0</v>
      </c>
      <c r="H698" s="5">
        <v>2.22224629099088E-3</v>
      </c>
      <c r="I698" s="1">
        <v>1</v>
      </c>
      <c r="J698" s="1">
        <v>1.3652779731279201</v>
      </c>
      <c r="K698" s="2">
        <f>IF(Table3[[#This Row],[Phase shift diff (rad)]]="","",Table3[[#This Row],[Phase shift diff (rad)]]/PI()*180)</f>
        <v>78.224665722405248</v>
      </c>
      <c r="L698">
        <v>-1</v>
      </c>
      <c r="M698" s="1">
        <f>IF(Table3[[#This Row],[Unwrapped (deg)]]="","",Table3[[#This Row],[Unwrapped (deg)]]/180*PI())</f>
        <v>-4.9179073340516659</v>
      </c>
      <c r="N698" s="2">
        <f>IF(Table3[[#This Row],[Phase shift diff (deg)]]="","",Table3[[#This Row],[Phase shift diff (deg)]]+360*Table3[[#This Row],[Phase mod]])</f>
        <v>-281.77533427759477</v>
      </c>
    </row>
    <row r="699" spans="1:14" x14ac:dyDescent="0.2">
      <c r="A699" t="s">
        <v>34</v>
      </c>
      <c r="B699" s="3">
        <v>18.09</v>
      </c>
      <c r="C699" s="2">
        <f>2*Table3[[#This Row],[Photon energy (eV)]]-Threshold</f>
        <v>11.5926112</v>
      </c>
      <c r="D699" t="s">
        <v>25</v>
      </c>
      <c r="E699" s="1">
        <v>0.16308830216</v>
      </c>
      <c r="F699" s="2">
        <f>Table3[[#This Row],[Polar ang (rad)]]/PI()*180</f>
        <v>9.3442714017223079</v>
      </c>
      <c r="G699" s="4">
        <f>ROUND(Table3[[#This Row],[Polar ang (deg)]], 0)</f>
        <v>9</v>
      </c>
      <c r="H699" s="5">
        <v>2.1643488008418199E-3</v>
      </c>
      <c r="I699" s="1">
        <v>0.99831131251980398</v>
      </c>
      <c r="J699" s="1">
        <v>1.39233466449539</v>
      </c>
      <c r="K699" s="2">
        <f>IF(Table3[[#This Row],[Phase shift diff (rad)]]="","",Table3[[#This Row],[Phase shift diff (rad)]]/PI()*180)</f>
        <v>79.774899945349318</v>
      </c>
      <c r="L699">
        <v>-1</v>
      </c>
      <c r="M699" s="1">
        <f>IF(Table3[[#This Row],[Unwrapped (deg)]]="","",Table3[[#This Row],[Unwrapped (deg)]]/180*PI())</f>
        <v>-4.890850642684196</v>
      </c>
      <c r="N699" s="2">
        <f>IF(Table3[[#This Row],[Phase shift diff (deg)]]="","",Table3[[#This Row],[Phase shift diff (deg)]]+360*Table3[[#This Row],[Phase mod]])</f>
        <v>-280.22510005465068</v>
      </c>
    </row>
    <row r="700" spans="1:14" x14ac:dyDescent="0.2">
      <c r="A700" t="s">
        <v>34</v>
      </c>
      <c r="B700" s="3">
        <v>18.09</v>
      </c>
      <c r="C700" s="2">
        <f>2*Table3[[#This Row],[Photon energy (eV)]]-Threshold</f>
        <v>11.5926112</v>
      </c>
      <c r="D700" t="s">
        <v>25</v>
      </c>
      <c r="E700" s="1">
        <v>0.29860360358999999</v>
      </c>
      <c r="F700" s="2">
        <f>Table3[[#This Row],[Polar ang (rad)]]/PI()*180</f>
        <v>17.108726233104477</v>
      </c>
      <c r="G700" s="4">
        <f>ROUND(Table3[[#This Row],[Polar ang (deg)]], 0)</f>
        <v>17</v>
      </c>
      <c r="H700" s="5">
        <v>2.0546758804178499E-3</v>
      </c>
      <c r="I700" s="1">
        <v>0.98195998376786497</v>
      </c>
      <c r="J700" s="1">
        <v>1.4550699277758099</v>
      </c>
      <c r="K700" s="2">
        <f>IF(Table3[[#This Row],[Phase shift diff (rad)]]="","",Table3[[#This Row],[Phase shift diff (rad)]]/PI()*180)</f>
        <v>83.369365757959429</v>
      </c>
      <c r="L700">
        <v>-1</v>
      </c>
      <c r="M700" s="1">
        <f>IF(Table3[[#This Row],[Unwrapped (deg)]]="","",Table3[[#This Row],[Unwrapped (deg)]]/180*PI())</f>
        <v>-4.8281153794037763</v>
      </c>
      <c r="N700" s="2">
        <f>IF(Table3[[#This Row],[Phase shift diff (deg)]]="","",Table3[[#This Row],[Phase shift diff (deg)]]+360*Table3[[#This Row],[Phase mod]])</f>
        <v>-276.63063424204057</v>
      </c>
    </row>
    <row r="701" spans="1:14" x14ac:dyDescent="0.2">
      <c r="A701" t="s">
        <v>34</v>
      </c>
      <c r="B701" s="3">
        <v>18.09</v>
      </c>
      <c r="C701" s="2">
        <f>2*Table3[[#This Row],[Photon energy (eV)]]-Threshold</f>
        <v>11.5926112</v>
      </c>
      <c r="D701" t="s">
        <v>25</v>
      </c>
      <c r="E701" s="1">
        <v>0.43301280663999903</v>
      </c>
      <c r="F701" s="2">
        <f>Table3[[#This Row],[Polar ang (rad)]]/PI()*180</f>
        <v>24.809806295586331</v>
      </c>
      <c r="G701" s="4">
        <f>ROUND(Table3[[#This Row],[Polar ang (deg)]], 0)</f>
        <v>25</v>
      </c>
      <c r="H701" s="5">
        <v>1.9433442108407399E-3</v>
      </c>
      <c r="I701" s="1">
        <v>0.84187078486813705</v>
      </c>
      <c r="J701" s="1">
        <v>1.54658659342284</v>
      </c>
      <c r="K701" s="2">
        <f>IF(Table3[[#This Row],[Phase shift diff (rad)]]="","",Table3[[#This Row],[Phase shift diff (rad)]]/PI()*180)</f>
        <v>88.612884454644131</v>
      </c>
      <c r="L701">
        <v>-1</v>
      </c>
      <c r="M701" s="1">
        <f>IF(Table3[[#This Row],[Unwrapped (deg)]]="","",Table3[[#This Row],[Unwrapped (deg)]]/180*PI())</f>
        <v>-4.736598713756746</v>
      </c>
      <c r="N701" s="2">
        <f>IF(Table3[[#This Row],[Phase shift diff (deg)]]="","",Table3[[#This Row],[Phase shift diff (deg)]]+360*Table3[[#This Row],[Phase mod]])</f>
        <v>-271.38711554535587</v>
      </c>
    </row>
    <row r="702" spans="1:14" x14ac:dyDescent="0.2">
      <c r="A702" t="s">
        <v>34</v>
      </c>
      <c r="B702" s="3">
        <v>18.09</v>
      </c>
      <c r="C702" s="2">
        <f>2*Table3[[#This Row],[Photon energy (eV)]]-Threshold</f>
        <v>11.5926112</v>
      </c>
      <c r="D702" t="s">
        <v>25</v>
      </c>
      <c r="E702" s="1">
        <v>0.56709682710999998</v>
      </c>
      <c r="F702" s="2">
        <f>Table3[[#This Row],[Polar ang (rad)]]/PI()*180</f>
        <v>32.492254768663123</v>
      </c>
      <c r="G702" s="4">
        <f>ROUND(Table3[[#This Row],[Polar ang (deg)]], 0)</f>
        <v>32</v>
      </c>
      <c r="H702" s="5">
        <v>1.87240862350557E-3</v>
      </c>
      <c r="I702" s="1">
        <v>0.60895425818814497</v>
      </c>
      <c r="J702" s="1">
        <v>1.6483627602099999</v>
      </c>
      <c r="K702" s="2">
        <f>IF(Table3[[#This Row],[Phase shift diff (rad)]]="","",Table3[[#This Row],[Phase shift diff (rad)]]/PI()*180)</f>
        <v>94.444229266567945</v>
      </c>
      <c r="L702">
        <v>-1</v>
      </c>
      <c r="M702" s="1">
        <f>IF(Table3[[#This Row],[Unwrapped (deg)]]="","",Table3[[#This Row],[Unwrapped (deg)]]/180*PI())</f>
        <v>-4.6348225469695858</v>
      </c>
      <c r="N702" s="2">
        <f>IF(Table3[[#This Row],[Phase shift diff (deg)]]="","",Table3[[#This Row],[Phase shift diff (deg)]]+360*Table3[[#This Row],[Phase mod]])</f>
        <v>-265.55577073343204</v>
      </c>
    </row>
    <row r="703" spans="1:14" x14ac:dyDescent="0.2">
      <c r="A703" t="s">
        <v>34</v>
      </c>
      <c r="B703" s="3">
        <v>18.09</v>
      </c>
      <c r="C703" s="2">
        <f>2*Table3[[#This Row],[Photon energy (eV)]]-Threshold</f>
        <v>11.5926112</v>
      </c>
      <c r="D703" t="s">
        <v>25</v>
      </c>
      <c r="E703" s="1">
        <v>0.70104202315999997</v>
      </c>
      <c r="F703" s="2">
        <f>Table3[[#This Row],[Polar ang (rad)]]/PI()*180</f>
        <v>40.166749188380507</v>
      </c>
      <c r="G703" s="4">
        <f>ROUND(Table3[[#This Row],[Polar ang (deg)]], 0)</f>
        <v>40</v>
      </c>
      <c r="H703" s="5">
        <v>1.84789462829959E-3</v>
      </c>
      <c r="I703" s="1">
        <v>0.56993355512625998</v>
      </c>
      <c r="J703" s="1">
        <v>1.73477596120254</v>
      </c>
      <c r="K703" s="2">
        <f>IF(Table3[[#This Row],[Phase shift diff (rad)]]="","",Table3[[#This Row],[Phase shift diff (rad)]]/PI()*180)</f>
        <v>99.39534097765619</v>
      </c>
      <c r="L703">
        <v>-1</v>
      </c>
      <c r="M703" s="1">
        <f>IF(Table3[[#This Row],[Unwrapped (deg)]]="","",Table3[[#This Row],[Unwrapped (deg)]]/180*PI())</f>
        <v>-4.5484093459770465</v>
      </c>
      <c r="N703" s="2">
        <f>IF(Table3[[#This Row],[Phase shift diff (deg)]]="","",Table3[[#This Row],[Phase shift diff (deg)]]+360*Table3[[#This Row],[Phase mod]])</f>
        <v>-260.60465902234381</v>
      </c>
    </row>
    <row r="704" spans="1:14" x14ac:dyDescent="0.2">
      <c r="A704" t="s">
        <v>34</v>
      </c>
      <c r="B704" s="3">
        <v>18.09</v>
      </c>
      <c r="C704" s="2">
        <f>2*Table3[[#This Row],[Photon energy (eV)]]-Threshold</f>
        <v>11.5926112</v>
      </c>
      <c r="D704" t="s">
        <v>25</v>
      </c>
      <c r="E704" s="1">
        <v>0.83491578945</v>
      </c>
      <c r="F704" s="2">
        <f>Table3[[#This Row],[Polar ang (rad)]]/PI()*180</f>
        <v>47.837150984318271</v>
      </c>
      <c r="G704" s="4">
        <f>ROUND(Table3[[#This Row],[Polar ang (deg)]], 0)</f>
        <v>48</v>
      </c>
      <c r="H704" s="5">
        <v>1.83484391289745E-3</v>
      </c>
      <c r="I704" s="1">
        <v>0.68936837989297906</v>
      </c>
      <c r="J704" s="1">
        <v>1.7893530790651</v>
      </c>
      <c r="K704" s="2">
        <f>IF(Table3[[#This Row],[Phase shift diff (rad)]]="","",Table3[[#This Row],[Phase shift diff (rad)]]/PI()*180)</f>
        <v>102.52237948916893</v>
      </c>
      <c r="L704">
        <v>-1</v>
      </c>
      <c r="M704" s="1">
        <f>IF(Table3[[#This Row],[Unwrapped (deg)]]="","",Table3[[#This Row],[Unwrapped (deg)]]/180*PI())</f>
        <v>-4.4938322281144858</v>
      </c>
      <c r="N704" s="2">
        <f>IF(Table3[[#This Row],[Phase shift diff (deg)]]="","",Table3[[#This Row],[Phase shift diff (deg)]]+360*Table3[[#This Row],[Phase mod]])</f>
        <v>-257.47762051083106</v>
      </c>
    </row>
    <row r="705" spans="1:14" x14ac:dyDescent="0.2">
      <c r="A705" t="s">
        <v>34</v>
      </c>
      <c r="B705" s="3">
        <v>18.09</v>
      </c>
      <c r="C705" s="2">
        <f>2*Table3[[#This Row],[Photon energy (eV)]]-Threshold</f>
        <v>11.5926112</v>
      </c>
      <c r="D705" t="s">
        <v>25</v>
      </c>
      <c r="E705" s="1">
        <v>0.96874859060999896</v>
      </c>
      <c r="F705" s="2">
        <f>Table3[[#This Row],[Polar ang (rad)]]/PI()*180</f>
        <v>55.505205651199752</v>
      </c>
      <c r="G705" s="4">
        <f>ROUND(Table3[[#This Row],[Polar ang (deg)]], 0)</f>
        <v>56</v>
      </c>
      <c r="H705" s="5">
        <v>1.7756353730187201E-3</v>
      </c>
      <c r="I705" s="1">
        <v>0.89351334700033602</v>
      </c>
      <c r="J705" s="1">
        <v>1.8126129082951199</v>
      </c>
      <c r="K705" s="2">
        <f>IF(Table3[[#This Row],[Phase shift diff (rad)]]="","",Table3[[#This Row],[Phase shift diff (rad)]]/PI()*180)</f>
        <v>103.8550695362441</v>
      </c>
      <c r="L705">
        <v>-1</v>
      </c>
      <c r="M705" s="1">
        <f>IF(Table3[[#This Row],[Unwrapped (deg)]]="","",Table3[[#This Row],[Unwrapped (deg)]]/180*PI())</f>
        <v>-4.4705723988844657</v>
      </c>
      <c r="N705" s="2">
        <f>IF(Table3[[#This Row],[Phase shift diff (deg)]]="","",Table3[[#This Row],[Phase shift diff (deg)]]+360*Table3[[#This Row],[Phase mod]])</f>
        <v>-256.14493046375588</v>
      </c>
    </row>
    <row r="706" spans="1:14" x14ac:dyDescent="0.2">
      <c r="A706" t="s">
        <v>34</v>
      </c>
      <c r="B706" s="3">
        <v>18.09</v>
      </c>
      <c r="C706" s="2">
        <f>2*Table3[[#This Row],[Photon energy (eV)]]-Threshold</f>
        <v>11.5926112</v>
      </c>
      <c r="D706" t="s">
        <v>25</v>
      </c>
      <c r="E706" s="1">
        <v>1.1025563842999999</v>
      </c>
      <c r="F706" s="2">
        <f>Table3[[#This Row],[Polar ang (rad)]]/PI()*180</f>
        <v>63.171827495594052</v>
      </c>
      <c r="G706" s="4">
        <f>ROUND(Table3[[#This Row],[Polar ang (deg)]], 0)</f>
        <v>63</v>
      </c>
      <c r="H706" s="5">
        <v>1.61286411138861E-3</v>
      </c>
      <c r="I706" s="1">
        <v>0.99861097548604605</v>
      </c>
      <c r="J706" s="1">
        <v>1.8150332874805899</v>
      </c>
      <c r="K706" s="2">
        <f>IF(Table3[[#This Row],[Phase shift diff (rad)]]="","",Table3[[#This Row],[Phase shift diff (rad)]]/PI()*180)</f>
        <v>103.99374704839285</v>
      </c>
      <c r="L706">
        <v>-1</v>
      </c>
      <c r="M706" s="1">
        <f>IF(Table3[[#This Row],[Unwrapped (deg)]]="","",Table3[[#This Row],[Unwrapped (deg)]]/180*PI())</f>
        <v>-4.4681520196989961</v>
      </c>
      <c r="N706" s="2">
        <f>IF(Table3[[#This Row],[Phase shift diff (deg)]]="","",Table3[[#This Row],[Phase shift diff (deg)]]+360*Table3[[#This Row],[Phase mod]])</f>
        <v>-256.00625295160717</v>
      </c>
    </row>
    <row r="707" spans="1:14" x14ac:dyDescent="0.2">
      <c r="A707" t="s">
        <v>34</v>
      </c>
      <c r="B707" s="3">
        <v>18.09</v>
      </c>
      <c r="C707" s="2">
        <f>2*Table3[[#This Row],[Photon energy (eV)]]-Threshold</f>
        <v>11.5926112</v>
      </c>
      <c r="D707" t="s">
        <v>25</v>
      </c>
      <c r="E707" s="1">
        <v>1.2363485299999999</v>
      </c>
      <c r="F707" s="2">
        <f>Table3[[#This Row],[Polar ang (rad)]]/PI()*180</f>
        <v>70.837552776203438</v>
      </c>
      <c r="G707" s="4">
        <f>ROUND(Table3[[#This Row],[Polar ang (deg)]], 0)</f>
        <v>71</v>
      </c>
      <c r="H707" s="5">
        <v>1.30851950682719E-3</v>
      </c>
      <c r="I707" s="1">
        <v>0.77317345968005102</v>
      </c>
      <c r="J707" s="1">
        <v>1.8079291808547699</v>
      </c>
      <c r="K707" s="2">
        <f>IF(Table3[[#This Row],[Phase shift diff (rad)]]="","",Table3[[#This Row],[Phase shift diff (rad)]]/PI()*180)</f>
        <v>103.58671172152243</v>
      </c>
      <c r="L707">
        <v>-1</v>
      </c>
      <c r="M707" s="1">
        <f>IF(Table3[[#This Row],[Unwrapped (deg)]]="","",Table3[[#This Row],[Unwrapped (deg)]]/180*PI())</f>
        <v>-4.4752561263248163</v>
      </c>
      <c r="N707" s="2">
        <f>IF(Table3[[#This Row],[Phase shift diff (deg)]]="","",Table3[[#This Row],[Phase shift diff (deg)]]+360*Table3[[#This Row],[Phase mod]])</f>
        <v>-256.41328827847758</v>
      </c>
    </row>
    <row r="708" spans="1:14" x14ac:dyDescent="0.2">
      <c r="A708" t="s">
        <v>34</v>
      </c>
      <c r="B708" s="3">
        <v>18.09</v>
      </c>
      <c r="C708" s="2">
        <f>2*Table3[[#This Row],[Photon energy (eV)]]-Threshold</f>
        <v>11.5926112</v>
      </c>
      <c r="D708" t="s">
        <v>25</v>
      </c>
      <c r="E708" s="1">
        <v>1.3701310999</v>
      </c>
      <c r="F708" s="2">
        <f>Table3[[#This Row],[Polar ang (rad)]]/PI()*180</f>
        <v>78.502729403887372</v>
      </c>
      <c r="G708" s="4">
        <f>ROUND(Table3[[#This Row],[Polar ang (deg)]], 0)</f>
        <v>79</v>
      </c>
      <c r="H708" s="5">
        <v>8.5875250227784796E-4</v>
      </c>
      <c r="I708" s="1">
        <v>0.56854565279079095</v>
      </c>
      <c r="J708" s="1">
        <v>1.79942443221459</v>
      </c>
      <c r="K708" s="2">
        <f>IF(Table3[[#This Row],[Phase shift diff (rad)]]="","",Table3[[#This Row],[Phase shift diff (rad)]]/PI()*180)</f>
        <v>103.09942551862051</v>
      </c>
      <c r="L708">
        <v>-1</v>
      </c>
      <c r="M708" s="1">
        <f>IF(Table3[[#This Row],[Unwrapped (deg)]]="","",Table3[[#This Row],[Unwrapped (deg)]]/180*PI())</f>
        <v>-4.4837608749649966</v>
      </c>
      <c r="N708" s="2">
        <f>IF(Table3[[#This Row],[Phase shift diff (deg)]]="","",Table3[[#This Row],[Phase shift diff (deg)]]+360*Table3[[#This Row],[Phase mod]])</f>
        <v>-256.90057448137952</v>
      </c>
    </row>
    <row r="709" spans="1:14" x14ac:dyDescent="0.2">
      <c r="A709" t="s">
        <v>34</v>
      </c>
      <c r="B709" s="3">
        <v>18.09</v>
      </c>
      <c r="C709" s="2">
        <f>2*Table3[[#This Row],[Photon energy (eV)]]-Threshold</f>
        <v>11.5926112</v>
      </c>
      <c r="D709" t="s">
        <v>25</v>
      </c>
      <c r="E709" s="1">
        <v>1.5039084682999999</v>
      </c>
      <c r="F709" s="2">
        <f>Table3[[#This Row],[Polar ang (rad)]]/PI()*180</f>
        <v>86.167608007574145</v>
      </c>
      <c r="G709" s="4">
        <f>ROUND(Table3[[#This Row],[Polar ang (deg)]], 0)</f>
        <v>86</v>
      </c>
      <c r="H709" s="5">
        <v>2.9977125455449201E-4</v>
      </c>
      <c r="I709" s="1">
        <v>0.49882227812452301</v>
      </c>
      <c r="J709" s="1">
        <v>1.79416644836136</v>
      </c>
      <c r="K709" s="2">
        <f>IF(Table3[[#This Row],[Phase shift diff (rad)]]="","",Table3[[#This Row],[Phase shift diff (rad)]]/PI()*180)</f>
        <v>102.79816523508248</v>
      </c>
      <c r="L709">
        <v>-1</v>
      </c>
      <c r="M709" s="1">
        <f>IF(Table3[[#This Row],[Unwrapped (deg)]]="","",Table3[[#This Row],[Unwrapped (deg)]]/180*PI())</f>
        <v>-4.489018858818226</v>
      </c>
      <c r="N709" s="2">
        <f>IF(Table3[[#This Row],[Phase shift diff (deg)]]="","",Table3[[#This Row],[Phase shift diff (deg)]]+360*Table3[[#This Row],[Phase mod]])</f>
        <v>-257.20183476491752</v>
      </c>
    </row>
    <row r="710" spans="1:14" x14ac:dyDescent="0.2">
      <c r="A710" t="s">
        <v>34</v>
      </c>
      <c r="B710" s="3">
        <v>18.09</v>
      </c>
      <c r="C710" s="2">
        <f>2*Table3[[#This Row],[Photon energy (eV)]]-Threshold</f>
        <v>11.5926112</v>
      </c>
      <c r="D710" t="s">
        <v>25</v>
      </c>
      <c r="E710" s="1">
        <v>1.6376841852897901</v>
      </c>
      <c r="F710" s="2">
        <f>Table3[[#This Row],[Polar ang (rad)]]/PI()*180</f>
        <v>93.83239199242567</v>
      </c>
      <c r="G710" s="4">
        <f>ROUND(Table3[[#This Row],[Polar ang (deg)]], 0)</f>
        <v>94</v>
      </c>
      <c r="H710" s="5">
        <v>2.9977125455449201E-4</v>
      </c>
      <c r="I710" s="1">
        <v>0.49882227812452301</v>
      </c>
      <c r="J710" s="1">
        <v>4.9357591019511604</v>
      </c>
      <c r="K710" s="2">
        <f>IF(Table3[[#This Row],[Phase shift diff (rad)]]="","",Table3[[#This Row],[Phase shift diff (rad)]]/PI()*180)</f>
        <v>282.79816523508288</v>
      </c>
      <c r="L710">
        <v>-1</v>
      </c>
      <c r="M710" s="1">
        <f>IF(Table3[[#This Row],[Unwrapped (deg)]]="","",Table3[[#This Row],[Unwrapped (deg)]]/180*PI())</f>
        <v>-1.3474262052284263</v>
      </c>
      <c r="N710" s="2">
        <f>IF(Table3[[#This Row],[Phase shift diff (deg)]]="","",Table3[[#This Row],[Phase shift diff (deg)]]+360*Table3[[#This Row],[Phase mod]])</f>
        <v>-77.201834764917123</v>
      </c>
    </row>
    <row r="711" spans="1:14" x14ac:dyDescent="0.2">
      <c r="A711" t="s">
        <v>34</v>
      </c>
      <c r="B711" s="3">
        <v>18.09</v>
      </c>
      <c r="C711" s="2">
        <f>2*Table3[[#This Row],[Photon energy (eV)]]-Threshold</f>
        <v>11.5926112</v>
      </c>
      <c r="D711" t="s">
        <v>25</v>
      </c>
      <c r="E711" s="1">
        <v>1.77146155368979</v>
      </c>
      <c r="F711" s="2">
        <f>Table3[[#This Row],[Polar ang (rad)]]/PI()*180</f>
        <v>101.49727059611246</v>
      </c>
      <c r="G711" s="4">
        <f>ROUND(Table3[[#This Row],[Polar ang (deg)]], 0)</f>
        <v>101</v>
      </c>
      <c r="H711" s="5">
        <v>8.5875250227784796E-4</v>
      </c>
      <c r="I711" s="1">
        <v>0.56854565279079095</v>
      </c>
      <c r="J711" s="1">
        <v>4.94101708580438</v>
      </c>
      <c r="K711" s="2">
        <f>IF(Table3[[#This Row],[Phase shift diff (rad)]]="","",Table3[[#This Row],[Phase shift diff (rad)]]/PI()*180)</f>
        <v>283.09942551862031</v>
      </c>
      <c r="L711">
        <v>-1</v>
      </c>
      <c r="M711" s="1">
        <f>IF(Table3[[#This Row],[Unwrapped (deg)]]="","",Table3[[#This Row],[Unwrapped (deg)]]/180*PI())</f>
        <v>-1.3421682213752064</v>
      </c>
      <c r="N711" s="2">
        <f>IF(Table3[[#This Row],[Phase shift diff (deg)]]="","",Table3[[#This Row],[Phase shift diff (deg)]]+360*Table3[[#This Row],[Phase mod]])</f>
        <v>-76.900574481379692</v>
      </c>
    </row>
    <row r="712" spans="1:14" x14ac:dyDescent="0.2">
      <c r="A712" t="s">
        <v>34</v>
      </c>
      <c r="B712" s="3">
        <v>18.09</v>
      </c>
      <c r="C712" s="2">
        <f>2*Table3[[#This Row],[Photon energy (eV)]]-Threshold</f>
        <v>11.5926112</v>
      </c>
      <c r="D712" t="s">
        <v>25</v>
      </c>
      <c r="E712" s="1">
        <v>1.9052441235897899</v>
      </c>
      <c r="F712" s="2">
        <f>Table3[[#This Row],[Polar ang (rad)]]/PI()*180</f>
        <v>109.16244722379638</v>
      </c>
      <c r="G712" s="4">
        <f>ROUND(Table3[[#This Row],[Polar ang (deg)]], 0)</f>
        <v>109</v>
      </c>
      <c r="H712" s="5">
        <v>1.30851950682719E-3</v>
      </c>
      <c r="I712" s="1">
        <v>0.77317345968005102</v>
      </c>
      <c r="J712" s="1">
        <v>4.9495218344445604</v>
      </c>
      <c r="K712" s="2">
        <f>IF(Table3[[#This Row],[Phase shift diff (rad)]]="","",Table3[[#This Row],[Phase shift diff (rad)]]/PI()*180)</f>
        <v>283.58671172152225</v>
      </c>
      <c r="L712">
        <v>-1</v>
      </c>
      <c r="M712" s="1">
        <f>IF(Table3[[#This Row],[Unwrapped (deg)]]="","",Table3[[#This Row],[Unwrapped (deg)]]/180*PI())</f>
        <v>-1.3336634727350263</v>
      </c>
      <c r="N712" s="2">
        <f>IF(Table3[[#This Row],[Phase shift diff (deg)]]="","",Table3[[#This Row],[Phase shift diff (deg)]]+360*Table3[[#This Row],[Phase mod]])</f>
        <v>-76.413288278477751</v>
      </c>
    </row>
    <row r="713" spans="1:14" x14ac:dyDescent="0.2">
      <c r="A713" t="s">
        <v>34</v>
      </c>
      <c r="B713" s="3">
        <v>18.09</v>
      </c>
      <c r="C713" s="2">
        <f>2*Table3[[#This Row],[Photon energy (eV)]]-Threshold</f>
        <v>11.5926112</v>
      </c>
      <c r="D713" t="s">
        <v>25</v>
      </c>
      <c r="E713" s="1">
        <v>2.0390362692897899</v>
      </c>
      <c r="F713" s="2">
        <f>Table3[[#This Row],[Polar ang (rad)]]/PI()*180</f>
        <v>116.82817250440576</v>
      </c>
      <c r="G713" s="4">
        <f>ROUND(Table3[[#This Row],[Polar ang (deg)]], 0)</f>
        <v>117</v>
      </c>
      <c r="H713" s="5">
        <v>1.61286411138861E-3</v>
      </c>
      <c r="I713" s="1">
        <v>0.99861097548604605</v>
      </c>
      <c r="J713" s="1">
        <v>4.9566259410703797</v>
      </c>
      <c r="K713" s="2">
        <f>IF(Table3[[#This Row],[Phase shift diff (rad)]]="","",Table3[[#This Row],[Phase shift diff (rad)]]/PI()*180)</f>
        <v>283.99374704839266</v>
      </c>
      <c r="L713">
        <v>-1</v>
      </c>
      <c r="M713" s="1">
        <f>IF(Table3[[#This Row],[Unwrapped (deg)]]="","",Table3[[#This Row],[Unwrapped (deg)]]/180*PI())</f>
        <v>-1.3265593661092063</v>
      </c>
      <c r="N713" s="2">
        <f>IF(Table3[[#This Row],[Phase shift diff (deg)]]="","",Table3[[#This Row],[Phase shift diff (deg)]]+360*Table3[[#This Row],[Phase mod]])</f>
        <v>-76.006252951607337</v>
      </c>
    </row>
    <row r="714" spans="1:14" x14ac:dyDescent="0.2">
      <c r="A714" t="s">
        <v>34</v>
      </c>
      <c r="B714" s="3">
        <v>18.09</v>
      </c>
      <c r="C714" s="2">
        <f>2*Table3[[#This Row],[Photon energy (eV)]]-Threshold</f>
        <v>11.5926112</v>
      </c>
      <c r="D714" t="s">
        <v>25</v>
      </c>
      <c r="E714" s="1">
        <v>2.1728440629797898</v>
      </c>
      <c r="F714" s="2">
        <f>Table3[[#This Row],[Polar ang (rad)]]/PI()*180</f>
        <v>124.4947943488</v>
      </c>
      <c r="G714" s="4">
        <f>ROUND(Table3[[#This Row],[Polar ang (deg)]], 0)</f>
        <v>124</v>
      </c>
      <c r="H714" s="5">
        <v>1.7756353730187201E-3</v>
      </c>
      <c r="I714" s="1">
        <v>0.89351334700033602</v>
      </c>
      <c r="J714" s="1">
        <v>4.9542055618849101</v>
      </c>
      <c r="K714" s="2">
        <f>IF(Table3[[#This Row],[Phase shift diff (rad)]]="","",Table3[[#This Row],[Phase shift diff (rad)]]/PI()*180)</f>
        <v>283.85506953624395</v>
      </c>
      <c r="L714">
        <v>-1</v>
      </c>
      <c r="M714" s="1">
        <f>IF(Table3[[#This Row],[Unwrapped (deg)]]="","",Table3[[#This Row],[Unwrapped (deg)]]/180*PI())</f>
        <v>-1.3289797452946759</v>
      </c>
      <c r="N714" s="2">
        <f>IF(Table3[[#This Row],[Phase shift diff (deg)]]="","",Table3[[#This Row],[Phase shift diff (deg)]]+360*Table3[[#This Row],[Phase mod]])</f>
        <v>-76.144930463756054</v>
      </c>
    </row>
    <row r="715" spans="1:14" x14ac:dyDescent="0.2">
      <c r="A715" t="s">
        <v>34</v>
      </c>
      <c r="B715" s="3">
        <v>18.09</v>
      </c>
      <c r="C715" s="2">
        <f>2*Table3[[#This Row],[Photon energy (eV)]]-Threshold</f>
        <v>11.5926112</v>
      </c>
      <c r="D715" t="s">
        <v>25</v>
      </c>
      <c r="E715" s="1">
        <v>2.3066768641397899</v>
      </c>
      <c r="F715" s="2">
        <f>Table3[[#This Row],[Polar ang (rad)]]/PI()*180</f>
        <v>132.16284901568156</v>
      </c>
      <c r="G715" s="4">
        <f>ROUND(Table3[[#This Row],[Polar ang (deg)]], 0)</f>
        <v>132</v>
      </c>
      <c r="H715" s="5">
        <v>1.83484391289745E-3</v>
      </c>
      <c r="I715" s="1">
        <v>0.68936837989297906</v>
      </c>
      <c r="J715" s="1">
        <v>4.93094573265489</v>
      </c>
      <c r="K715" s="2">
        <f>IF(Table3[[#This Row],[Phase shift diff (rad)]]="","",Table3[[#This Row],[Phase shift diff (rad)]]/PI()*180)</f>
        <v>282.52237948916877</v>
      </c>
      <c r="L715">
        <v>-1</v>
      </c>
      <c r="M715" s="1">
        <f>IF(Table3[[#This Row],[Unwrapped (deg)]]="","",Table3[[#This Row],[Unwrapped (deg)]]/180*PI())</f>
        <v>-1.352239574524696</v>
      </c>
      <c r="N715" s="2">
        <f>IF(Table3[[#This Row],[Phase shift diff (deg)]]="","",Table3[[#This Row],[Phase shift diff (deg)]]+360*Table3[[#This Row],[Phase mod]])</f>
        <v>-77.47762051083123</v>
      </c>
    </row>
    <row r="716" spans="1:14" x14ac:dyDescent="0.2">
      <c r="A716" t="s">
        <v>34</v>
      </c>
      <c r="B716" s="3">
        <v>18.09</v>
      </c>
      <c r="C716" s="2">
        <f>2*Table3[[#This Row],[Photon energy (eV)]]-Threshold</f>
        <v>11.5926112</v>
      </c>
      <c r="D716" t="s">
        <v>25</v>
      </c>
      <c r="E716" s="1">
        <v>2.4405506304297901</v>
      </c>
      <c r="F716" s="2">
        <f>Table3[[#This Row],[Polar ang (rad)]]/PI()*180</f>
        <v>139.83325081161931</v>
      </c>
      <c r="G716" s="4">
        <f>ROUND(Table3[[#This Row],[Polar ang (deg)]], 0)</f>
        <v>140</v>
      </c>
      <c r="H716" s="5">
        <v>1.84789462829959E-3</v>
      </c>
      <c r="I716" s="1">
        <v>0.56993355512625998</v>
      </c>
      <c r="J716" s="1">
        <v>4.87636861479234</v>
      </c>
      <c r="K716" s="2">
        <f>IF(Table3[[#This Row],[Phase shift diff (rad)]]="","",Table3[[#This Row],[Phase shift diff (rad)]]/PI()*180)</f>
        <v>279.39534097765659</v>
      </c>
      <c r="L716">
        <v>-1</v>
      </c>
      <c r="M716" s="1">
        <f>IF(Table3[[#This Row],[Unwrapped (deg)]]="","",Table3[[#This Row],[Unwrapped (deg)]]/180*PI())</f>
        <v>-1.406816692387246</v>
      </c>
      <c r="N716" s="2">
        <f>IF(Table3[[#This Row],[Phase shift diff (deg)]]="","",Table3[[#This Row],[Phase shift diff (deg)]]+360*Table3[[#This Row],[Phase mod]])</f>
        <v>-80.604659022343412</v>
      </c>
    </row>
    <row r="717" spans="1:14" x14ac:dyDescent="0.2">
      <c r="A717" t="s">
        <v>34</v>
      </c>
      <c r="B717" s="3">
        <v>18.09</v>
      </c>
      <c r="C717" s="2">
        <f>2*Table3[[#This Row],[Photon energy (eV)]]-Threshold</f>
        <v>11.5926112</v>
      </c>
      <c r="D717" t="s">
        <v>25</v>
      </c>
      <c r="E717" s="1">
        <v>2.5744958264797901</v>
      </c>
      <c r="F717" s="2">
        <f>Table3[[#This Row],[Polar ang (rad)]]/PI()*180</f>
        <v>147.50774523133671</v>
      </c>
      <c r="G717" s="4">
        <f>ROUND(Table3[[#This Row],[Polar ang (deg)]], 0)</f>
        <v>148</v>
      </c>
      <c r="H717" s="5">
        <v>1.87240862350557E-3</v>
      </c>
      <c r="I717" s="1">
        <v>0.60895425818814497</v>
      </c>
      <c r="J717" s="1">
        <v>4.7899554137997997</v>
      </c>
      <c r="K717" s="2">
        <f>IF(Table3[[#This Row],[Phase shift diff (rad)]]="","",Table3[[#This Row],[Phase shift diff (rad)]]/PI()*180)</f>
        <v>274.4442292665683</v>
      </c>
      <c r="L717">
        <v>-1</v>
      </c>
      <c r="M717" s="1">
        <f>IF(Table3[[#This Row],[Unwrapped (deg)]]="","",Table3[[#This Row],[Unwrapped (deg)]]/180*PI())</f>
        <v>-1.493229893379787</v>
      </c>
      <c r="N717" s="2">
        <f>IF(Table3[[#This Row],[Phase shift diff (deg)]]="","",Table3[[#This Row],[Phase shift diff (deg)]]+360*Table3[[#This Row],[Phase mod]])</f>
        <v>-85.5557707334317</v>
      </c>
    </row>
    <row r="718" spans="1:14" x14ac:dyDescent="0.2">
      <c r="A718" t="s">
        <v>34</v>
      </c>
      <c r="B718" s="3">
        <v>18.09</v>
      </c>
      <c r="C718" s="2">
        <f>2*Table3[[#This Row],[Photon energy (eV)]]-Threshold</f>
        <v>11.5926112</v>
      </c>
      <c r="D718" t="s">
        <v>25</v>
      </c>
      <c r="E718" s="1">
        <v>2.7085798469497901</v>
      </c>
      <c r="F718" s="2">
        <f>Table3[[#This Row],[Polar ang (rad)]]/PI()*180</f>
        <v>155.19019370441345</v>
      </c>
      <c r="G718" s="4">
        <f>ROUND(Table3[[#This Row],[Polar ang (deg)]], 0)</f>
        <v>155</v>
      </c>
      <c r="H718" s="5">
        <v>1.9433442108407399E-3</v>
      </c>
      <c r="I718" s="1">
        <v>0.84187078486813705</v>
      </c>
      <c r="J718" s="1">
        <v>4.6881792470126404</v>
      </c>
      <c r="K718" s="2">
        <f>IF(Table3[[#This Row],[Phase shift diff (rad)]]="","",Table3[[#This Row],[Phase shift diff (rad)]]/PI()*180)</f>
        <v>268.61288445464453</v>
      </c>
      <c r="L718">
        <v>-1</v>
      </c>
      <c r="M718" s="1">
        <f>IF(Table3[[#This Row],[Unwrapped (deg)]]="","",Table3[[#This Row],[Unwrapped (deg)]]/180*PI())</f>
        <v>-1.5950060601669465</v>
      </c>
      <c r="N718" s="2">
        <f>IF(Table3[[#This Row],[Phase shift diff (deg)]]="","",Table3[[#This Row],[Phase shift diff (deg)]]+360*Table3[[#This Row],[Phase mod]])</f>
        <v>-91.387115545355471</v>
      </c>
    </row>
    <row r="719" spans="1:14" x14ac:dyDescent="0.2">
      <c r="A719" t="s">
        <v>34</v>
      </c>
      <c r="B719" s="3">
        <v>18.09</v>
      </c>
      <c r="C719" s="2">
        <f>2*Table3[[#This Row],[Photon energy (eV)]]-Threshold</f>
        <v>11.5926112</v>
      </c>
      <c r="D719" t="s">
        <v>25</v>
      </c>
      <c r="E719" s="1">
        <v>2.8429890499997899</v>
      </c>
      <c r="F719" s="2">
        <f>Table3[[#This Row],[Polar ang (rad)]]/PI()*180</f>
        <v>162.89127376689535</v>
      </c>
      <c r="G719" s="4">
        <f>ROUND(Table3[[#This Row],[Polar ang (deg)]], 0)</f>
        <v>163</v>
      </c>
      <c r="H719" s="5">
        <v>2.0546758804178499E-3</v>
      </c>
      <c r="I719" s="1">
        <v>0.98195998376786497</v>
      </c>
      <c r="J719" s="1">
        <v>4.5966625813656004</v>
      </c>
      <c r="K719" s="2">
        <f>IF(Table3[[#This Row],[Phase shift diff (rad)]]="","",Table3[[#This Row],[Phase shift diff (rad)]]/PI()*180)</f>
        <v>263.36936575795926</v>
      </c>
      <c r="L719">
        <v>-1</v>
      </c>
      <c r="M719" s="1">
        <f>IF(Table3[[#This Row],[Unwrapped (deg)]]="","",Table3[[#This Row],[Unwrapped (deg)]]/180*PI())</f>
        <v>-1.6865227258139861</v>
      </c>
      <c r="N719" s="2">
        <f>IF(Table3[[#This Row],[Phase shift diff (deg)]]="","",Table3[[#This Row],[Phase shift diff (deg)]]+360*Table3[[#This Row],[Phase mod]])</f>
        <v>-96.630634242040742</v>
      </c>
    </row>
    <row r="720" spans="1:14" x14ac:dyDescent="0.2">
      <c r="A720" t="s">
        <v>34</v>
      </c>
      <c r="B720" s="3">
        <v>18.09</v>
      </c>
      <c r="C720" s="2">
        <f>2*Table3[[#This Row],[Photon energy (eV)]]-Threshold</f>
        <v>11.5926112</v>
      </c>
      <c r="D720" t="s">
        <v>25</v>
      </c>
      <c r="E720" s="1">
        <v>2.9785043514297902</v>
      </c>
      <c r="F720" s="2">
        <f>Table3[[#This Row],[Polar ang (rad)]]/PI()*180</f>
        <v>170.65572859827753</v>
      </c>
      <c r="G720" s="4">
        <f>ROUND(Table3[[#This Row],[Polar ang (deg)]], 0)</f>
        <v>171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diff (rad)]]="","",Table3[[#This Row],[Phase shift diff (rad)]]/PI()*180)</f>
        <v>259.77489994534909</v>
      </c>
      <c r="L720">
        <v>-1</v>
      </c>
      <c r="M720" s="1">
        <f>IF(Table3[[#This Row],[Unwrapped (deg)]]="","",Table3[[#This Row],[Unwrapped (deg)]]/180*PI())</f>
        <v>-1.7492579890944069</v>
      </c>
      <c r="N720" s="2">
        <f>IF(Table3[[#This Row],[Phase shift diff (deg)]]="","",Table3[[#This Row],[Phase shift diff (deg)]]+360*Table3[[#This Row],[Phase mod]])</f>
        <v>-100.22510005465091</v>
      </c>
    </row>
    <row r="721" spans="1:14" x14ac:dyDescent="0.2">
      <c r="A721" t="s">
        <v>34</v>
      </c>
      <c r="B721" s="3">
        <v>18.09</v>
      </c>
      <c r="C721" s="2">
        <f>2*Table3[[#This Row],[Photon energy (eV)]]-Threshold</f>
        <v>11.5926112</v>
      </c>
      <c r="D721" t="s">
        <v>25</v>
      </c>
      <c r="E721" s="1">
        <v>3.14159265358979</v>
      </c>
      <c r="F721" s="2">
        <f>Table3[[#This Row],[Polar ang (rad)]]/PI()*180</f>
        <v>179.99999999999983</v>
      </c>
      <c r="G721" s="4">
        <f>ROUND(Table3[[#This Row],[Polar ang (deg)]], 0)</f>
        <v>180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diff (rad)]]="","",Table3[[#This Row],[Phase shift diff (rad)]]/PI()*180)</f>
        <v>258.22466572240501</v>
      </c>
      <c r="L721">
        <v>-1</v>
      </c>
      <c r="M721" s="1">
        <f>IF(Table3[[#This Row],[Unwrapped (deg)]]="","",Table3[[#This Row],[Unwrapped (deg)]]/180*PI())</f>
        <v>-1.776314680461877</v>
      </c>
      <c r="N721" s="2">
        <f>IF(Table3[[#This Row],[Phase shift diff (deg)]]="","",Table3[[#This Row],[Phase shift diff (deg)]]+360*Table3[[#This Row],[Phase mod]])</f>
        <v>-101.77533427759499</v>
      </c>
    </row>
    <row r="722" spans="1:14" x14ac:dyDescent="0.2">
      <c r="A722" t="s">
        <v>35</v>
      </c>
      <c r="B722" s="3">
        <v>18.68</v>
      </c>
      <c r="C722" s="2">
        <f>2*Table3[[#This Row],[Photon energy (eV)]]-Threshold</f>
        <v>12.7726112</v>
      </c>
      <c r="D722" t="s">
        <v>23</v>
      </c>
      <c r="E722" s="1">
        <v>0</v>
      </c>
      <c r="F722" s="2">
        <f>Table3[[#This Row],[Polar ang (rad)]]/PI()*180</f>
        <v>0</v>
      </c>
      <c r="G722" s="4">
        <f>ROUND(Table3[[#This Row],[Polar ang (deg)]], 0)</f>
        <v>0</v>
      </c>
      <c r="H722" s="5">
        <v>2.7602163565614199E-3</v>
      </c>
      <c r="I722" s="1">
        <v>1</v>
      </c>
      <c r="J722" s="1">
        <v>1.1856793894808</v>
      </c>
      <c r="K722" s="2">
        <f>IF(Table3[[#This Row],[Phase shift diff (rad)]]="","",Table3[[#This Row],[Phase shift diff (rad)]]/PI()*180)</f>
        <v>67.934424872897978</v>
      </c>
      <c r="L722">
        <v>-1</v>
      </c>
      <c r="M722" s="1">
        <f>IF(Table3[[#This Row],[Unwrapped (deg)]]="","",Table3[[#This Row],[Unwrapped (deg)]]/180*PI())</f>
        <v>-5.0975059176987862</v>
      </c>
      <c r="N722" s="2">
        <f>IF(Table3[[#This Row],[Phase shift diff (deg)]]="","",Table3[[#This Row],[Phase shift diff (deg)]]+360*Table3[[#This Row],[Phase mod]])</f>
        <v>-292.06557512710202</v>
      </c>
    </row>
    <row r="723" spans="1:14" x14ac:dyDescent="0.2">
      <c r="A723" t="s">
        <v>35</v>
      </c>
      <c r="B723" s="3">
        <v>18.68</v>
      </c>
      <c r="C723" s="2">
        <f>2*Table3[[#This Row],[Photon energy (eV)]]-Threshold</f>
        <v>12.7726112</v>
      </c>
      <c r="D723" t="s">
        <v>23</v>
      </c>
      <c r="E723" s="1">
        <v>0.16308830216</v>
      </c>
      <c r="F723" s="2">
        <f>Table3[[#This Row],[Polar ang (rad)]]/PI()*180</f>
        <v>9.3442714017223079</v>
      </c>
      <c r="G723" s="4">
        <f>ROUND(Table3[[#This Row],[Polar ang (deg)]], 0)</f>
        <v>9</v>
      </c>
      <c r="H723" s="5">
        <v>2.36305019657723E-3</v>
      </c>
      <c r="I723" s="1">
        <v>0.88966060482502496</v>
      </c>
      <c r="J723" s="1">
        <v>1.1983396321785</v>
      </c>
      <c r="K723" s="2">
        <f>IF(Table3[[#This Row],[Phase shift diff (rad)]]="","",Table3[[#This Row],[Phase shift diff (rad)]]/PI()*180)</f>
        <v>68.659803347087518</v>
      </c>
      <c r="L723">
        <v>-1</v>
      </c>
      <c r="M723" s="1">
        <f>IF(Table3[[#This Row],[Unwrapped (deg)]]="","",Table3[[#This Row],[Unwrapped (deg)]]/180*PI())</f>
        <v>-5.0848456750010858</v>
      </c>
      <c r="N723" s="2">
        <f>IF(Table3[[#This Row],[Phase shift diff (deg)]]="","",Table3[[#This Row],[Phase shift diff (deg)]]+360*Table3[[#This Row],[Phase mod]])</f>
        <v>-291.34019665291248</v>
      </c>
    </row>
    <row r="724" spans="1:14" x14ac:dyDescent="0.2">
      <c r="A724" t="s">
        <v>35</v>
      </c>
      <c r="B724" s="3">
        <v>18.68</v>
      </c>
      <c r="C724" s="2">
        <f>2*Table3[[#This Row],[Photon energy (eV)]]-Threshold</f>
        <v>12.7726112</v>
      </c>
      <c r="D724" t="s">
        <v>23</v>
      </c>
      <c r="E724" s="1">
        <v>0.29860360358999999</v>
      </c>
      <c r="F724" s="2">
        <f>Table3[[#This Row],[Polar ang (rad)]]/PI()*180</f>
        <v>17.108726233104477</v>
      </c>
      <c r="G724" s="4">
        <f>ROUND(Table3[[#This Row],[Polar ang (deg)]], 0)</f>
        <v>17</v>
      </c>
      <c r="H724" s="5">
        <v>1.57346438924022E-3</v>
      </c>
      <c r="I724" s="1">
        <v>0.64655944042989699</v>
      </c>
      <c r="J724" s="1">
        <v>1.2474577310499799</v>
      </c>
      <c r="K724" s="2">
        <f>IF(Table3[[#This Row],[Phase shift diff (rad)]]="","",Table3[[#This Row],[Phase shift diff (rad)]]/PI()*180)</f>
        <v>71.474063110129592</v>
      </c>
      <c r="L724">
        <v>-1</v>
      </c>
      <c r="M724" s="1">
        <f>IF(Table3[[#This Row],[Unwrapped (deg)]]="","",Table3[[#This Row],[Unwrapped (deg)]]/180*PI())</f>
        <v>-5.0357275761296068</v>
      </c>
      <c r="N724" s="2">
        <f>IF(Table3[[#This Row],[Phase shift diff (deg)]]="","",Table3[[#This Row],[Phase shift diff (deg)]]+360*Table3[[#This Row],[Phase mod]])</f>
        <v>-288.52593688987042</v>
      </c>
    </row>
    <row r="725" spans="1:14" x14ac:dyDescent="0.2">
      <c r="A725" t="s">
        <v>35</v>
      </c>
      <c r="B725" s="3">
        <v>18.68</v>
      </c>
      <c r="C725" s="2">
        <f>2*Table3[[#This Row],[Photon energy (eV)]]-Threshold</f>
        <v>12.7726112</v>
      </c>
      <c r="D725" t="s">
        <v>23</v>
      </c>
      <c r="E725" s="1">
        <v>0.43301280663999903</v>
      </c>
      <c r="F725" s="2">
        <f>Table3[[#This Row],[Polar ang (rad)]]/PI()*180</f>
        <v>24.809806295586331</v>
      </c>
      <c r="G725" s="4">
        <f>ROUND(Table3[[#This Row],[Polar ang (deg)]], 0)</f>
        <v>25</v>
      </c>
      <c r="H725" s="5">
        <v>6.98308886567522E-4</v>
      </c>
      <c r="I725" s="1">
        <v>0.32419952116548101</v>
      </c>
      <c r="J725" s="1">
        <v>1.4664595629713699</v>
      </c>
      <c r="K725" s="2">
        <f>IF(Table3[[#This Row],[Phase shift diff (rad)]]="","",Table3[[#This Row],[Phase shift diff (rad)]]/PI()*180)</f>
        <v>84.021943784858678</v>
      </c>
      <c r="L725">
        <v>-1</v>
      </c>
      <c r="M725" s="1">
        <f>IF(Table3[[#This Row],[Unwrapped (deg)]]="","",Table3[[#This Row],[Unwrapped (deg)]]/180*PI())</f>
        <v>-4.8167257442082168</v>
      </c>
      <c r="N725" s="2">
        <f>IF(Table3[[#This Row],[Phase shift diff (deg)]]="","",Table3[[#This Row],[Phase shift diff (deg)]]+360*Table3[[#This Row],[Phase mod]])</f>
        <v>-275.97805621514135</v>
      </c>
    </row>
    <row r="726" spans="1:14" x14ac:dyDescent="0.2">
      <c r="A726" t="s">
        <v>35</v>
      </c>
      <c r="B726" s="3">
        <v>18.68</v>
      </c>
      <c r="C726" s="2">
        <f>2*Table3[[#This Row],[Photon energy (eV)]]-Threshold</f>
        <v>12.7726112</v>
      </c>
      <c r="D726" t="s">
        <v>23</v>
      </c>
      <c r="E726" s="1">
        <v>0.56709682710999998</v>
      </c>
      <c r="F726" s="2">
        <f>Table3[[#This Row],[Polar ang (rad)]]/PI()*180</f>
        <v>32.492254768663123</v>
      </c>
      <c r="G726" s="4">
        <f>ROUND(Table3[[#This Row],[Polar ang (deg)]], 0)</f>
        <v>32</v>
      </c>
      <c r="H726" s="5">
        <v>3.0717898765475401E-4</v>
      </c>
      <c r="I726" s="1">
        <v>0.14425356788837601</v>
      </c>
      <c r="J726" s="1">
        <v>2.8503655707049398</v>
      </c>
      <c r="K726" s="2">
        <f>IF(Table3[[#This Row],[Phase shift diff (rad)]]="","",Table3[[#This Row],[Phase shift diff (rad)]]/PI()*180)</f>
        <v>163.31391727079131</v>
      </c>
      <c r="L726">
        <v>-1</v>
      </c>
      <c r="M726" s="1">
        <f>IF(Table3[[#This Row],[Unwrapped (deg)]]="","",Table3[[#This Row],[Unwrapped (deg)]]/180*PI())</f>
        <v>-3.432819736474646</v>
      </c>
      <c r="N726" s="2">
        <f>IF(Table3[[#This Row],[Phase shift diff (deg)]]="","",Table3[[#This Row],[Phase shift diff (deg)]]+360*Table3[[#This Row],[Phase mod]])</f>
        <v>-196.68608272920869</v>
      </c>
    </row>
    <row r="727" spans="1:14" x14ac:dyDescent="0.2">
      <c r="A727" t="s">
        <v>35</v>
      </c>
      <c r="B727" s="3">
        <v>18.68</v>
      </c>
      <c r="C727" s="2">
        <f>2*Table3[[#This Row],[Photon energy (eV)]]-Threshold</f>
        <v>12.7726112</v>
      </c>
      <c r="D727" t="s">
        <v>23</v>
      </c>
      <c r="E727" s="1">
        <v>0.70104202315999997</v>
      </c>
      <c r="F727" s="2">
        <f>Table3[[#This Row],[Polar ang (rad)]]/PI()*180</f>
        <v>40.166749188380507</v>
      </c>
      <c r="G727" s="4">
        <f>ROUND(Table3[[#This Row],[Polar ang (deg)]], 0)</f>
        <v>40</v>
      </c>
      <c r="H727" s="5">
        <v>5.2648624450735105E-4</v>
      </c>
      <c r="I727" s="1">
        <v>0.22661878712700101</v>
      </c>
      <c r="J727" s="1">
        <v>3.4163080540440598</v>
      </c>
      <c r="K727" s="2">
        <f>IF(Table3[[#This Row],[Phase shift diff (rad)]]="","",Table3[[#This Row],[Phase shift diff (rad)]]/PI()*180)</f>
        <v>195.74003301327579</v>
      </c>
      <c r="L727">
        <v>-1</v>
      </c>
      <c r="M727" s="1">
        <f>IF(Table3[[#This Row],[Unwrapped (deg)]]="","",Table3[[#This Row],[Unwrapped (deg)]]/180*PI())</f>
        <v>-2.8668772531355264</v>
      </c>
      <c r="N727" s="2">
        <f>IF(Table3[[#This Row],[Phase shift diff (deg)]]="","",Table3[[#This Row],[Phase shift diff (deg)]]+360*Table3[[#This Row],[Phase mod]])</f>
        <v>-164.25996698672421</v>
      </c>
    </row>
    <row r="728" spans="1:14" x14ac:dyDescent="0.2">
      <c r="A728" t="s">
        <v>35</v>
      </c>
      <c r="B728" s="3">
        <v>18.68</v>
      </c>
      <c r="C728" s="2">
        <f>2*Table3[[#This Row],[Photon energy (eV)]]-Threshold</f>
        <v>12.7726112</v>
      </c>
      <c r="D728" t="s">
        <v>23</v>
      </c>
      <c r="E728" s="1">
        <v>0.83491578945</v>
      </c>
      <c r="F728" s="2">
        <f>Table3[[#This Row],[Polar ang (rad)]]/PI()*180</f>
        <v>47.837150984318271</v>
      </c>
      <c r="G728" s="4">
        <f>ROUND(Table3[[#This Row],[Polar ang (deg)]], 0)</f>
        <v>48</v>
      </c>
      <c r="H728" s="5">
        <v>5.3503763185846999E-4</v>
      </c>
      <c r="I728" s="1">
        <v>0.27973130011257002</v>
      </c>
      <c r="J728" s="1">
        <v>3.1064340050500601</v>
      </c>
      <c r="K728" s="2">
        <f>IF(Table3[[#This Row],[Phase shift diff (rad)]]="","",Table3[[#This Row],[Phase shift diff (rad)]]/PI()*180)</f>
        <v>177.9855578252895</v>
      </c>
      <c r="L728">
        <v>-1</v>
      </c>
      <c r="M728" s="1">
        <f>IF(Table3[[#This Row],[Unwrapped (deg)]]="","",Table3[[#This Row],[Unwrapped (deg)]]/180*PI())</f>
        <v>-3.1767513021295262</v>
      </c>
      <c r="N728" s="2">
        <f>IF(Table3[[#This Row],[Phase shift diff (deg)]]="","",Table3[[#This Row],[Phase shift diff (deg)]]+360*Table3[[#This Row],[Phase mod]])</f>
        <v>-182.0144421747105</v>
      </c>
    </row>
    <row r="729" spans="1:14" x14ac:dyDescent="0.2">
      <c r="A729" t="s">
        <v>35</v>
      </c>
      <c r="B729" s="3">
        <v>18.68</v>
      </c>
      <c r="C729" s="2">
        <f>2*Table3[[#This Row],[Photon energy (eV)]]-Threshold</f>
        <v>12.7726112</v>
      </c>
      <c r="D729" t="s">
        <v>23</v>
      </c>
      <c r="E729" s="1">
        <v>0.96874859060999896</v>
      </c>
      <c r="F729" s="2">
        <f>Table3[[#This Row],[Polar ang (rad)]]/PI()*180</f>
        <v>55.505205651199752</v>
      </c>
      <c r="G729" s="4">
        <f>ROUND(Table3[[#This Row],[Polar ang (deg)]], 0)</f>
        <v>56</v>
      </c>
      <c r="H729" s="5">
        <v>5.9368045714114305E-4</v>
      </c>
      <c r="I729" s="1">
        <v>0.44966409973961002</v>
      </c>
      <c r="J729" s="1">
        <v>2.34729842378764</v>
      </c>
      <c r="K729" s="2">
        <f>IF(Table3[[#This Row],[Phase shift diff (rad)]]="","",Table3[[#This Row],[Phase shift diff (rad)]]/PI()*180)</f>
        <v>134.49029294074231</v>
      </c>
      <c r="L729">
        <v>-1</v>
      </c>
      <c r="M729" s="1">
        <f>IF(Table3[[#This Row],[Unwrapped (deg)]]="","",Table3[[#This Row],[Unwrapped (deg)]]/180*PI())</f>
        <v>-3.9358868833919458</v>
      </c>
      <c r="N729" s="2">
        <f>IF(Table3[[#This Row],[Phase shift diff (deg)]]="","",Table3[[#This Row],[Phase shift diff (deg)]]+360*Table3[[#This Row],[Phase mod]])</f>
        <v>-225.50970705925769</v>
      </c>
    </row>
    <row r="730" spans="1:14" x14ac:dyDescent="0.2">
      <c r="A730" t="s">
        <v>35</v>
      </c>
      <c r="B730" s="3">
        <v>18.68</v>
      </c>
      <c r="C730" s="2">
        <f>2*Table3[[#This Row],[Photon energy (eV)]]-Threshold</f>
        <v>12.7726112</v>
      </c>
      <c r="D730" t="s">
        <v>23</v>
      </c>
      <c r="E730" s="1">
        <v>1.1025563842999999</v>
      </c>
      <c r="F730" s="2">
        <f>Table3[[#This Row],[Polar ang (rad)]]/PI()*180</f>
        <v>63.171827495594052</v>
      </c>
      <c r="G730" s="4">
        <f>ROUND(Table3[[#This Row],[Polar ang (deg)]], 0)</f>
        <v>63</v>
      </c>
      <c r="H730" s="5">
        <v>8.5752208334000102E-4</v>
      </c>
      <c r="I730" s="1">
        <v>0.83472204019884599</v>
      </c>
      <c r="J730" s="1">
        <v>1.8461350460469399</v>
      </c>
      <c r="K730" s="2">
        <f>IF(Table3[[#This Row],[Phase shift diff (rad)]]="","",Table3[[#This Row],[Phase shift diff (rad)]]/PI()*180)</f>
        <v>105.77574654967954</v>
      </c>
      <c r="L730">
        <v>-1</v>
      </c>
      <c r="M730" s="1">
        <f>IF(Table3[[#This Row],[Unwrapped (deg)]]="","",Table3[[#This Row],[Unwrapped (deg)]]/180*PI())</f>
        <v>-4.4370502611326463</v>
      </c>
      <c r="N730" s="2">
        <f>IF(Table3[[#This Row],[Phase shift diff (deg)]]="","",Table3[[#This Row],[Phase shift diff (deg)]]+360*Table3[[#This Row],[Phase mod]])</f>
        <v>-254.22425345032048</v>
      </c>
    </row>
    <row r="731" spans="1:14" x14ac:dyDescent="0.2">
      <c r="A731" t="s">
        <v>35</v>
      </c>
      <c r="B731" s="3">
        <v>18.68</v>
      </c>
      <c r="C731" s="2">
        <f>2*Table3[[#This Row],[Photon energy (eV)]]-Threshold</f>
        <v>12.7726112</v>
      </c>
      <c r="D731" t="s">
        <v>23</v>
      </c>
      <c r="E731" s="1">
        <v>1.2363485299999999</v>
      </c>
      <c r="F731" s="2">
        <f>Table3[[#This Row],[Polar ang (rad)]]/PI()*180</f>
        <v>70.837552776203438</v>
      </c>
      <c r="G731" s="4">
        <f>ROUND(Table3[[#This Row],[Polar ang (deg)]], 0)</f>
        <v>71</v>
      </c>
      <c r="H731" s="5">
        <v>9.9388075918782604E-4</v>
      </c>
      <c r="I731" s="1">
        <v>0.72019112240658401</v>
      </c>
      <c r="J731" s="1">
        <v>1.6445629131735</v>
      </c>
      <c r="K731" s="2">
        <f>IF(Table3[[#This Row],[Phase shift diff (rad)]]="","",Table3[[#This Row],[Phase shift diff (rad)]]/PI()*180)</f>
        <v>94.22651406858121</v>
      </c>
      <c r="L731">
        <v>-1</v>
      </c>
      <c r="M731" s="1">
        <f>IF(Table3[[#This Row],[Unwrapped (deg)]]="","",Table3[[#This Row],[Unwrapped (deg)]]/180*PI())</f>
        <v>-4.6386223940060862</v>
      </c>
      <c r="N731" s="2">
        <f>IF(Table3[[#This Row],[Phase shift diff (deg)]]="","",Table3[[#This Row],[Phase shift diff (deg)]]+360*Table3[[#This Row],[Phase mod]])</f>
        <v>-265.7734859314188</v>
      </c>
    </row>
    <row r="732" spans="1:14" x14ac:dyDescent="0.2">
      <c r="A732" t="s">
        <v>35</v>
      </c>
      <c r="B732" s="3">
        <v>18.68</v>
      </c>
      <c r="C732" s="2">
        <f>2*Table3[[#This Row],[Photon energy (eV)]]-Threshold</f>
        <v>12.7726112</v>
      </c>
      <c r="D732" t="s">
        <v>23</v>
      </c>
      <c r="E732" s="1">
        <v>1.3701310999</v>
      </c>
      <c r="F732" s="2">
        <f>Table3[[#This Row],[Polar ang (rad)]]/PI()*180</f>
        <v>78.502729403887372</v>
      </c>
      <c r="G732" s="4">
        <f>ROUND(Table3[[#This Row],[Polar ang (deg)]], 0)</f>
        <v>79</v>
      </c>
      <c r="H732" s="5">
        <v>8.0346053042190603E-4</v>
      </c>
      <c r="I732" s="1">
        <v>0.64941715093803498</v>
      </c>
      <c r="J732" s="1">
        <v>1.5590242777723899</v>
      </c>
      <c r="K732" s="2">
        <f>IF(Table3[[#This Row],[Phase shift diff (rad)]]="","",Table3[[#This Row],[Phase shift diff (rad)]]/PI()*180)</f>
        <v>89.325511274789264</v>
      </c>
      <c r="L732">
        <v>-1</v>
      </c>
      <c r="M732" s="1">
        <f>IF(Table3[[#This Row],[Unwrapped (deg)]]="","",Table3[[#This Row],[Unwrapped (deg)]]/180*PI())</f>
        <v>-4.7241610294071963</v>
      </c>
      <c r="N732" s="2">
        <f>IF(Table3[[#This Row],[Phase shift diff (deg)]]="","",Table3[[#This Row],[Phase shift diff (deg)]]+360*Table3[[#This Row],[Phase mod]])</f>
        <v>-270.67448872521072</v>
      </c>
    </row>
    <row r="733" spans="1:14" x14ac:dyDescent="0.2">
      <c r="A733" t="s">
        <v>35</v>
      </c>
      <c r="B733" s="3">
        <v>18.68</v>
      </c>
      <c r="C733" s="2">
        <f>2*Table3[[#This Row],[Photon energy (eV)]]-Threshold</f>
        <v>12.7726112</v>
      </c>
      <c r="D733" t="s">
        <v>23</v>
      </c>
      <c r="E733" s="1">
        <v>1.5039084682999999</v>
      </c>
      <c r="F733" s="2">
        <f>Table3[[#This Row],[Polar ang (rad)]]/PI()*180</f>
        <v>86.167608007574145</v>
      </c>
      <c r="G733" s="4">
        <f>ROUND(Table3[[#This Row],[Polar ang (deg)]], 0)</f>
        <v>86</v>
      </c>
      <c r="H733" s="5">
        <v>3.08390129540647E-4</v>
      </c>
      <c r="I733" s="1">
        <v>0.62618642892629095</v>
      </c>
      <c r="J733" s="1">
        <v>1.5256635635334399</v>
      </c>
      <c r="K733" s="2">
        <f>IF(Table3[[#This Row],[Phase shift diff (rad)]]="","",Table3[[#This Row],[Phase shift diff (rad)]]/PI()*180)</f>
        <v>87.414083147355441</v>
      </c>
      <c r="L733">
        <v>-1</v>
      </c>
      <c r="M733" s="1">
        <f>IF(Table3[[#This Row],[Unwrapped (deg)]]="","",Table3[[#This Row],[Unwrapped (deg)]]/180*PI())</f>
        <v>-4.7575217436461461</v>
      </c>
      <c r="N733" s="2">
        <f>IF(Table3[[#This Row],[Phase shift diff (deg)]]="","",Table3[[#This Row],[Phase shift diff (deg)]]+360*Table3[[#This Row],[Phase mod]])</f>
        <v>-272.58591685264457</v>
      </c>
    </row>
    <row r="734" spans="1:14" x14ac:dyDescent="0.2">
      <c r="A734" t="s">
        <v>35</v>
      </c>
      <c r="B734" s="3">
        <v>18.68</v>
      </c>
      <c r="C734" s="2">
        <f>2*Table3[[#This Row],[Photon energy (eV)]]-Threshold</f>
        <v>12.7726112</v>
      </c>
      <c r="D734" t="s">
        <v>23</v>
      </c>
      <c r="E734" s="1">
        <v>1.6376841852897901</v>
      </c>
      <c r="F734" s="2">
        <f>Table3[[#This Row],[Polar ang (rad)]]/PI()*180</f>
        <v>93.83239199242567</v>
      </c>
      <c r="G734" s="4">
        <f>ROUND(Table3[[#This Row],[Polar ang (deg)]], 0)</f>
        <v>94</v>
      </c>
      <c r="H734" s="5">
        <v>3.08390129540647E-4</v>
      </c>
      <c r="I734" s="1">
        <v>0.62618642892629095</v>
      </c>
      <c r="J734" s="1">
        <v>4.6672562171232403</v>
      </c>
      <c r="K734" s="2">
        <f>IF(Table3[[#This Row],[Phase shift diff (rad)]]="","",Table3[[#This Row],[Phase shift diff (rad)]]/PI()*180)</f>
        <v>267.41408314735583</v>
      </c>
      <c r="L734">
        <v>-1</v>
      </c>
      <c r="M734" s="1">
        <f>IF(Table3[[#This Row],[Unwrapped (deg)]]="","",Table3[[#This Row],[Unwrapped (deg)]]/180*PI())</f>
        <v>-1.6159290900563463</v>
      </c>
      <c r="N734" s="2">
        <f>IF(Table3[[#This Row],[Phase shift diff (deg)]]="","",Table3[[#This Row],[Phase shift diff (deg)]]+360*Table3[[#This Row],[Phase mod]])</f>
        <v>-92.585916852644175</v>
      </c>
    </row>
    <row r="735" spans="1:14" x14ac:dyDescent="0.2">
      <c r="A735" t="s">
        <v>35</v>
      </c>
      <c r="B735" s="3">
        <v>18.68</v>
      </c>
      <c r="C735" s="2">
        <f>2*Table3[[#This Row],[Photon energy (eV)]]-Threshold</f>
        <v>12.7726112</v>
      </c>
      <c r="D735" t="s">
        <v>23</v>
      </c>
      <c r="E735" s="1">
        <v>1.77146155368979</v>
      </c>
      <c r="F735" s="2">
        <f>Table3[[#This Row],[Polar ang (rad)]]/PI()*180</f>
        <v>101.49727059611246</v>
      </c>
      <c r="G735" s="4">
        <f>ROUND(Table3[[#This Row],[Polar ang (deg)]], 0)</f>
        <v>101</v>
      </c>
      <c r="H735" s="5">
        <v>8.0346053042190603E-4</v>
      </c>
      <c r="I735" s="1">
        <v>0.64941715093803498</v>
      </c>
      <c r="J735" s="1">
        <v>4.7006169313621902</v>
      </c>
      <c r="K735" s="2">
        <f>IF(Table3[[#This Row],[Phase shift diff (rad)]]="","",Table3[[#This Row],[Phase shift diff (rad)]]/PI()*180)</f>
        <v>269.32551127478968</v>
      </c>
      <c r="L735">
        <v>-1</v>
      </c>
      <c r="M735" s="1">
        <f>IF(Table3[[#This Row],[Unwrapped (deg)]]="","",Table3[[#This Row],[Unwrapped (deg)]]/180*PI())</f>
        <v>-1.5825683758173958</v>
      </c>
      <c r="N735" s="2">
        <f>IF(Table3[[#This Row],[Phase shift diff (deg)]]="","",Table3[[#This Row],[Phase shift diff (deg)]]+360*Table3[[#This Row],[Phase mod]])</f>
        <v>-90.674488725210324</v>
      </c>
    </row>
    <row r="736" spans="1:14" x14ac:dyDescent="0.2">
      <c r="A736" t="s">
        <v>35</v>
      </c>
      <c r="B736" s="3">
        <v>18.68</v>
      </c>
      <c r="C736" s="2">
        <f>2*Table3[[#This Row],[Photon energy (eV)]]-Threshold</f>
        <v>12.7726112</v>
      </c>
      <c r="D736" t="s">
        <v>23</v>
      </c>
      <c r="E736" s="1">
        <v>1.9052441235897899</v>
      </c>
      <c r="F736" s="2">
        <f>Table3[[#This Row],[Polar ang (rad)]]/PI()*180</f>
        <v>109.16244722379638</v>
      </c>
      <c r="G736" s="4">
        <f>ROUND(Table3[[#This Row],[Polar ang (deg)]], 0)</f>
        <v>109</v>
      </c>
      <c r="H736" s="5">
        <v>9.9388075918782604E-4</v>
      </c>
      <c r="I736" s="1">
        <v>0.72019112240658401</v>
      </c>
      <c r="J736" s="1">
        <v>4.7861555667632896</v>
      </c>
      <c r="K736" s="2">
        <f>IF(Table3[[#This Row],[Phase shift diff (rad)]]="","",Table3[[#This Row],[Phase shift diff (rad)]]/PI()*180)</f>
        <v>274.22651406858103</v>
      </c>
      <c r="L736">
        <v>-1</v>
      </c>
      <c r="M736" s="1">
        <f>IF(Table3[[#This Row],[Unwrapped (deg)]]="","",Table3[[#This Row],[Unwrapped (deg)]]/180*PI())</f>
        <v>-1.4970297404162962</v>
      </c>
      <c r="N736" s="2">
        <f>IF(Table3[[#This Row],[Phase shift diff (deg)]]="","",Table3[[#This Row],[Phase shift diff (deg)]]+360*Table3[[#This Row],[Phase mod]])</f>
        <v>-85.773485931418975</v>
      </c>
    </row>
    <row r="737" spans="1:14" x14ac:dyDescent="0.2">
      <c r="A737" t="s">
        <v>35</v>
      </c>
      <c r="B737" s="3">
        <v>18.68</v>
      </c>
      <c r="C737" s="2">
        <f>2*Table3[[#This Row],[Photon energy (eV)]]-Threshold</f>
        <v>12.7726112</v>
      </c>
      <c r="D737" t="s">
        <v>23</v>
      </c>
      <c r="E737" s="1">
        <v>2.0390362692897899</v>
      </c>
      <c r="F737" s="2">
        <f>Table3[[#This Row],[Polar ang (rad)]]/PI()*180</f>
        <v>116.82817250440576</v>
      </c>
      <c r="G737" s="4">
        <f>ROUND(Table3[[#This Row],[Polar ang (deg)]], 0)</f>
        <v>117</v>
      </c>
      <c r="H737" s="5">
        <v>8.5752208334000102E-4</v>
      </c>
      <c r="I737" s="1">
        <v>0.83472204019884599</v>
      </c>
      <c r="J737" s="1">
        <v>4.9877276996367303</v>
      </c>
      <c r="K737" s="2">
        <f>IF(Table3[[#This Row],[Phase shift diff (rad)]]="","",Table3[[#This Row],[Phase shift diff (rad)]]/PI()*180)</f>
        <v>285.77574654967941</v>
      </c>
      <c r="L737">
        <v>-1</v>
      </c>
      <c r="M737" s="1">
        <f>IF(Table3[[#This Row],[Unwrapped (deg)]]="","",Table3[[#This Row],[Unwrapped (deg)]]/180*PI())</f>
        <v>-1.2954576075428557</v>
      </c>
      <c r="N737" s="2">
        <f>IF(Table3[[#This Row],[Phase shift diff (deg)]]="","",Table3[[#This Row],[Phase shift diff (deg)]]+360*Table3[[#This Row],[Phase mod]])</f>
        <v>-74.224253450320589</v>
      </c>
    </row>
    <row r="738" spans="1:14" x14ac:dyDescent="0.2">
      <c r="A738" t="s">
        <v>35</v>
      </c>
      <c r="B738" s="3">
        <v>18.68</v>
      </c>
      <c r="C738" s="2">
        <f>2*Table3[[#This Row],[Photon energy (eV)]]-Threshold</f>
        <v>12.7726112</v>
      </c>
      <c r="D738" t="s">
        <v>23</v>
      </c>
      <c r="E738" s="1">
        <v>2.1728440629797898</v>
      </c>
      <c r="F738" s="2">
        <f>Table3[[#This Row],[Polar ang (rad)]]/PI()*180</f>
        <v>124.4947943488</v>
      </c>
      <c r="G738" s="4">
        <f>ROUND(Table3[[#This Row],[Polar ang (deg)]], 0)</f>
        <v>124</v>
      </c>
      <c r="H738" s="5">
        <v>5.9368045714114305E-4</v>
      </c>
      <c r="I738" s="1">
        <v>0.44966409973961002</v>
      </c>
      <c r="J738" s="1">
        <v>5.4888910773774304</v>
      </c>
      <c r="K738" s="2">
        <f>IF(Table3[[#This Row],[Phase shift diff (rad)]]="","",Table3[[#This Row],[Phase shift diff (rad)]]/PI()*180)</f>
        <v>314.49029294074211</v>
      </c>
      <c r="L738">
        <v>-1</v>
      </c>
      <c r="M738" s="1">
        <f>IF(Table3[[#This Row],[Unwrapped (deg)]]="","",Table3[[#This Row],[Unwrapped (deg)]]/180*PI())</f>
        <v>-0.79429422980215636</v>
      </c>
      <c r="N738" s="2">
        <f>IF(Table3[[#This Row],[Phase shift diff (deg)]]="","",Table3[[#This Row],[Phase shift diff (deg)]]+360*Table3[[#This Row],[Phase mod]])</f>
        <v>-45.509707059257892</v>
      </c>
    </row>
    <row r="739" spans="1:14" x14ac:dyDescent="0.2">
      <c r="A739" t="s">
        <v>35</v>
      </c>
      <c r="B739" s="3">
        <v>18.68</v>
      </c>
      <c r="C739" s="2">
        <f>2*Table3[[#This Row],[Photon energy (eV)]]-Threshold</f>
        <v>12.7726112</v>
      </c>
      <c r="D739" t="s">
        <v>23</v>
      </c>
      <c r="E739" s="1">
        <v>2.3066768641397899</v>
      </c>
      <c r="F739" s="2">
        <f>Table3[[#This Row],[Polar ang (rad)]]/PI()*180</f>
        <v>132.16284901568156</v>
      </c>
      <c r="G739" s="4">
        <f>ROUND(Table3[[#This Row],[Polar ang (deg)]], 0)</f>
        <v>132</v>
      </c>
      <c r="H739" s="5">
        <v>5.3503763185846999E-4</v>
      </c>
      <c r="I739" s="1">
        <v>0.27973130011257002</v>
      </c>
      <c r="J739" s="1">
        <v>6.2480266586398603</v>
      </c>
      <c r="K739" s="2">
        <f>IF(Table3[[#This Row],[Phase shift diff (rad)]]="","",Table3[[#This Row],[Phase shift diff (rad)]]/PI()*180)</f>
        <v>357.9855578252899</v>
      </c>
      <c r="L739">
        <v>-1</v>
      </c>
      <c r="M739" s="1">
        <f>IF(Table3[[#This Row],[Unwrapped (deg)]]="","",Table3[[#This Row],[Unwrapped (deg)]]/180*PI())</f>
        <v>-3.5158648539726056E-2</v>
      </c>
      <c r="N739" s="2">
        <f>IF(Table3[[#This Row],[Phase shift diff (deg)]]="","",Table3[[#This Row],[Phase shift diff (deg)]]+360*Table3[[#This Row],[Phase mod]])</f>
        <v>-2.0144421747100978</v>
      </c>
    </row>
    <row r="740" spans="1:14" x14ac:dyDescent="0.2">
      <c r="A740" t="s">
        <v>35</v>
      </c>
      <c r="B740" s="3">
        <v>18.68</v>
      </c>
      <c r="C740" s="2">
        <f>2*Table3[[#This Row],[Photon energy (eV)]]-Threshold</f>
        <v>12.7726112</v>
      </c>
      <c r="D740" t="s">
        <v>23</v>
      </c>
      <c r="E740" s="1">
        <v>2.4405506304297901</v>
      </c>
      <c r="F740" s="2">
        <f>Table3[[#This Row],[Polar ang (rad)]]/PI()*180</f>
        <v>139.83325081161931</v>
      </c>
      <c r="G740" s="4">
        <f>ROUND(Table3[[#This Row],[Polar ang (deg)]], 0)</f>
        <v>140</v>
      </c>
      <c r="H740" s="5">
        <v>5.2648624450735105E-4</v>
      </c>
      <c r="I740" s="1">
        <v>0.22661878712700101</v>
      </c>
      <c r="J740" s="1">
        <v>6.5579007076338502</v>
      </c>
      <c r="K740" s="2">
        <f>IF(Table3[[#This Row],[Phase shift diff (rad)]]="","",Table3[[#This Row],[Phase shift diff (rad)]]/PI()*180)</f>
        <v>375.74003301327565</v>
      </c>
      <c r="L740">
        <v>-1</v>
      </c>
      <c r="M740" s="1">
        <f>IF(Table3[[#This Row],[Unwrapped (deg)]]="","",Table3[[#This Row],[Unwrapped (deg)]]/180*PI())</f>
        <v>0.2747154004542644</v>
      </c>
      <c r="N740" s="2">
        <f>IF(Table3[[#This Row],[Phase shift diff (deg)]]="","",Table3[[#This Row],[Phase shift diff (deg)]]+360*Table3[[#This Row],[Phase mod]])</f>
        <v>15.740033013275649</v>
      </c>
    </row>
    <row r="741" spans="1:14" x14ac:dyDescent="0.2">
      <c r="A741" t="s">
        <v>35</v>
      </c>
      <c r="B741" s="3">
        <v>18.68</v>
      </c>
      <c r="C741" s="2">
        <f>2*Table3[[#This Row],[Photon energy (eV)]]-Threshold</f>
        <v>12.7726112</v>
      </c>
      <c r="D741" t="s">
        <v>23</v>
      </c>
      <c r="E741" s="1">
        <v>2.5744958264797901</v>
      </c>
      <c r="F741" s="2">
        <f>Table3[[#This Row],[Polar ang (rad)]]/PI()*180</f>
        <v>147.50774523133671</v>
      </c>
      <c r="G741" s="4">
        <f>ROUND(Table3[[#This Row],[Polar ang (deg)]], 0)</f>
        <v>148</v>
      </c>
      <c r="H741" s="5">
        <v>3.0717898765475401E-4</v>
      </c>
      <c r="I741" s="1">
        <v>0.14425356788837601</v>
      </c>
      <c r="J741" s="1">
        <v>5.9919582242947396</v>
      </c>
      <c r="K741" s="2">
        <f>IF(Table3[[#This Row],[Phase shift diff (rad)]]="","",Table3[[#This Row],[Phase shift diff (rad)]]/PI()*180)</f>
        <v>343.31391727079165</v>
      </c>
      <c r="L741">
        <v>-1</v>
      </c>
      <c r="M741" s="1">
        <f>IF(Table3[[#This Row],[Unwrapped (deg)]]="","",Table3[[#This Row],[Unwrapped (deg)]]/180*PI())</f>
        <v>-0.29122708288484711</v>
      </c>
      <c r="N741" s="2">
        <f>IF(Table3[[#This Row],[Phase shift diff (deg)]]="","",Table3[[#This Row],[Phase shift diff (deg)]]+360*Table3[[#This Row],[Phase mod]])</f>
        <v>-16.686082729208351</v>
      </c>
    </row>
    <row r="742" spans="1:14" x14ac:dyDescent="0.2">
      <c r="A742" t="s">
        <v>35</v>
      </c>
      <c r="B742" s="3">
        <v>18.68</v>
      </c>
      <c r="C742" s="2">
        <f>2*Table3[[#This Row],[Photon energy (eV)]]-Threshold</f>
        <v>12.7726112</v>
      </c>
      <c r="D742" t="s">
        <v>23</v>
      </c>
      <c r="E742" s="1">
        <v>2.7085798469497901</v>
      </c>
      <c r="F742" s="2">
        <f>Table3[[#This Row],[Polar ang (rad)]]/PI()*180</f>
        <v>155.19019370441345</v>
      </c>
      <c r="G742" s="4">
        <f>ROUND(Table3[[#This Row],[Polar ang (deg)]], 0)</f>
        <v>155</v>
      </c>
      <c r="H742" s="5">
        <v>6.98308886567522E-4</v>
      </c>
      <c r="I742" s="1">
        <v>0.32419952116548101</v>
      </c>
      <c r="J742" s="1">
        <v>4.6080522165611697</v>
      </c>
      <c r="K742" s="2">
        <f>IF(Table3[[#This Row],[Phase shift diff (rad)]]="","",Table3[[#This Row],[Phase shift diff (rad)]]/PI()*180)</f>
        <v>264.02194378485905</v>
      </c>
      <c r="L742">
        <v>-1</v>
      </c>
      <c r="M742" s="1">
        <f>IF(Table3[[#This Row],[Unwrapped (deg)]]="","",Table3[[#This Row],[Unwrapped (deg)]]/180*PI())</f>
        <v>-1.6751330906184168</v>
      </c>
      <c r="N742" s="2">
        <f>IF(Table3[[#This Row],[Phase shift diff (deg)]]="","",Table3[[#This Row],[Phase shift diff (deg)]]+360*Table3[[#This Row],[Phase mod]])</f>
        <v>-95.978056215140953</v>
      </c>
    </row>
    <row r="743" spans="1:14" x14ac:dyDescent="0.2">
      <c r="A743" t="s">
        <v>35</v>
      </c>
      <c r="B743" s="3">
        <v>18.68</v>
      </c>
      <c r="C743" s="2">
        <f>2*Table3[[#This Row],[Photon energy (eV)]]-Threshold</f>
        <v>12.7726112</v>
      </c>
      <c r="D743" t="s">
        <v>23</v>
      </c>
      <c r="E743" s="1">
        <v>2.8429890499997899</v>
      </c>
      <c r="F743" s="2">
        <f>Table3[[#This Row],[Polar ang (rad)]]/PI()*180</f>
        <v>162.89127376689535</v>
      </c>
      <c r="G743" s="4">
        <f>ROUND(Table3[[#This Row],[Polar ang (deg)]], 0)</f>
        <v>163</v>
      </c>
      <c r="H743" s="5">
        <v>1.57346438924022E-3</v>
      </c>
      <c r="I743" s="1">
        <v>0.64655944042989699</v>
      </c>
      <c r="J743" s="1">
        <v>4.3890503846397699</v>
      </c>
      <c r="K743" s="2">
        <f>IF(Table3[[#This Row],[Phase shift diff (rad)]]="","",Table3[[#This Row],[Phase shift diff (rad)]]/PI()*180)</f>
        <v>251.47406311012941</v>
      </c>
      <c r="L743">
        <v>-1</v>
      </c>
      <c r="M743" s="1">
        <f>IF(Table3[[#This Row],[Unwrapped (deg)]]="","",Table3[[#This Row],[Unwrapped (deg)]]/180*PI())</f>
        <v>-1.8941349225398167</v>
      </c>
      <c r="N743" s="2">
        <f>IF(Table3[[#This Row],[Phase shift diff (deg)]]="","",Table3[[#This Row],[Phase shift diff (deg)]]+360*Table3[[#This Row],[Phase mod]])</f>
        <v>-108.52593688987059</v>
      </c>
    </row>
    <row r="744" spans="1:14" x14ac:dyDescent="0.2">
      <c r="A744" t="s">
        <v>35</v>
      </c>
      <c r="B744" s="3">
        <v>18.68</v>
      </c>
      <c r="C744" s="2">
        <f>2*Table3[[#This Row],[Photon energy (eV)]]-Threshold</f>
        <v>12.7726112</v>
      </c>
      <c r="D744" t="s">
        <v>23</v>
      </c>
      <c r="E744" s="1">
        <v>2.9785043514297902</v>
      </c>
      <c r="F744" s="2">
        <f>Table3[[#This Row],[Polar ang (rad)]]/PI()*180</f>
        <v>170.65572859827753</v>
      </c>
      <c r="G744" s="4">
        <f>ROUND(Table3[[#This Row],[Polar ang (deg)]], 0)</f>
        <v>171</v>
      </c>
      <c r="H744" s="5">
        <v>2.36305019657723E-3</v>
      </c>
      <c r="I744" s="1">
        <v>0.88966060482502496</v>
      </c>
      <c r="J744" s="1">
        <v>4.3399322857682998</v>
      </c>
      <c r="K744" s="2">
        <f>IF(Table3[[#This Row],[Phase shift diff (rad)]]="","",Table3[[#This Row],[Phase shift diff (rad)]]/PI()*180)</f>
        <v>248.65980334708789</v>
      </c>
      <c r="L744">
        <v>-1</v>
      </c>
      <c r="M744" s="1">
        <f>IF(Table3[[#This Row],[Unwrapped (deg)]]="","",Table3[[#This Row],[Unwrapped (deg)]]/180*PI())</f>
        <v>-1.9432530214112864</v>
      </c>
      <c r="N744" s="2">
        <f>IF(Table3[[#This Row],[Phase shift diff (deg)]]="","",Table3[[#This Row],[Phase shift diff (deg)]]+360*Table3[[#This Row],[Phase mod]])</f>
        <v>-111.34019665291211</v>
      </c>
    </row>
    <row r="745" spans="1:14" x14ac:dyDescent="0.2">
      <c r="A745" t="s">
        <v>35</v>
      </c>
      <c r="B745" s="3">
        <v>18.68</v>
      </c>
      <c r="C745" s="2">
        <f>2*Table3[[#This Row],[Photon energy (eV)]]-Threshold</f>
        <v>12.7726112</v>
      </c>
      <c r="D745" t="s">
        <v>23</v>
      </c>
      <c r="E745" s="1">
        <v>3.14159265358979</v>
      </c>
      <c r="F745" s="2">
        <f>Table3[[#This Row],[Polar ang (rad)]]/PI()*180</f>
        <v>179.99999999999983</v>
      </c>
      <c r="G745" s="4">
        <f>ROUND(Table3[[#This Row],[Polar ang (deg)]], 0)</f>
        <v>180</v>
      </c>
      <c r="H745" s="5">
        <v>2.7602163565614199E-3</v>
      </c>
      <c r="I745" s="1">
        <v>1</v>
      </c>
      <c r="J745" s="1">
        <v>4.3272720430705904</v>
      </c>
      <c r="K745" s="2">
        <f>IF(Table3[[#This Row],[Phase shift diff (rad)]]="","",Table3[[#This Row],[Phase shift diff (rad)]]/PI()*180)</f>
        <v>247.93442487289784</v>
      </c>
      <c r="L745">
        <v>-1</v>
      </c>
      <c r="M745" s="1">
        <f>IF(Table3[[#This Row],[Unwrapped (deg)]]="","",Table3[[#This Row],[Unwrapped (deg)]]/180*PI())</f>
        <v>-1.9559132641089958</v>
      </c>
      <c r="N745" s="2">
        <f>IF(Table3[[#This Row],[Phase shift diff (deg)]]="","",Table3[[#This Row],[Phase shift diff (deg)]]+360*Table3[[#This Row],[Phase mod]])</f>
        <v>-112.06557512710216</v>
      </c>
    </row>
    <row r="746" spans="1:14" x14ac:dyDescent="0.2">
      <c r="A746" t="s">
        <v>35</v>
      </c>
      <c r="B746" s="3">
        <v>18.68</v>
      </c>
      <c r="C746" s="2">
        <f>2*Table3[[#This Row],[Photon energy (eV)]]-Threshold</f>
        <v>12.7726112</v>
      </c>
      <c r="D746" t="s">
        <v>24</v>
      </c>
      <c r="E746" s="1">
        <v>0</v>
      </c>
      <c r="F746" s="2">
        <f>Table3[[#This Row],[Polar ang (rad)]]/PI()*180</f>
        <v>0</v>
      </c>
      <c r="G746" s="4">
        <f>ROUND(Table3[[#This Row],[Polar ang (deg)]], 0)</f>
        <v>0</v>
      </c>
      <c r="H746" s="5">
        <v>0</v>
      </c>
      <c r="I746" s="1">
        <v>0</v>
      </c>
      <c r="J746" s="1"/>
      <c r="K746" s="2" t="str">
        <f>IF(Table3[[#This Row],[Phase shift diff (rad)]]="","",Table3[[#This Row],[Phase shift diff (rad)]]/PI()*180)</f>
        <v/>
      </c>
      <c r="L746">
        <v>1</v>
      </c>
      <c r="M746" s="1" t="str">
        <f>IF(Table3[[#This Row],[Unwrapped (deg)]]="","",Table3[[#This Row],[Unwrapped (deg)]]/180*PI())</f>
        <v/>
      </c>
      <c r="N746" s="2" t="str">
        <f>IF(Table3[[#This Row],[Phase shift diff (deg)]]="","",Table3[[#This Row],[Phase shift diff (deg)]]+360*Table3[[#This Row],[Phase mod]])</f>
        <v/>
      </c>
    </row>
    <row r="747" spans="1:14" x14ac:dyDescent="0.2">
      <c r="A747" t="s">
        <v>35</v>
      </c>
      <c r="B747" s="3">
        <v>18.68</v>
      </c>
      <c r="C747" s="2">
        <f>2*Table3[[#This Row],[Photon energy (eV)]]-Threshold</f>
        <v>12.7726112</v>
      </c>
      <c r="D747" t="s">
        <v>24</v>
      </c>
      <c r="E747" s="1">
        <v>0.16308830216</v>
      </c>
      <c r="F747" s="2">
        <f>Table3[[#This Row],[Polar ang (rad)]]/PI()*180</f>
        <v>9.3442714017223079</v>
      </c>
      <c r="G747" s="4">
        <f>ROUND(Table3[[#This Row],[Polar ang (deg)]], 0)</f>
        <v>9</v>
      </c>
      <c r="H747" s="5">
        <v>1.4653763921002001E-4</v>
      </c>
      <c r="I747" s="1">
        <v>5.5169697587487201E-2</v>
      </c>
      <c r="J747" s="1">
        <v>1.25103824542778</v>
      </c>
      <c r="K747" s="2">
        <f>IF(Table3[[#This Row],[Phase shift diff (rad)]]="","",Table3[[#This Row],[Phase shift diff (rad)]]/PI()*180)</f>
        <v>71.67921147246345</v>
      </c>
      <c r="L747">
        <v>1</v>
      </c>
      <c r="M747" s="1">
        <f>IF(Table3[[#This Row],[Unwrapped (deg)]]="","",Table3[[#This Row],[Unwrapped (deg)]]/180*PI())</f>
        <v>7.5342235526073669</v>
      </c>
      <c r="N747" s="2">
        <f>IF(Table3[[#This Row],[Phase shift diff (deg)]]="","",Table3[[#This Row],[Phase shift diff (deg)]]+360*Table3[[#This Row],[Phase mod]])</f>
        <v>431.67921147246346</v>
      </c>
    </row>
    <row r="748" spans="1:14" x14ac:dyDescent="0.2">
      <c r="A748" t="s">
        <v>35</v>
      </c>
      <c r="B748" s="3">
        <v>18.68</v>
      </c>
      <c r="C748" s="2">
        <f>2*Table3[[#This Row],[Photon energy (eV)]]-Threshold</f>
        <v>12.7726112</v>
      </c>
      <c r="D748" t="s">
        <v>24</v>
      </c>
      <c r="E748" s="1">
        <v>0.29860360358999999</v>
      </c>
      <c r="F748" s="2">
        <f>Table3[[#This Row],[Polar ang (rad)]]/PI()*180</f>
        <v>17.108726233104477</v>
      </c>
      <c r="G748" s="4">
        <f>ROUND(Table3[[#This Row],[Polar ang (deg)]], 0)</f>
        <v>17</v>
      </c>
      <c r="H748" s="5">
        <v>4.3006574447890201E-4</v>
      </c>
      <c r="I748" s="1">
        <v>0.176720279785051</v>
      </c>
      <c r="J748" s="1">
        <v>1.2543829279483201</v>
      </c>
      <c r="K748" s="2">
        <f>IF(Table3[[#This Row],[Phase shift diff (rad)]]="","",Table3[[#This Row],[Phase shift diff (rad)]]/PI()*180)</f>
        <v>71.870847664701571</v>
      </c>
      <c r="L748">
        <v>1</v>
      </c>
      <c r="M748" s="1">
        <f>IF(Table3[[#This Row],[Unwrapped (deg)]]="","",Table3[[#This Row],[Unwrapped (deg)]]/180*PI())</f>
        <v>7.5375682351279059</v>
      </c>
      <c r="N748" s="2">
        <f>IF(Table3[[#This Row],[Phase shift diff (deg)]]="","",Table3[[#This Row],[Phase shift diff (deg)]]+360*Table3[[#This Row],[Phase mod]])</f>
        <v>431.87084766470156</v>
      </c>
    </row>
    <row r="749" spans="1:14" x14ac:dyDescent="0.2">
      <c r="A749" t="s">
        <v>35</v>
      </c>
      <c r="B749" s="3">
        <v>18.68</v>
      </c>
      <c r="C749" s="2">
        <f>2*Table3[[#This Row],[Photon energy (eV)]]-Threshold</f>
        <v>12.7726112</v>
      </c>
      <c r="D749" t="s">
        <v>24</v>
      </c>
      <c r="E749" s="1">
        <v>0.43301280663999903</v>
      </c>
      <c r="F749" s="2">
        <f>Table3[[#This Row],[Polar ang (rad)]]/PI()*180</f>
        <v>24.809806295586331</v>
      </c>
      <c r="G749" s="4">
        <f>ROUND(Table3[[#This Row],[Polar ang (deg)]], 0)</f>
        <v>25</v>
      </c>
      <c r="H749" s="5">
        <v>7.2781952024514296E-4</v>
      </c>
      <c r="I749" s="1">
        <v>0.337900239417259</v>
      </c>
      <c r="J749" s="1">
        <v>1.26053339498103</v>
      </c>
      <c r="K749" s="2">
        <f>IF(Table3[[#This Row],[Phase shift diff (rad)]]="","",Table3[[#This Row],[Phase shift diff (rad)]]/PI()*180)</f>
        <v>72.223243467710205</v>
      </c>
      <c r="L749">
        <v>1</v>
      </c>
      <c r="M749" s="1">
        <f>IF(Table3[[#This Row],[Unwrapped (deg)]]="","",Table3[[#This Row],[Unwrapped (deg)]]/180*PI())</f>
        <v>7.5437187021606151</v>
      </c>
      <c r="N749" s="2">
        <f>IF(Table3[[#This Row],[Phase shift diff (deg)]]="","",Table3[[#This Row],[Phase shift diff (deg)]]+360*Table3[[#This Row],[Phase mod]])</f>
        <v>432.22324346771018</v>
      </c>
    </row>
    <row r="750" spans="1:14" x14ac:dyDescent="0.2">
      <c r="A750" t="s">
        <v>35</v>
      </c>
      <c r="B750" s="3">
        <v>18.68</v>
      </c>
      <c r="C750" s="2">
        <f>2*Table3[[#This Row],[Photon energy (eV)]]-Threshold</f>
        <v>12.7726112</v>
      </c>
      <c r="D750" t="s">
        <v>24</v>
      </c>
      <c r="E750" s="1">
        <v>0.56709682710999998</v>
      </c>
      <c r="F750" s="2">
        <f>Table3[[#This Row],[Polar ang (rad)]]/PI()*180</f>
        <v>32.492254768663123</v>
      </c>
      <c r="G750" s="4">
        <f>ROUND(Table3[[#This Row],[Polar ang (deg)]], 0)</f>
        <v>32</v>
      </c>
      <c r="H750" s="5">
        <v>9.1112936252857302E-4</v>
      </c>
      <c r="I750" s="1">
        <v>0.42787321605581102</v>
      </c>
      <c r="J750" s="1">
        <v>1.27125979954236</v>
      </c>
      <c r="K750" s="2">
        <f>IF(Table3[[#This Row],[Phase shift diff (rad)]]="","",Table3[[#This Row],[Phase shift diff (rad)]]/PI()*180)</f>
        <v>72.837821178424292</v>
      </c>
      <c r="L750">
        <v>1</v>
      </c>
      <c r="M750" s="1">
        <f>IF(Table3[[#This Row],[Unwrapped (deg)]]="","",Table3[[#This Row],[Unwrapped (deg)]]/180*PI())</f>
        <v>7.5544451067219471</v>
      </c>
      <c r="N750" s="2">
        <f>IF(Table3[[#This Row],[Phase shift diff (deg)]]="","",Table3[[#This Row],[Phase shift diff (deg)]]+360*Table3[[#This Row],[Phase mod]])</f>
        <v>432.83782117842429</v>
      </c>
    </row>
    <row r="751" spans="1:14" x14ac:dyDescent="0.2">
      <c r="A751" t="s">
        <v>35</v>
      </c>
      <c r="B751" s="3">
        <v>18.68</v>
      </c>
      <c r="C751" s="2">
        <f>2*Table3[[#This Row],[Photon energy (eV)]]-Threshold</f>
        <v>12.7726112</v>
      </c>
      <c r="D751" t="s">
        <v>24</v>
      </c>
      <c r="E751" s="1">
        <v>0.70104202315999997</v>
      </c>
      <c r="F751" s="2">
        <f>Table3[[#This Row],[Polar ang (rad)]]/PI()*180</f>
        <v>40.166749188380507</v>
      </c>
      <c r="G751" s="4">
        <f>ROUND(Table3[[#This Row],[Polar ang (deg)]], 0)</f>
        <v>40</v>
      </c>
      <c r="H751" s="5">
        <v>8.9836896468309304E-4</v>
      </c>
      <c r="I751" s="1">
        <v>0.386690606436499</v>
      </c>
      <c r="J751" s="1">
        <v>1.29083411154131</v>
      </c>
      <c r="K751" s="2">
        <f>IF(Table3[[#This Row],[Phase shift diff (rad)]]="","",Table3[[#This Row],[Phase shift diff (rad)]]/PI()*180)</f>
        <v>73.959346642836408</v>
      </c>
      <c r="L751">
        <v>1</v>
      </c>
      <c r="M751" s="1">
        <f>IF(Table3[[#This Row],[Unwrapped (deg)]]="","",Table3[[#This Row],[Unwrapped (deg)]]/180*PI())</f>
        <v>7.574019418720896</v>
      </c>
      <c r="N751" s="2">
        <f>IF(Table3[[#This Row],[Phase shift diff (deg)]]="","",Table3[[#This Row],[Phase shift diff (deg)]]+360*Table3[[#This Row],[Phase mod]])</f>
        <v>433.95934664283641</v>
      </c>
    </row>
    <row r="752" spans="1:14" x14ac:dyDescent="0.2">
      <c r="A752" t="s">
        <v>35</v>
      </c>
      <c r="B752" s="3">
        <v>18.68</v>
      </c>
      <c r="C752" s="2">
        <f>2*Table3[[#This Row],[Photon energy (eV)]]-Threshold</f>
        <v>12.7726112</v>
      </c>
      <c r="D752" t="s">
        <v>24</v>
      </c>
      <c r="E752" s="1">
        <v>0.83491578945</v>
      </c>
      <c r="F752" s="2">
        <f>Table3[[#This Row],[Polar ang (rad)]]/PI()*180</f>
        <v>47.837150984318271</v>
      </c>
      <c r="G752" s="4">
        <f>ROUND(Table3[[#This Row],[Polar ang (deg)]], 0)</f>
        <v>48</v>
      </c>
      <c r="H752" s="5">
        <v>6.8882327314545501E-4</v>
      </c>
      <c r="I752" s="1">
        <v>0.36013434994371402</v>
      </c>
      <c r="J752" s="1">
        <v>1.33187034987085</v>
      </c>
      <c r="K752" s="2">
        <f>IF(Table3[[#This Row],[Phase shift diff (rad)]]="","",Table3[[#This Row],[Phase shift diff (rad)]]/PI()*180)</f>
        <v>76.310549906212032</v>
      </c>
      <c r="L752">
        <v>1</v>
      </c>
      <c r="M752" s="1">
        <f>IF(Table3[[#This Row],[Unwrapped (deg)]]="","",Table3[[#This Row],[Unwrapped (deg)]]/180*PI())</f>
        <v>7.6150556570504362</v>
      </c>
      <c r="N752" s="2">
        <f>IF(Table3[[#This Row],[Phase shift diff (deg)]]="","",Table3[[#This Row],[Phase shift diff (deg)]]+360*Table3[[#This Row],[Phase mod]])</f>
        <v>436.31054990621203</v>
      </c>
    </row>
    <row r="753" spans="1:14" x14ac:dyDescent="0.2">
      <c r="A753" t="s">
        <v>35</v>
      </c>
      <c r="B753" s="3">
        <v>18.68</v>
      </c>
      <c r="C753" s="2">
        <f>2*Table3[[#This Row],[Photon energy (eV)]]-Threshold</f>
        <v>12.7726112</v>
      </c>
      <c r="D753" t="s">
        <v>24</v>
      </c>
      <c r="E753" s="1">
        <v>0.96874859060999896</v>
      </c>
      <c r="F753" s="2">
        <f>Table3[[#This Row],[Polar ang (rad)]]/PI()*180</f>
        <v>55.505205651199752</v>
      </c>
      <c r="G753" s="4">
        <f>ROUND(Table3[[#This Row],[Polar ang (deg)]], 0)</f>
        <v>56</v>
      </c>
      <c r="H753" s="5">
        <v>3.6329748031582699E-4</v>
      </c>
      <c r="I753" s="1">
        <v>0.27516795013019402</v>
      </c>
      <c r="J753" s="1">
        <v>1.45157892343456</v>
      </c>
      <c r="K753" s="2">
        <f>IF(Table3[[#This Row],[Phase shift diff (rad)]]="","",Table3[[#This Row],[Phase shift diff (rad)]]/PI()*180)</f>
        <v>83.169345942943949</v>
      </c>
      <c r="L753">
        <v>1</v>
      </c>
      <c r="M753" s="1">
        <f>IF(Table3[[#This Row],[Unwrapped (deg)]]="","",Table3[[#This Row],[Unwrapped (deg)]]/180*PI())</f>
        <v>7.7347642306141466</v>
      </c>
      <c r="N753" s="2">
        <f>IF(Table3[[#This Row],[Phase shift diff (deg)]]="","",Table3[[#This Row],[Phase shift diff (deg)]]+360*Table3[[#This Row],[Phase mod]])</f>
        <v>443.16934594294395</v>
      </c>
    </row>
    <row r="754" spans="1:14" x14ac:dyDescent="0.2">
      <c r="A754" t="s">
        <v>35</v>
      </c>
      <c r="B754" s="3">
        <v>18.68</v>
      </c>
      <c r="C754" s="2">
        <f>2*Table3[[#This Row],[Photon energy (eV)]]-Threshold</f>
        <v>12.7726112</v>
      </c>
      <c r="D754" t="s">
        <v>24</v>
      </c>
      <c r="E754" s="1">
        <v>1.1025563842999999</v>
      </c>
      <c r="F754" s="2">
        <f>Table3[[#This Row],[Polar ang (rad)]]/PI()*180</f>
        <v>63.171827495594052</v>
      </c>
      <c r="G754" s="4">
        <f>ROUND(Table3[[#This Row],[Polar ang (deg)]], 0)</f>
        <v>63</v>
      </c>
      <c r="H754" s="5">
        <v>8.4896225086561404E-5</v>
      </c>
      <c r="I754" s="1">
        <v>8.2638979900576795E-2</v>
      </c>
      <c r="J754" s="1">
        <v>2.4695878319336599</v>
      </c>
      <c r="K754" s="2">
        <f>IF(Table3[[#This Row],[Phase shift diff (rad)]]="","",Table3[[#This Row],[Phase shift diff (rad)]]/PI()*180)</f>
        <v>141.496959906662</v>
      </c>
      <c r="L754">
        <v>1</v>
      </c>
      <c r="M754" s="1">
        <f>IF(Table3[[#This Row],[Unwrapped (deg)]]="","",Table3[[#This Row],[Unwrapped (deg)]]/180*PI())</f>
        <v>8.7527731391132466</v>
      </c>
      <c r="N754" s="2">
        <f>IF(Table3[[#This Row],[Phase shift diff (deg)]]="","",Table3[[#This Row],[Phase shift diff (deg)]]+360*Table3[[#This Row],[Phase mod]])</f>
        <v>501.49695990666203</v>
      </c>
    </row>
    <row r="755" spans="1:14" x14ac:dyDescent="0.2">
      <c r="A755" t="s">
        <v>35</v>
      </c>
      <c r="B755" s="3">
        <v>18.68</v>
      </c>
      <c r="C755" s="2">
        <f>2*Table3[[#This Row],[Photon energy (eV)]]-Threshold</f>
        <v>12.7726112</v>
      </c>
      <c r="D755" t="s">
        <v>24</v>
      </c>
      <c r="E755" s="1">
        <v>1.2363485299999999</v>
      </c>
      <c r="F755" s="2">
        <f>Table3[[#This Row],[Polar ang (rad)]]/PI()*180</f>
        <v>70.837552776203438</v>
      </c>
      <c r="G755" s="4">
        <f>ROUND(Table3[[#This Row],[Polar ang (deg)]], 0)</f>
        <v>71</v>
      </c>
      <c r="H755" s="5">
        <v>1.93071429956503E-4</v>
      </c>
      <c r="I755" s="1">
        <v>0.139904438796707</v>
      </c>
      <c r="J755" s="1">
        <v>4.0049188518653702</v>
      </c>
      <c r="K755" s="2">
        <f>IF(Table3[[#This Row],[Phase shift diff (rad)]]="","",Table3[[#This Row],[Phase shift diff (rad)]]/PI()*180)</f>
        <v>229.46494750426507</v>
      </c>
      <c r="L755">
        <v>1</v>
      </c>
      <c r="M755" s="1">
        <f>IF(Table3[[#This Row],[Unwrapped (deg)]]="","",Table3[[#This Row],[Unwrapped (deg)]]/180*PI())</f>
        <v>10.288104159044956</v>
      </c>
      <c r="N755" s="2">
        <f>IF(Table3[[#This Row],[Phase shift diff (deg)]]="","",Table3[[#This Row],[Phase shift diff (deg)]]+360*Table3[[#This Row],[Phase mod]])</f>
        <v>589.46494750426507</v>
      </c>
    </row>
    <row r="756" spans="1:14" x14ac:dyDescent="0.2">
      <c r="A756" t="s">
        <v>35</v>
      </c>
      <c r="B756" s="3">
        <v>18.68</v>
      </c>
      <c r="C756" s="2">
        <f>2*Table3[[#This Row],[Photon energy (eV)]]-Threshold</f>
        <v>12.7726112</v>
      </c>
      <c r="D756" t="s">
        <v>24</v>
      </c>
      <c r="E756" s="1">
        <v>1.3701310999</v>
      </c>
      <c r="F756" s="2">
        <f>Table3[[#This Row],[Polar ang (rad)]]/PI()*180</f>
        <v>78.502729403887372</v>
      </c>
      <c r="G756" s="4">
        <f>ROUND(Table3[[#This Row],[Polar ang (deg)]], 0)</f>
        <v>79</v>
      </c>
      <c r="H756" s="5">
        <v>2.1687099074707501E-4</v>
      </c>
      <c r="I756" s="1">
        <v>0.17529142453098201</v>
      </c>
      <c r="J756" s="1">
        <v>4.1531871216893004</v>
      </c>
      <c r="K756" s="2">
        <f>IF(Table3[[#This Row],[Phase shift diff (rad)]]="","",Table3[[#This Row],[Phase shift diff (rad)]]/PI()*180)</f>
        <v>237.96009360088317</v>
      </c>
      <c r="L756">
        <v>1</v>
      </c>
      <c r="M756" s="1">
        <f>IF(Table3[[#This Row],[Unwrapped (deg)]]="","",Table3[[#This Row],[Unwrapped (deg)]]/180*PI())</f>
        <v>10.436372428868886</v>
      </c>
      <c r="N756" s="2">
        <f>IF(Table3[[#This Row],[Phase shift diff (deg)]]="","",Table3[[#This Row],[Phase shift diff (deg)]]+360*Table3[[#This Row],[Phase mod]])</f>
        <v>597.96009360088317</v>
      </c>
    </row>
    <row r="757" spans="1:14" x14ac:dyDescent="0.2">
      <c r="A757" t="s">
        <v>35</v>
      </c>
      <c r="B757" s="3">
        <v>18.68</v>
      </c>
      <c r="C757" s="2">
        <f>2*Table3[[#This Row],[Photon energy (eV)]]-Threshold</f>
        <v>12.7726112</v>
      </c>
      <c r="D757" t="s">
        <v>24</v>
      </c>
      <c r="E757" s="1">
        <v>1.5039084682999999</v>
      </c>
      <c r="F757" s="2">
        <f>Table3[[#This Row],[Polar ang (rad)]]/PI()*180</f>
        <v>86.167608007574145</v>
      </c>
      <c r="G757" s="4">
        <f>ROUND(Table3[[#This Row],[Polar ang (deg)]], 0)</f>
        <v>86</v>
      </c>
      <c r="H757" s="5">
        <v>9.20495960006206E-5</v>
      </c>
      <c r="I757" s="1">
        <v>0.186906785536854</v>
      </c>
      <c r="J757" s="1">
        <v>4.1896929737819297</v>
      </c>
      <c r="K757" s="2">
        <f>IF(Table3[[#This Row],[Phase shift diff (rad)]]="","",Table3[[#This Row],[Phase shift diff (rad)]]/PI()*180)</f>
        <v>240.05172485331966</v>
      </c>
      <c r="L757">
        <v>1</v>
      </c>
      <c r="M757" s="1">
        <f>IF(Table3[[#This Row],[Unwrapped (deg)]]="","",Table3[[#This Row],[Unwrapped (deg)]]/180*PI())</f>
        <v>10.472878280961517</v>
      </c>
      <c r="N757" s="2">
        <f>IF(Table3[[#This Row],[Phase shift diff (deg)]]="","",Table3[[#This Row],[Phase shift diff (deg)]]+360*Table3[[#This Row],[Phase mod]])</f>
        <v>600.05172485331968</v>
      </c>
    </row>
    <row r="758" spans="1:14" x14ac:dyDescent="0.2">
      <c r="A758" t="s">
        <v>35</v>
      </c>
      <c r="B758" s="3">
        <v>18.68</v>
      </c>
      <c r="C758" s="2">
        <f>2*Table3[[#This Row],[Photon energy (eV)]]-Threshold</f>
        <v>12.7726112</v>
      </c>
      <c r="D758" t="s">
        <v>24</v>
      </c>
      <c r="E758" s="1">
        <v>1.6376841852897901</v>
      </c>
      <c r="F758" s="2">
        <f>Table3[[#This Row],[Polar ang (rad)]]/PI()*180</f>
        <v>93.83239199242567</v>
      </c>
      <c r="G758" s="4">
        <f>ROUND(Table3[[#This Row],[Polar ang (deg)]], 0)</f>
        <v>94</v>
      </c>
      <c r="H758" s="5">
        <v>9.20495960006206E-5</v>
      </c>
      <c r="I758" s="1">
        <v>0.186906785536854</v>
      </c>
      <c r="J758" s="1">
        <v>7.3312856273717202</v>
      </c>
      <c r="K758" s="2">
        <f>IF(Table3[[#This Row],[Phase shift diff (rad)]]="","",Table3[[#This Row],[Phase shift diff (rad)]]/PI()*180)</f>
        <v>420.05172485331951</v>
      </c>
      <c r="L758">
        <v>1</v>
      </c>
      <c r="M758" s="1">
        <f>IF(Table3[[#This Row],[Unwrapped (deg)]]="","",Table3[[#This Row],[Unwrapped (deg)]]/180*PI())</f>
        <v>13.614470934551306</v>
      </c>
      <c r="N758" s="2">
        <f>IF(Table3[[#This Row],[Phase shift diff (deg)]]="","",Table3[[#This Row],[Phase shift diff (deg)]]+360*Table3[[#This Row],[Phase mod]])</f>
        <v>780.05172485331946</v>
      </c>
    </row>
    <row r="759" spans="1:14" x14ac:dyDescent="0.2">
      <c r="A759" t="s">
        <v>35</v>
      </c>
      <c r="B759" s="3">
        <v>18.68</v>
      </c>
      <c r="C759" s="2">
        <f>2*Table3[[#This Row],[Photon energy (eV)]]-Threshold</f>
        <v>12.7726112</v>
      </c>
      <c r="D759" t="s">
        <v>24</v>
      </c>
      <c r="E759" s="1">
        <v>1.77146155368979</v>
      </c>
      <c r="F759" s="2">
        <f>Table3[[#This Row],[Polar ang (rad)]]/PI()*180</f>
        <v>101.49727059611246</v>
      </c>
      <c r="G759" s="4">
        <f>ROUND(Table3[[#This Row],[Polar ang (deg)]], 0)</f>
        <v>101</v>
      </c>
      <c r="H759" s="5">
        <v>2.1687099074707501E-4</v>
      </c>
      <c r="I759" s="1">
        <v>0.17529142453098201</v>
      </c>
      <c r="J759" s="1">
        <v>7.2947797752790899</v>
      </c>
      <c r="K759" s="2">
        <f>IF(Table3[[#This Row],[Phase shift diff (rad)]]="","",Table3[[#This Row],[Phase shift diff (rad)]]/PI()*180)</f>
        <v>417.960093600883</v>
      </c>
      <c r="L759">
        <v>1</v>
      </c>
      <c r="M759" s="1">
        <f>IF(Table3[[#This Row],[Unwrapped (deg)]]="","",Table3[[#This Row],[Unwrapped (deg)]]/180*PI())</f>
        <v>13.577965082458677</v>
      </c>
      <c r="N759" s="2">
        <f>IF(Table3[[#This Row],[Phase shift diff (deg)]]="","",Table3[[#This Row],[Phase shift diff (deg)]]+360*Table3[[#This Row],[Phase mod]])</f>
        <v>777.96009360088306</v>
      </c>
    </row>
    <row r="760" spans="1:14" x14ac:dyDescent="0.2">
      <c r="A760" t="s">
        <v>35</v>
      </c>
      <c r="B760" s="3">
        <v>18.68</v>
      </c>
      <c r="C760" s="2">
        <f>2*Table3[[#This Row],[Photon energy (eV)]]-Threshold</f>
        <v>12.7726112</v>
      </c>
      <c r="D760" t="s">
        <v>24</v>
      </c>
      <c r="E760" s="1">
        <v>1.9052441235897899</v>
      </c>
      <c r="F760" s="2">
        <f>Table3[[#This Row],[Polar ang (rad)]]/PI()*180</f>
        <v>109.16244722379638</v>
      </c>
      <c r="G760" s="4">
        <f>ROUND(Table3[[#This Row],[Polar ang (deg)]], 0)</f>
        <v>109</v>
      </c>
      <c r="H760" s="5">
        <v>1.93071429956503E-4</v>
      </c>
      <c r="I760" s="1">
        <v>0.139904438796707</v>
      </c>
      <c r="J760" s="1">
        <v>7.1465115054551598</v>
      </c>
      <c r="K760" s="2">
        <f>IF(Table3[[#This Row],[Phase shift diff (rad)]]="","",Table3[[#This Row],[Phase shift diff (rad)]]/PI()*180)</f>
        <v>409.4649475042649</v>
      </c>
      <c r="L760">
        <v>1</v>
      </c>
      <c r="M760" s="1">
        <f>IF(Table3[[#This Row],[Unwrapped (deg)]]="","",Table3[[#This Row],[Unwrapped (deg)]]/180*PI())</f>
        <v>13.429696812634747</v>
      </c>
      <c r="N760" s="2">
        <f>IF(Table3[[#This Row],[Phase shift diff (deg)]]="","",Table3[[#This Row],[Phase shift diff (deg)]]+360*Table3[[#This Row],[Phase mod]])</f>
        <v>769.46494750426496</v>
      </c>
    </row>
    <row r="761" spans="1:14" x14ac:dyDescent="0.2">
      <c r="A761" t="s">
        <v>35</v>
      </c>
      <c r="B761" s="3">
        <v>18.68</v>
      </c>
      <c r="C761" s="2">
        <f>2*Table3[[#This Row],[Photon energy (eV)]]-Threshold</f>
        <v>12.7726112</v>
      </c>
      <c r="D761" t="s">
        <v>24</v>
      </c>
      <c r="E761" s="1">
        <v>2.0390362692897899</v>
      </c>
      <c r="F761" s="2">
        <f>Table3[[#This Row],[Polar ang (rad)]]/PI()*180</f>
        <v>116.82817250440576</v>
      </c>
      <c r="G761" s="4">
        <f>ROUND(Table3[[#This Row],[Polar ang (deg)]], 0)</f>
        <v>117</v>
      </c>
      <c r="H761" s="5">
        <v>8.4896225086561404E-5</v>
      </c>
      <c r="I761" s="1">
        <v>8.2638979900576795E-2</v>
      </c>
      <c r="J761" s="1">
        <v>5.6111804855234499</v>
      </c>
      <c r="K761" s="2">
        <f>IF(Table3[[#This Row],[Phase shift diff (rad)]]="","",Table3[[#This Row],[Phase shift diff (rad)]]/PI()*180)</f>
        <v>321.4969599066618</v>
      </c>
      <c r="L761">
        <v>1</v>
      </c>
      <c r="M761" s="1">
        <f>IF(Table3[[#This Row],[Unwrapped (deg)]]="","",Table3[[#This Row],[Unwrapped (deg)]]/180*PI())</f>
        <v>11.894365792703036</v>
      </c>
      <c r="N761" s="2">
        <f>IF(Table3[[#This Row],[Phase shift diff (deg)]]="","",Table3[[#This Row],[Phase shift diff (deg)]]+360*Table3[[#This Row],[Phase mod]])</f>
        <v>681.4969599066618</v>
      </c>
    </row>
    <row r="762" spans="1:14" x14ac:dyDescent="0.2">
      <c r="A762" t="s">
        <v>35</v>
      </c>
      <c r="B762" s="3">
        <v>18.68</v>
      </c>
      <c r="C762" s="2">
        <f>2*Table3[[#This Row],[Photon energy (eV)]]-Threshold</f>
        <v>12.7726112</v>
      </c>
      <c r="D762" t="s">
        <v>24</v>
      </c>
      <c r="E762" s="1">
        <v>2.1728440629797898</v>
      </c>
      <c r="F762" s="2">
        <f>Table3[[#This Row],[Polar ang (rad)]]/PI()*180</f>
        <v>124.4947943488</v>
      </c>
      <c r="G762" s="4">
        <f>ROUND(Table3[[#This Row],[Polar ang (deg)]], 0)</f>
        <v>124</v>
      </c>
      <c r="H762" s="5">
        <v>3.6329748031582699E-4</v>
      </c>
      <c r="I762" s="1">
        <v>0.27516795013019402</v>
      </c>
      <c r="J762" s="1">
        <v>4.5931715770243597</v>
      </c>
      <c r="K762" s="2">
        <f>IF(Table3[[#This Row],[Phase shift diff (rad)]]="","",Table3[[#This Row],[Phase shift diff (rad)]]/PI()*180)</f>
        <v>263.16934594294435</v>
      </c>
      <c r="L762">
        <v>1</v>
      </c>
      <c r="M762" s="1">
        <f>IF(Table3[[#This Row],[Unwrapped (deg)]]="","",Table3[[#This Row],[Unwrapped (deg)]]/180*PI())</f>
        <v>10.876356884203947</v>
      </c>
      <c r="N762" s="2">
        <f>IF(Table3[[#This Row],[Phase shift diff (deg)]]="","",Table3[[#This Row],[Phase shift diff (deg)]]+360*Table3[[#This Row],[Phase mod]])</f>
        <v>623.16934594294435</v>
      </c>
    </row>
    <row r="763" spans="1:14" x14ac:dyDescent="0.2">
      <c r="A763" t="s">
        <v>35</v>
      </c>
      <c r="B763" s="3">
        <v>18.68</v>
      </c>
      <c r="C763" s="2">
        <f>2*Table3[[#This Row],[Photon energy (eV)]]-Threshold</f>
        <v>12.7726112</v>
      </c>
      <c r="D763" t="s">
        <v>24</v>
      </c>
      <c r="E763" s="1">
        <v>2.3066768641397899</v>
      </c>
      <c r="F763" s="2">
        <f>Table3[[#This Row],[Polar ang (rad)]]/PI()*180</f>
        <v>132.16284901568156</v>
      </c>
      <c r="G763" s="4">
        <f>ROUND(Table3[[#This Row],[Polar ang (deg)]], 0)</f>
        <v>132</v>
      </c>
      <c r="H763" s="5">
        <v>6.8882327314545501E-4</v>
      </c>
      <c r="I763" s="1">
        <v>0.36013434994371402</v>
      </c>
      <c r="J763" s="1">
        <v>4.4734630034606404</v>
      </c>
      <c r="K763" s="2">
        <f>IF(Table3[[#This Row],[Phase shift diff (rad)]]="","",Table3[[#This Row],[Phase shift diff (rad)]]/PI()*180)</f>
        <v>256.31054990621186</v>
      </c>
      <c r="L763">
        <v>1</v>
      </c>
      <c r="M763" s="1">
        <f>IF(Table3[[#This Row],[Unwrapped (deg)]]="","",Table3[[#This Row],[Unwrapped (deg)]]/180*PI())</f>
        <v>10.756648310640227</v>
      </c>
      <c r="N763" s="2">
        <f>IF(Table3[[#This Row],[Phase shift diff (deg)]]="","",Table3[[#This Row],[Phase shift diff (deg)]]+360*Table3[[#This Row],[Phase mod]])</f>
        <v>616.31054990621192</v>
      </c>
    </row>
    <row r="764" spans="1:14" x14ac:dyDescent="0.2">
      <c r="A764" t="s">
        <v>35</v>
      </c>
      <c r="B764" s="3">
        <v>18.68</v>
      </c>
      <c r="C764" s="2">
        <f>2*Table3[[#This Row],[Photon energy (eV)]]-Threshold</f>
        <v>12.7726112</v>
      </c>
      <c r="D764" t="s">
        <v>24</v>
      </c>
      <c r="E764" s="1">
        <v>2.4405506304297901</v>
      </c>
      <c r="F764" s="2">
        <f>Table3[[#This Row],[Polar ang (rad)]]/PI()*180</f>
        <v>139.83325081161931</v>
      </c>
      <c r="G764" s="4">
        <f>ROUND(Table3[[#This Row],[Polar ang (deg)]], 0)</f>
        <v>140</v>
      </c>
      <c r="H764" s="5">
        <v>8.9836896468309304E-4</v>
      </c>
      <c r="I764" s="1">
        <v>0.386690606436499</v>
      </c>
      <c r="J764" s="1">
        <v>4.4324267651311002</v>
      </c>
      <c r="K764" s="2">
        <f>IF(Table3[[#This Row],[Phase shift diff (rad)]]="","",Table3[[#This Row],[Phase shift diff (rad)]]/PI()*180)</f>
        <v>253.95934664283627</v>
      </c>
      <c r="L764">
        <v>1</v>
      </c>
      <c r="M764" s="1">
        <f>IF(Table3[[#This Row],[Unwrapped (deg)]]="","",Table3[[#This Row],[Unwrapped (deg)]]/180*PI())</f>
        <v>10.715612072310687</v>
      </c>
      <c r="N764" s="2">
        <f>IF(Table3[[#This Row],[Phase shift diff (deg)]]="","",Table3[[#This Row],[Phase shift diff (deg)]]+360*Table3[[#This Row],[Phase mod]])</f>
        <v>613.95934664283629</v>
      </c>
    </row>
    <row r="765" spans="1:14" x14ac:dyDescent="0.2">
      <c r="A765" t="s">
        <v>35</v>
      </c>
      <c r="B765" s="3">
        <v>18.68</v>
      </c>
      <c r="C765" s="2">
        <f>2*Table3[[#This Row],[Photon energy (eV)]]-Threshold</f>
        <v>12.7726112</v>
      </c>
      <c r="D765" t="s">
        <v>24</v>
      </c>
      <c r="E765" s="1">
        <v>2.5744958264797901</v>
      </c>
      <c r="F765" s="2">
        <f>Table3[[#This Row],[Polar ang (rad)]]/PI()*180</f>
        <v>147.50774523133671</v>
      </c>
      <c r="G765" s="4">
        <f>ROUND(Table3[[#This Row],[Polar ang (deg)]], 0)</f>
        <v>148</v>
      </c>
      <c r="H765" s="5">
        <v>9.1112936252857302E-4</v>
      </c>
      <c r="I765" s="1">
        <v>0.42787321605581102</v>
      </c>
      <c r="J765" s="1">
        <v>4.4128524531321496</v>
      </c>
      <c r="K765" s="2">
        <f>IF(Table3[[#This Row],[Phase shift diff (rad)]]="","",Table3[[#This Row],[Phase shift diff (rad)]]/PI()*180)</f>
        <v>252.83782117842409</v>
      </c>
      <c r="L765">
        <v>1</v>
      </c>
      <c r="M765" s="1">
        <f>IF(Table3[[#This Row],[Unwrapped (deg)]]="","",Table3[[#This Row],[Unwrapped (deg)]]/180*PI())</f>
        <v>10.696037760311736</v>
      </c>
      <c r="N765" s="2">
        <f>IF(Table3[[#This Row],[Phase shift diff (deg)]]="","",Table3[[#This Row],[Phase shift diff (deg)]]+360*Table3[[#This Row],[Phase mod]])</f>
        <v>612.83782117842406</v>
      </c>
    </row>
    <row r="766" spans="1:14" x14ac:dyDescent="0.2">
      <c r="A766" t="s">
        <v>35</v>
      </c>
      <c r="B766" s="3">
        <v>18.68</v>
      </c>
      <c r="C766" s="2">
        <f>2*Table3[[#This Row],[Photon energy (eV)]]-Threshold</f>
        <v>12.7726112</v>
      </c>
      <c r="D766" t="s">
        <v>24</v>
      </c>
      <c r="E766" s="1">
        <v>2.7085798469497901</v>
      </c>
      <c r="F766" s="2">
        <f>Table3[[#This Row],[Polar ang (rad)]]/PI()*180</f>
        <v>155.19019370441345</v>
      </c>
      <c r="G766" s="4">
        <f>ROUND(Table3[[#This Row],[Polar ang (deg)]], 0)</f>
        <v>155</v>
      </c>
      <c r="H766" s="5">
        <v>7.2781952024514296E-4</v>
      </c>
      <c r="I766" s="1">
        <v>0.337900239417259</v>
      </c>
      <c r="J766" s="1">
        <v>4.40212604857083</v>
      </c>
      <c r="K766" s="2">
        <f>IF(Table3[[#This Row],[Phase shift diff (rad)]]="","",Table3[[#This Row],[Phase shift diff (rad)]]/PI()*180)</f>
        <v>252.2232434677106</v>
      </c>
      <c r="L766">
        <v>1</v>
      </c>
      <c r="M766" s="1">
        <f>IF(Table3[[#This Row],[Unwrapped (deg)]]="","",Table3[[#This Row],[Unwrapped (deg)]]/180*PI())</f>
        <v>10.685311355750416</v>
      </c>
      <c r="N766" s="2">
        <f>IF(Table3[[#This Row],[Phase shift diff (deg)]]="","",Table3[[#This Row],[Phase shift diff (deg)]]+360*Table3[[#This Row],[Phase mod]])</f>
        <v>612.22324346771063</v>
      </c>
    </row>
    <row r="767" spans="1:14" x14ac:dyDescent="0.2">
      <c r="A767" t="s">
        <v>35</v>
      </c>
      <c r="B767" s="3">
        <v>18.68</v>
      </c>
      <c r="C767" s="2">
        <f>2*Table3[[#This Row],[Photon energy (eV)]]-Threshold</f>
        <v>12.7726112</v>
      </c>
      <c r="D767" t="s">
        <v>24</v>
      </c>
      <c r="E767" s="1">
        <v>2.8429890499997899</v>
      </c>
      <c r="F767" s="2">
        <f>Table3[[#This Row],[Polar ang (rad)]]/PI()*180</f>
        <v>162.89127376689535</v>
      </c>
      <c r="G767" s="4">
        <f>ROUND(Table3[[#This Row],[Polar ang (deg)]], 0)</f>
        <v>163</v>
      </c>
      <c r="H767" s="5">
        <v>4.3006574447890201E-4</v>
      </c>
      <c r="I767" s="1">
        <v>0.176720279785051</v>
      </c>
      <c r="J767" s="1">
        <v>4.3959755815381198</v>
      </c>
      <c r="K767" s="2">
        <f>IF(Table3[[#This Row],[Phase shift diff (rad)]]="","",Table3[[#This Row],[Phase shift diff (rad)]]/PI()*180)</f>
        <v>251.87084766470196</v>
      </c>
      <c r="L767">
        <v>1</v>
      </c>
      <c r="M767" s="1">
        <f>IF(Table3[[#This Row],[Unwrapped (deg)]]="","",Table3[[#This Row],[Unwrapped (deg)]]/180*PI())</f>
        <v>10.679160888717707</v>
      </c>
      <c r="N767" s="2">
        <f>IF(Table3[[#This Row],[Phase shift diff (deg)]]="","",Table3[[#This Row],[Phase shift diff (deg)]]+360*Table3[[#This Row],[Phase mod]])</f>
        <v>611.87084766470196</v>
      </c>
    </row>
    <row r="768" spans="1:14" x14ac:dyDescent="0.2">
      <c r="A768" t="s">
        <v>35</v>
      </c>
      <c r="B768" s="3">
        <v>18.68</v>
      </c>
      <c r="C768" s="2">
        <f>2*Table3[[#This Row],[Photon energy (eV)]]-Threshold</f>
        <v>12.7726112</v>
      </c>
      <c r="D768" t="s">
        <v>24</v>
      </c>
      <c r="E768" s="1">
        <v>2.9785043514297902</v>
      </c>
      <c r="F768" s="2">
        <f>Table3[[#This Row],[Polar ang (rad)]]/PI()*180</f>
        <v>170.65572859827753</v>
      </c>
      <c r="G768" s="4">
        <f>ROUND(Table3[[#This Row],[Polar ang (deg)]], 0)</f>
        <v>171</v>
      </c>
      <c r="H768" s="5">
        <v>1.4653763921002001E-4</v>
      </c>
      <c r="I768" s="1">
        <v>5.5169697587487201E-2</v>
      </c>
      <c r="J768" s="1">
        <v>4.39263089901758</v>
      </c>
      <c r="K768" s="2">
        <f>IF(Table3[[#This Row],[Phase shift diff (rad)]]="","",Table3[[#This Row],[Phase shift diff (rad)]]/PI()*180)</f>
        <v>251.67921147246386</v>
      </c>
      <c r="L768">
        <v>1</v>
      </c>
      <c r="M768" s="1">
        <f>IF(Table3[[#This Row],[Unwrapped (deg)]]="","",Table3[[#This Row],[Unwrapped (deg)]]/180*PI())</f>
        <v>10.675816206197167</v>
      </c>
      <c r="N768" s="2">
        <f>IF(Table3[[#This Row],[Phase shift diff (deg)]]="","",Table3[[#This Row],[Phase shift diff (deg)]]+360*Table3[[#This Row],[Phase mod]])</f>
        <v>611.67921147246386</v>
      </c>
    </row>
    <row r="769" spans="1:14" x14ac:dyDescent="0.2">
      <c r="A769" t="s">
        <v>35</v>
      </c>
      <c r="B769" s="3">
        <v>18.68</v>
      </c>
      <c r="C769" s="2">
        <f>2*Table3[[#This Row],[Photon energy (eV)]]-Threshold</f>
        <v>12.7726112</v>
      </c>
      <c r="D769" t="s">
        <v>24</v>
      </c>
      <c r="E769" s="1">
        <v>3.14159265358979</v>
      </c>
      <c r="F769" s="2">
        <f>Table3[[#This Row],[Polar ang (rad)]]/PI()*180</f>
        <v>179.99999999999983</v>
      </c>
      <c r="G769" s="4">
        <f>ROUND(Table3[[#This Row],[Polar ang (deg)]], 0)</f>
        <v>180</v>
      </c>
      <c r="H769" s="5">
        <v>0</v>
      </c>
      <c r="I769" s="1">
        <v>0</v>
      </c>
      <c r="J769" s="1"/>
      <c r="K769" s="2" t="str">
        <f>IF(Table3[[#This Row],[Phase shift diff (rad)]]="","",Table3[[#This Row],[Phase shift diff (rad)]]/PI()*180)</f>
        <v/>
      </c>
      <c r="L769">
        <v>1</v>
      </c>
      <c r="M769" s="1" t="str">
        <f>IF(Table3[[#This Row],[Unwrapped (deg)]]="","",Table3[[#This Row],[Unwrapped (deg)]]/180*PI())</f>
        <v/>
      </c>
      <c r="N769" s="2" t="str">
        <f>IF(Table3[[#This Row],[Phase shift diff (deg)]]="","",Table3[[#This Row],[Phase shift diff (deg)]]+360*Table3[[#This Row],[Phase mod]])</f>
        <v/>
      </c>
    </row>
    <row r="770" spans="1:14" x14ac:dyDescent="0.2">
      <c r="A770" t="s">
        <v>35</v>
      </c>
      <c r="B770" s="3">
        <v>18.68</v>
      </c>
      <c r="C770" s="2">
        <f>2*Table3[[#This Row],[Photon energy (eV)]]-Threshold</f>
        <v>12.7726112</v>
      </c>
      <c r="D770" t="s">
        <v>25</v>
      </c>
      <c r="E770" s="1">
        <v>0</v>
      </c>
      <c r="F770" s="2">
        <f>Table3[[#This Row],[Polar ang (rad)]]/PI()*180</f>
        <v>0</v>
      </c>
      <c r="G770" s="4">
        <f>ROUND(Table3[[#This Row],[Polar ang (deg)]], 0)</f>
        <v>0</v>
      </c>
      <c r="H770" s="5">
        <v>2.7602163565614199E-3</v>
      </c>
      <c r="I770" s="1">
        <v>1</v>
      </c>
      <c r="J770" s="1">
        <v>1.1856793894808</v>
      </c>
      <c r="K770" s="2">
        <f>IF(Table3[[#This Row],[Phase shift diff (rad)]]="","",Table3[[#This Row],[Phase shift diff (rad)]]/PI()*180)</f>
        <v>67.934424872897978</v>
      </c>
      <c r="L770">
        <v>-1</v>
      </c>
      <c r="M770" s="1">
        <f>IF(Table3[[#This Row],[Unwrapped (deg)]]="","",Table3[[#This Row],[Unwrapped (deg)]]/180*PI())</f>
        <v>-5.0975059176987862</v>
      </c>
      <c r="N770" s="2">
        <f>IF(Table3[[#This Row],[Phase shift diff (deg)]]="","",Table3[[#This Row],[Phase shift diff (deg)]]+360*Table3[[#This Row],[Phase mod]])</f>
        <v>-292.06557512710202</v>
      </c>
    </row>
    <row r="771" spans="1:14" x14ac:dyDescent="0.2">
      <c r="A771" t="s">
        <v>35</v>
      </c>
      <c r="B771" s="3">
        <v>18.68</v>
      </c>
      <c r="C771" s="2">
        <f>2*Table3[[#This Row],[Photon energy (eV)]]-Threshold</f>
        <v>12.7726112</v>
      </c>
      <c r="D771" t="s">
        <v>25</v>
      </c>
      <c r="E771" s="1">
        <v>0.16308830216</v>
      </c>
      <c r="F771" s="2">
        <f>Table3[[#This Row],[Polar ang (rad)]]/PI()*180</f>
        <v>9.3442714017223079</v>
      </c>
      <c r="G771" s="4">
        <f>ROUND(Table3[[#This Row],[Polar ang (deg)]], 0)</f>
        <v>9</v>
      </c>
      <c r="H771" s="5">
        <v>2.6557634812982502E-3</v>
      </c>
      <c r="I771" s="1">
        <v>0.99986371363008797</v>
      </c>
      <c r="J771" s="1">
        <v>1.2041524992188</v>
      </c>
      <c r="K771" s="2">
        <f>IF(Table3[[#This Row],[Phase shift diff (rad)]]="","",Table3[[#This Row],[Phase shift diff (rad)]]/PI()*180)</f>
        <v>68.992856095367401</v>
      </c>
      <c r="L771">
        <v>-1</v>
      </c>
      <c r="M771" s="1">
        <f>IF(Table3[[#This Row],[Unwrapped (deg)]]="","",Table3[[#This Row],[Unwrapped (deg)]]/180*PI())</f>
        <v>-5.079032807960786</v>
      </c>
      <c r="N771" s="2">
        <f>IF(Table3[[#This Row],[Phase shift diff (deg)]]="","",Table3[[#This Row],[Phase shift diff (deg)]]+360*Table3[[#This Row],[Phase mod]])</f>
        <v>-291.00714390463258</v>
      </c>
    </row>
    <row r="772" spans="1:14" x14ac:dyDescent="0.2">
      <c r="A772" t="s">
        <v>35</v>
      </c>
      <c r="B772" s="3">
        <v>18.68</v>
      </c>
      <c r="C772" s="2">
        <f>2*Table3[[#This Row],[Photon energy (eV)]]-Threshold</f>
        <v>12.7726112</v>
      </c>
      <c r="D772" t="s">
        <v>25</v>
      </c>
      <c r="E772" s="1">
        <v>0.29860360358999999</v>
      </c>
      <c r="F772" s="2">
        <f>Table3[[#This Row],[Polar ang (rad)]]/PI()*180</f>
        <v>17.108726233104477</v>
      </c>
      <c r="G772" s="4">
        <f>ROUND(Table3[[#This Row],[Polar ang (deg)]], 0)</f>
        <v>17</v>
      </c>
      <c r="H772" s="5">
        <v>2.43358254276815E-3</v>
      </c>
      <c r="I772" s="1">
        <v>0.99999452027758895</v>
      </c>
      <c r="J772" s="1">
        <v>1.2499053728079801</v>
      </c>
      <c r="K772" s="2">
        <f>IF(Table3[[#This Row],[Phase shift diff (rad)]]="","",Table3[[#This Row],[Phase shift diff (rad)]]/PI()*180)</f>
        <v>71.614302652622982</v>
      </c>
      <c r="L772">
        <v>-1</v>
      </c>
      <c r="M772" s="1">
        <f>IF(Table3[[#This Row],[Unwrapped (deg)]]="","",Table3[[#This Row],[Unwrapped (deg)]]/180*PI())</f>
        <v>-5.0332799343716061</v>
      </c>
      <c r="N772" s="2">
        <f>IF(Table3[[#This Row],[Phase shift diff (deg)]]="","",Table3[[#This Row],[Phase shift diff (deg)]]+360*Table3[[#This Row],[Phase mod]])</f>
        <v>-288.385697347377</v>
      </c>
    </row>
    <row r="773" spans="1:14" x14ac:dyDescent="0.2">
      <c r="A773" t="s">
        <v>35</v>
      </c>
      <c r="B773" s="3">
        <v>18.68</v>
      </c>
      <c r="C773" s="2">
        <f>2*Table3[[#This Row],[Photon energy (eV)]]-Threshold</f>
        <v>12.7726112</v>
      </c>
      <c r="D773" t="s">
        <v>25</v>
      </c>
      <c r="E773" s="1">
        <v>0.43301280663999903</v>
      </c>
      <c r="F773" s="2">
        <f>Table3[[#This Row],[Polar ang (rad)]]/PI()*180</f>
        <v>24.809806295586331</v>
      </c>
      <c r="G773" s="4">
        <f>ROUND(Table3[[#This Row],[Polar ang (deg)]], 0)</f>
        <v>25</v>
      </c>
      <c r="H773" s="5">
        <v>2.14395408278611E-3</v>
      </c>
      <c r="I773" s="1">
        <v>0.99536022011203096</v>
      </c>
      <c r="J773" s="1">
        <v>1.32718205638155</v>
      </c>
      <c r="K773" s="2">
        <f>IF(Table3[[#This Row],[Phase shift diff (rad)]]="","",Table3[[#This Row],[Phase shift diff (rad)]]/PI()*180)</f>
        <v>76.04193047615648</v>
      </c>
      <c r="L773">
        <v>-1</v>
      </c>
      <c r="M773" s="1">
        <f>IF(Table3[[#This Row],[Unwrapped (deg)]]="","",Table3[[#This Row],[Unwrapped (deg)]]/180*PI())</f>
        <v>-4.9560032507980365</v>
      </c>
      <c r="N773" s="2">
        <f>IF(Table3[[#This Row],[Phase shift diff (deg)]]="","",Table3[[#This Row],[Phase shift diff (deg)]]+360*Table3[[#This Row],[Phase mod]])</f>
        <v>-283.95806952384351</v>
      </c>
    </row>
    <row r="774" spans="1:14" x14ac:dyDescent="0.2">
      <c r="A774" t="s">
        <v>35</v>
      </c>
      <c r="B774" s="3">
        <v>18.68</v>
      </c>
      <c r="C774" s="2">
        <f>2*Table3[[#This Row],[Photon energy (eV)]]-Threshold</f>
        <v>12.7726112</v>
      </c>
      <c r="D774" t="s">
        <v>25</v>
      </c>
      <c r="E774" s="1">
        <v>0.56709682710999998</v>
      </c>
      <c r="F774" s="2">
        <f>Table3[[#This Row],[Polar ang (rad)]]/PI()*180</f>
        <v>32.492254768663123</v>
      </c>
      <c r="G774" s="4">
        <f>ROUND(Table3[[#This Row],[Polar ang (deg)]], 0)</f>
        <v>32</v>
      </c>
      <c r="H774" s="5">
        <v>1.8454493534649701E-3</v>
      </c>
      <c r="I774" s="1">
        <v>0.86663692600557196</v>
      </c>
      <c r="J774" s="1">
        <v>1.4384844816794999</v>
      </c>
      <c r="K774" s="2">
        <f>IF(Table3[[#This Row],[Phase shift diff (rad)]]="","",Table3[[#This Row],[Phase shift diff (rad)]]/PI()*180)</f>
        <v>82.419089695299135</v>
      </c>
      <c r="L774">
        <v>-1</v>
      </c>
      <c r="M774" s="1">
        <f>IF(Table3[[#This Row],[Unwrapped (deg)]]="","",Table3[[#This Row],[Unwrapped (deg)]]/180*PI())</f>
        <v>-4.8447008255000865</v>
      </c>
      <c r="N774" s="2">
        <f>IF(Table3[[#This Row],[Phase shift diff (deg)]]="","",Table3[[#This Row],[Phase shift diff (deg)]]+360*Table3[[#This Row],[Phase mod]])</f>
        <v>-277.58091030470086</v>
      </c>
    </row>
    <row r="775" spans="1:14" x14ac:dyDescent="0.2">
      <c r="A775" t="s">
        <v>35</v>
      </c>
      <c r="B775" s="3">
        <v>18.68</v>
      </c>
      <c r="C775" s="2">
        <f>2*Table3[[#This Row],[Photon energy (eV)]]-Threshold</f>
        <v>12.7726112</v>
      </c>
      <c r="D775" t="s">
        <v>25</v>
      </c>
      <c r="E775" s="1">
        <v>0.70104202315999997</v>
      </c>
      <c r="F775" s="2">
        <f>Table3[[#This Row],[Polar ang (rad)]]/PI()*180</f>
        <v>40.166749188380507</v>
      </c>
      <c r="G775" s="4">
        <f>ROUND(Table3[[#This Row],[Polar ang (deg)]], 0)</f>
        <v>40</v>
      </c>
      <c r="H775" s="5">
        <v>1.5839953042462399E-3</v>
      </c>
      <c r="I775" s="1">
        <v>0.68180906606409397</v>
      </c>
      <c r="J775" s="1">
        <v>1.5772805236104801</v>
      </c>
      <c r="K775" s="2">
        <f>IF(Table3[[#This Row],[Phase shift diff (rad)]]="","",Table3[[#This Row],[Phase shift diff (rad)]]/PI()*180)</f>
        <v>90.371517111065103</v>
      </c>
      <c r="L775">
        <v>-1</v>
      </c>
      <c r="M775" s="1">
        <f>IF(Table3[[#This Row],[Unwrapped (deg)]]="","",Table3[[#This Row],[Unwrapped (deg)]]/180*PI())</f>
        <v>-4.7059047835691068</v>
      </c>
      <c r="N775" s="2">
        <f>IF(Table3[[#This Row],[Phase shift diff (deg)]]="","",Table3[[#This Row],[Phase shift diff (deg)]]+360*Table3[[#This Row],[Phase mod]])</f>
        <v>-269.62848288893491</v>
      </c>
    </row>
    <row r="776" spans="1:14" x14ac:dyDescent="0.2">
      <c r="A776" t="s">
        <v>35</v>
      </c>
      <c r="B776" s="3">
        <v>18.68</v>
      </c>
      <c r="C776" s="2">
        <f>2*Table3[[#This Row],[Photon energy (eV)]]-Threshold</f>
        <v>12.7726112</v>
      </c>
      <c r="D776" t="s">
        <v>25</v>
      </c>
      <c r="E776" s="1">
        <v>0.83491578945</v>
      </c>
      <c r="F776" s="2">
        <f>Table3[[#This Row],[Polar ang (rad)]]/PI()*180</f>
        <v>47.837150984318271</v>
      </c>
      <c r="G776" s="4">
        <f>ROUND(Table3[[#This Row],[Polar ang (deg)]], 0)</f>
        <v>48</v>
      </c>
      <c r="H776" s="5">
        <v>1.3732657734049001E-3</v>
      </c>
      <c r="I776" s="1">
        <v>0.71797832025442399</v>
      </c>
      <c r="J776" s="1">
        <v>1.7233419590542101</v>
      </c>
      <c r="K776" s="2">
        <f>IF(Table3[[#This Row],[Phase shift diff (rad)]]="","",Table3[[#This Row],[Phase shift diff (rad)]]/PI()*180)</f>
        <v>98.740220911613363</v>
      </c>
      <c r="L776">
        <v>-1</v>
      </c>
      <c r="M776" s="1">
        <f>IF(Table3[[#This Row],[Unwrapped (deg)]]="","",Table3[[#This Row],[Unwrapped (deg)]]/180*PI())</f>
        <v>-4.5598433481253755</v>
      </c>
      <c r="N776" s="2">
        <f>IF(Table3[[#This Row],[Phase shift diff (deg)]]="","",Table3[[#This Row],[Phase shift diff (deg)]]+360*Table3[[#This Row],[Phase mod]])</f>
        <v>-261.25977908838661</v>
      </c>
    </row>
    <row r="777" spans="1:14" x14ac:dyDescent="0.2">
      <c r="A777" t="s">
        <v>35</v>
      </c>
      <c r="B777" s="3">
        <v>18.68</v>
      </c>
      <c r="C777" s="2">
        <f>2*Table3[[#This Row],[Photon energy (eV)]]-Threshold</f>
        <v>12.7726112</v>
      </c>
      <c r="D777" t="s">
        <v>25</v>
      </c>
      <c r="E777" s="1">
        <v>0.96874859060999896</v>
      </c>
      <c r="F777" s="2">
        <f>Table3[[#This Row],[Polar ang (rad)]]/PI()*180</f>
        <v>55.505205651199752</v>
      </c>
      <c r="G777" s="4">
        <f>ROUND(Table3[[#This Row],[Polar ang (deg)]], 0)</f>
        <v>56</v>
      </c>
      <c r="H777" s="5">
        <v>1.1914555860632601E-3</v>
      </c>
      <c r="I777" s="1">
        <v>0.90242957645394395</v>
      </c>
      <c r="J777" s="1">
        <v>1.85111177322441</v>
      </c>
      <c r="K777" s="2">
        <f>IF(Table3[[#This Row],[Phase shift diff (rad)]]="","",Table3[[#This Row],[Phase shift diff (rad)]]/PI()*180)</f>
        <v>106.06089201273664</v>
      </c>
      <c r="L777">
        <v>-1</v>
      </c>
      <c r="M777" s="1">
        <f>IF(Table3[[#This Row],[Unwrapped (deg)]]="","",Table3[[#This Row],[Unwrapped (deg)]]/180*PI())</f>
        <v>-4.432073533955176</v>
      </c>
      <c r="N777" s="2">
        <f>IF(Table3[[#This Row],[Phase shift diff (deg)]]="","",Table3[[#This Row],[Phase shift diff (deg)]]+360*Table3[[#This Row],[Phase mod]])</f>
        <v>-253.93910798726336</v>
      </c>
    </row>
    <row r="778" spans="1:14" x14ac:dyDescent="0.2">
      <c r="A778" t="s">
        <v>35</v>
      </c>
      <c r="B778" s="3">
        <v>18.68</v>
      </c>
      <c r="C778" s="2">
        <f>2*Table3[[#This Row],[Photon energy (eV)]]-Threshold</f>
        <v>12.7726112</v>
      </c>
      <c r="D778" t="s">
        <v>25</v>
      </c>
      <c r="E778" s="1">
        <v>1.1025563842999999</v>
      </c>
      <c r="F778" s="2">
        <f>Table3[[#This Row],[Polar ang (rad)]]/PI()*180</f>
        <v>63.171827495594052</v>
      </c>
      <c r="G778" s="4">
        <f>ROUND(Table3[[#This Row],[Polar ang (deg)]], 0)</f>
        <v>63</v>
      </c>
      <c r="H778" s="5">
        <v>1.0002952821106499E-3</v>
      </c>
      <c r="I778" s="1">
        <v>0.97369914420457604</v>
      </c>
      <c r="J778" s="1">
        <v>1.9454006605885299</v>
      </c>
      <c r="K778" s="2">
        <f>IF(Table3[[#This Row],[Phase shift diff (rad)]]="","",Table3[[#This Row],[Phase shift diff (rad)]]/PI()*180)</f>
        <v>111.46324731368512</v>
      </c>
      <c r="L778">
        <v>-1</v>
      </c>
      <c r="M778" s="1">
        <f>IF(Table3[[#This Row],[Unwrapped (deg)]]="","",Table3[[#This Row],[Unwrapped (deg)]]/180*PI())</f>
        <v>-4.3377846465910563</v>
      </c>
      <c r="N778" s="2">
        <f>IF(Table3[[#This Row],[Phase shift diff (deg)]]="","",Table3[[#This Row],[Phase shift diff (deg)]]+360*Table3[[#This Row],[Phase mod]])</f>
        <v>-248.53675268631488</v>
      </c>
    </row>
    <row r="779" spans="1:14" x14ac:dyDescent="0.2">
      <c r="A779" t="s">
        <v>35</v>
      </c>
      <c r="B779" s="3">
        <v>18.68</v>
      </c>
      <c r="C779" s="2">
        <f>2*Table3[[#This Row],[Photon energy (eV)]]-Threshold</f>
        <v>12.7726112</v>
      </c>
      <c r="D779" t="s">
        <v>25</v>
      </c>
      <c r="E779" s="1">
        <v>1.2363485299999999</v>
      </c>
      <c r="F779" s="2">
        <f>Table3[[#This Row],[Polar ang (rad)]]/PI()*180</f>
        <v>70.837552776203438</v>
      </c>
      <c r="G779" s="4">
        <f>ROUND(Table3[[#This Row],[Polar ang (deg)]], 0)</f>
        <v>71</v>
      </c>
      <c r="H779" s="5">
        <v>7.6935332728500505E-4</v>
      </c>
      <c r="I779" s="1">
        <v>0.55749286942370102</v>
      </c>
      <c r="J779" s="1">
        <v>2.00578849824011</v>
      </c>
      <c r="K779" s="2">
        <f>IF(Table3[[#This Row],[Phase shift diff (rad)]]="","",Table3[[#This Row],[Phase shift diff (rad)]]/PI()*180)</f>
        <v>114.92321554504186</v>
      </c>
      <c r="L779">
        <v>-1</v>
      </c>
      <c r="M779" s="1">
        <f>IF(Table3[[#This Row],[Unwrapped (deg)]]="","",Table3[[#This Row],[Unwrapped (deg)]]/180*PI())</f>
        <v>-4.2773968089394758</v>
      </c>
      <c r="N779" s="2">
        <f>IF(Table3[[#This Row],[Phase shift diff (deg)]]="","",Table3[[#This Row],[Phase shift diff (deg)]]+360*Table3[[#This Row],[Phase mod]])</f>
        <v>-245.07678445495816</v>
      </c>
    </row>
    <row r="780" spans="1:14" x14ac:dyDescent="0.2">
      <c r="A780" t="s">
        <v>35</v>
      </c>
      <c r="B780" s="3">
        <v>18.68</v>
      </c>
      <c r="C780" s="2">
        <f>2*Table3[[#This Row],[Photon energy (eV)]]-Threshold</f>
        <v>12.7726112</v>
      </c>
      <c r="D780" t="s">
        <v>25</v>
      </c>
      <c r="E780" s="1">
        <v>1.3701310999</v>
      </c>
      <c r="F780" s="2">
        <f>Table3[[#This Row],[Polar ang (rad)]]/PI()*180</f>
        <v>78.502729403887372</v>
      </c>
      <c r="G780" s="4">
        <f>ROUND(Table3[[#This Row],[Polar ang (deg)]], 0)</f>
        <v>79</v>
      </c>
      <c r="H780" s="5">
        <v>4.8841195139015504E-4</v>
      </c>
      <c r="I780" s="1">
        <v>0.39477122515193602</v>
      </c>
      <c r="J780" s="1">
        <v>2.0395362915982602</v>
      </c>
      <c r="K780" s="2">
        <f>IF(Table3[[#This Row],[Phase shift diff (rad)]]="","",Table3[[#This Row],[Phase shift diff (rad)]]/PI()*180)</f>
        <v>116.85682167234349</v>
      </c>
      <c r="L780">
        <v>-1</v>
      </c>
      <c r="M780" s="1">
        <f>IF(Table3[[#This Row],[Unwrapped (deg)]]="","",Table3[[#This Row],[Unwrapped (deg)]]/180*PI())</f>
        <v>-4.243649015581326</v>
      </c>
      <c r="N780" s="2">
        <f>IF(Table3[[#This Row],[Phase shift diff (deg)]]="","",Table3[[#This Row],[Phase shift diff (deg)]]+360*Table3[[#This Row],[Phase mod]])</f>
        <v>-243.14317832765653</v>
      </c>
    </row>
    <row r="781" spans="1:14" x14ac:dyDescent="0.2">
      <c r="A781" t="s">
        <v>35</v>
      </c>
      <c r="B781" s="3">
        <v>18.68</v>
      </c>
      <c r="C781" s="2">
        <f>2*Table3[[#This Row],[Photon energy (eV)]]-Threshold</f>
        <v>12.7726112</v>
      </c>
      <c r="D781" t="s">
        <v>25</v>
      </c>
      <c r="E781" s="1">
        <v>1.5039084682999999</v>
      </c>
      <c r="F781" s="2">
        <f>Table3[[#This Row],[Polar ang (rad)]]/PI()*180</f>
        <v>86.167608007574145</v>
      </c>
      <c r="G781" s="4">
        <f>ROUND(Table3[[#This Row],[Polar ang (deg)]], 0)</f>
        <v>86</v>
      </c>
      <c r="H781" s="5">
        <v>1.67786624235333E-4</v>
      </c>
      <c r="I781" s="1">
        <v>0.340690887895854</v>
      </c>
      <c r="J781" s="1">
        <v>2.0542362014381901</v>
      </c>
      <c r="K781" s="2">
        <f>IF(Table3[[#This Row],[Phase shift diff (rad)]]="","",Table3[[#This Row],[Phase shift diff (rad)]]/PI()*180)</f>
        <v>117.69906446539431</v>
      </c>
      <c r="L781">
        <v>-1</v>
      </c>
      <c r="M781" s="1">
        <f>IF(Table3[[#This Row],[Unwrapped (deg)]]="","",Table3[[#This Row],[Unwrapped (deg)]]/180*PI())</f>
        <v>-4.2289491057413962</v>
      </c>
      <c r="N781" s="2">
        <f>IF(Table3[[#This Row],[Phase shift diff (deg)]]="","",Table3[[#This Row],[Phase shift diff (deg)]]+360*Table3[[#This Row],[Phase mod]])</f>
        <v>-242.30093553460569</v>
      </c>
    </row>
    <row r="782" spans="1:14" x14ac:dyDescent="0.2">
      <c r="A782" t="s">
        <v>35</v>
      </c>
      <c r="B782" s="3">
        <v>18.68</v>
      </c>
      <c r="C782" s="2">
        <f>2*Table3[[#This Row],[Photon energy (eV)]]-Threshold</f>
        <v>12.7726112</v>
      </c>
      <c r="D782" t="s">
        <v>25</v>
      </c>
      <c r="E782" s="1">
        <v>1.6376841852897901</v>
      </c>
      <c r="F782" s="2">
        <f>Table3[[#This Row],[Polar ang (rad)]]/PI()*180</f>
        <v>93.83239199242567</v>
      </c>
      <c r="G782" s="4">
        <f>ROUND(Table3[[#This Row],[Polar ang (deg)]], 0)</f>
        <v>94</v>
      </c>
      <c r="H782" s="5">
        <v>1.67786624235333E-4</v>
      </c>
      <c r="I782" s="1">
        <v>0.340690887895854</v>
      </c>
      <c r="J782" s="1">
        <v>5.1958288550279903</v>
      </c>
      <c r="K782" s="2">
        <f>IF(Table3[[#This Row],[Phase shift diff (rad)]]="","",Table3[[#This Row],[Phase shift diff (rad)]]/PI()*180)</f>
        <v>297.69906446539471</v>
      </c>
      <c r="L782">
        <v>-1</v>
      </c>
      <c r="M782" s="1">
        <f>IF(Table3[[#This Row],[Unwrapped (deg)]]="","",Table3[[#This Row],[Unwrapped (deg)]]/180*PI())</f>
        <v>-1.0873564521515959</v>
      </c>
      <c r="N782" s="2">
        <f>IF(Table3[[#This Row],[Phase shift diff (deg)]]="","",Table3[[#This Row],[Phase shift diff (deg)]]+360*Table3[[#This Row],[Phase mod]])</f>
        <v>-62.300935534605287</v>
      </c>
    </row>
    <row r="783" spans="1:14" x14ac:dyDescent="0.2">
      <c r="A783" t="s">
        <v>35</v>
      </c>
      <c r="B783" s="3">
        <v>18.68</v>
      </c>
      <c r="C783" s="2">
        <f>2*Table3[[#This Row],[Photon energy (eV)]]-Threshold</f>
        <v>12.7726112</v>
      </c>
      <c r="D783" t="s">
        <v>25</v>
      </c>
      <c r="E783" s="1">
        <v>1.77146155368979</v>
      </c>
      <c r="F783" s="2">
        <f>Table3[[#This Row],[Polar ang (rad)]]/PI()*180</f>
        <v>101.49727059611246</v>
      </c>
      <c r="G783" s="4">
        <f>ROUND(Table3[[#This Row],[Polar ang (deg)]], 0)</f>
        <v>101</v>
      </c>
      <c r="H783" s="5">
        <v>4.8841195139015504E-4</v>
      </c>
      <c r="I783" s="1">
        <v>0.39477122515193602</v>
      </c>
      <c r="J783" s="1">
        <v>5.1811289451880498</v>
      </c>
      <c r="K783" s="2">
        <f>IF(Table3[[#This Row],[Phase shift diff (rad)]]="","",Table3[[#This Row],[Phase shift diff (rad)]]/PI()*180)</f>
        <v>296.8568216723433</v>
      </c>
      <c r="L783">
        <v>-1</v>
      </c>
      <c r="M783" s="1">
        <f>IF(Table3[[#This Row],[Unwrapped (deg)]]="","",Table3[[#This Row],[Unwrapped (deg)]]/180*PI())</f>
        <v>-1.1020563619915362</v>
      </c>
      <c r="N783" s="2">
        <f>IF(Table3[[#This Row],[Phase shift diff (deg)]]="","",Table3[[#This Row],[Phase shift diff (deg)]]+360*Table3[[#This Row],[Phase mod]])</f>
        <v>-63.143178327656699</v>
      </c>
    </row>
    <row r="784" spans="1:14" x14ac:dyDescent="0.2">
      <c r="A784" t="s">
        <v>35</v>
      </c>
      <c r="B784" s="3">
        <v>18.68</v>
      </c>
      <c r="C784" s="2">
        <f>2*Table3[[#This Row],[Photon energy (eV)]]-Threshold</f>
        <v>12.7726112</v>
      </c>
      <c r="D784" t="s">
        <v>25</v>
      </c>
      <c r="E784" s="1">
        <v>1.9052441235897899</v>
      </c>
      <c r="F784" s="2">
        <f>Table3[[#This Row],[Polar ang (rad)]]/PI()*180</f>
        <v>109.16244722379638</v>
      </c>
      <c r="G784" s="4">
        <f>ROUND(Table3[[#This Row],[Polar ang (deg)]], 0)</f>
        <v>109</v>
      </c>
      <c r="H784" s="5">
        <v>7.6935332728500505E-4</v>
      </c>
      <c r="I784" s="1">
        <v>0.55749286942370102</v>
      </c>
      <c r="J784" s="1">
        <v>5.1473811518299</v>
      </c>
      <c r="K784" s="2">
        <f>IF(Table3[[#This Row],[Phase shift diff (rad)]]="","",Table3[[#This Row],[Phase shift diff (rad)]]/PI()*180)</f>
        <v>294.92321554504167</v>
      </c>
      <c r="L784">
        <v>-1</v>
      </c>
      <c r="M784" s="1">
        <f>IF(Table3[[#This Row],[Unwrapped (deg)]]="","",Table3[[#This Row],[Unwrapped (deg)]]/180*PI())</f>
        <v>-1.1358041553496863</v>
      </c>
      <c r="N784" s="2">
        <f>IF(Table3[[#This Row],[Phase shift diff (deg)]]="","",Table3[[#This Row],[Phase shift diff (deg)]]+360*Table3[[#This Row],[Phase mod]])</f>
        <v>-65.076784454958329</v>
      </c>
    </row>
    <row r="785" spans="1:14" x14ac:dyDescent="0.2">
      <c r="A785" t="s">
        <v>35</v>
      </c>
      <c r="B785" s="3">
        <v>18.68</v>
      </c>
      <c r="C785" s="2">
        <f>2*Table3[[#This Row],[Photon energy (eV)]]-Threshold</f>
        <v>12.7726112</v>
      </c>
      <c r="D785" t="s">
        <v>25</v>
      </c>
      <c r="E785" s="1">
        <v>2.0390362692897899</v>
      </c>
      <c r="F785" s="2">
        <f>Table3[[#This Row],[Polar ang (rad)]]/PI()*180</f>
        <v>116.82817250440576</v>
      </c>
      <c r="G785" s="4">
        <f>ROUND(Table3[[#This Row],[Polar ang (deg)]], 0)</f>
        <v>117</v>
      </c>
      <c r="H785" s="5">
        <v>1.0002952821106499E-3</v>
      </c>
      <c r="I785" s="1">
        <v>0.97369914420457604</v>
      </c>
      <c r="J785" s="1">
        <v>5.0869933141783301</v>
      </c>
      <c r="K785" s="2">
        <f>IF(Table3[[#This Row],[Phase shift diff (rad)]]="","",Table3[[#This Row],[Phase shift diff (rad)]]/PI()*180)</f>
        <v>291.46324731368554</v>
      </c>
      <c r="L785">
        <v>-1</v>
      </c>
      <c r="M785" s="1">
        <f>IF(Table3[[#This Row],[Unwrapped (deg)]]="","",Table3[[#This Row],[Unwrapped (deg)]]/180*PI())</f>
        <v>-1.1961919930012557</v>
      </c>
      <c r="N785" s="2">
        <f>IF(Table3[[#This Row],[Phase shift diff (deg)]]="","",Table3[[#This Row],[Phase shift diff (deg)]]+360*Table3[[#This Row],[Phase mod]])</f>
        <v>-68.536752686314458</v>
      </c>
    </row>
    <row r="786" spans="1:14" x14ac:dyDescent="0.2">
      <c r="A786" t="s">
        <v>35</v>
      </c>
      <c r="B786" s="3">
        <v>18.68</v>
      </c>
      <c r="C786" s="2">
        <f>2*Table3[[#This Row],[Photon energy (eV)]]-Threshold</f>
        <v>12.7726112</v>
      </c>
      <c r="D786" t="s">
        <v>25</v>
      </c>
      <c r="E786" s="1">
        <v>2.1728440629797898</v>
      </c>
      <c r="F786" s="2">
        <f>Table3[[#This Row],[Polar ang (rad)]]/PI()*180</f>
        <v>124.4947943488</v>
      </c>
      <c r="G786" s="4">
        <f>ROUND(Table3[[#This Row],[Polar ang (deg)]], 0)</f>
        <v>124</v>
      </c>
      <c r="H786" s="5">
        <v>1.1914555860632601E-3</v>
      </c>
      <c r="I786" s="1">
        <v>0.90242957645394395</v>
      </c>
      <c r="J786" s="1">
        <v>4.9927044268141998</v>
      </c>
      <c r="K786" s="2">
        <f>IF(Table3[[#This Row],[Phase shift diff (rad)]]="","",Table3[[#This Row],[Phase shift diff (rad)]]/PI()*180)</f>
        <v>286.06089201273647</v>
      </c>
      <c r="L786">
        <v>-1</v>
      </c>
      <c r="M786" s="1">
        <f>IF(Table3[[#This Row],[Unwrapped (deg)]]="","",Table3[[#This Row],[Unwrapped (deg)]]/180*PI())</f>
        <v>-1.290480880365386</v>
      </c>
      <c r="N786" s="2">
        <f>IF(Table3[[#This Row],[Phase shift diff (deg)]]="","",Table3[[#This Row],[Phase shift diff (deg)]]+360*Table3[[#This Row],[Phase mod]])</f>
        <v>-73.939107987263526</v>
      </c>
    </row>
    <row r="787" spans="1:14" x14ac:dyDescent="0.2">
      <c r="A787" t="s">
        <v>35</v>
      </c>
      <c r="B787" s="3">
        <v>18.68</v>
      </c>
      <c r="C787" s="2">
        <f>2*Table3[[#This Row],[Photon energy (eV)]]-Threshold</f>
        <v>12.7726112</v>
      </c>
      <c r="D787" t="s">
        <v>25</v>
      </c>
      <c r="E787" s="1">
        <v>2.3066768641397899</v>
      </c>
      <c r="F787" s="2">
        <f>Table3[[#This Row],[Polar ang (rad)]]/PI()*180</f>
        <v>132.16284901568156</v>
      </c>
      <c r="G787" s="4">
        <f>ROUND(Table3[[#This Row],[Polar ang (deg)]], 0)</f>
        <v>132</v>
      </c>
      <c r="H787" s="5">
        <v>1.3732657734049001E-3</v>
      </c>
      <c r="I787" s="1">
        <v>0.71797832025442399</v>
      </c>
      <c r="J787" s="1">
        <v>4.8649346126440101</v>
      </c>
      <c r="K787" s="2">
        <f>IF(Table3[[#This Row],[Phase shift diff (rad)]]="","",Table3[[#This Row],[Phase shift diff (rad)]]/PI()*180)</f>
        <v>278.74022091161373</v>
      </c>
      <c r="L787">
        <v>-1</v>
      </c>
      <c r="M787" s="1">
        <f>IF(Table3[[#This Row],[Unwrapped (deg)]]="","",Table3[[#This Row],[Unwrapped (deg)]]/180*PI())</f>
        <v>-1.4182506945355766</v>
      </c>
      <c r="N787" s="2">
        <f>IF(Table3[[#This Row],[Phase shift diff (deg)]]="","",Table3[[#This Row],[Phase shift diff (deg)]]+360*Table3[[#This Row],[Phase mod]])</f>
        <v>-81.259779088386267</v>
      </c>
    </row>
    <row r="788" spans="1:14" x14ac:dyDescent="0.2">
      <c r="A788" t="s">
        <v>35</v>
      </c>
      <c r="B788" s="3">
        <v>18.68</v>
      </c>
      <c r="C788" s="2">
        <f>2*Table3[[#This Row],[Photon energy (eV)]]-Threshold</f>
        <v>12.7726112</v>
      </c>
      <c r="D788" t="s">
        <v>25</v>
      </c>
      <c r="E788" s="1">
        <v>2.4405506304297901</v>
      </c>
      <c r="F788" s="2">
        <f>Table3[[#This Row],[Polar ang (rad)]]/PI()*180</f>
        <v>139.83325081161931</v>
      </c>
      <c r="G788" s="4">
        <f>ROUND(Table3[[#This Row],[Polar ang (deg)]], 0)</f>
        <v>140</v>
      </c>
      <c r="H788" s="5">
        <v>1.5839953042462399E-3</v>
      </c>
      <c r="I788" s="1">
        <v>0.68180906606409397</v>
      </c>
      <c r="J788" s="1">
        <v>4.7188731772002797</v>
      </c>
      <c r="K788" s="2">
        <f>IF(Table3[[#This Row],[Phase shift diff (rad)]]="","",Table3[[#This Row],[Phase shift diff (rad)]]/PI()*180)</f>
        <v>270.37151711106549</v>
      </c>
      <c r="L788">
        <v>-1</v>
      </c>
      <c r="M788" s="1">
        <f>IF(Table3[[#This Row],[Unwrapped (deg)]]="","",Table3[[#This Row],[Unwrapped (deg)]]/180*PI())</f>
        <v>-1.5643121299793064</v>
      </c>
      <c r="N788" s="2">
        <f>IF(Table3[[#This Row],[Phase shift diff (deg)]]="","",Table3[[#This Row],[Phase shift diff (deg)]]+360*Table3[[#This Row],[Phase mod]])</f>
        <v>-89.628482888934514</v>
      </c>
    </row>
    <row r="789" spans="1:14" x14ac:dyDescent="0.2">
      <c r="A789" t="s">
        <v>35</v>
      </c>
      <c r="B789" s="3">
        <v>18.68</v>
      </c>
      <c r="C789" s="2">
        <f>2*Table3[[#This Row],[Photon energy (eV)]]-Threshold</f>
        <v>12.7726112</v>
      </c>
      <c r="D789" t="s">
        <v>25</v>
      </c>
      <c r="E789" s="1">
        <v>2.5744958264797901</v>
      </c>
      <c r="F789" s="2">
        <f>Table3[[#This Row],[Polar ang (rad)]]/PI()*180</f>
        <v>147.50774523133671</v>
      </c>
      <c r="G789" s="4">
        <f>ROUND(Table3[[#This Row],[Polar ang (deg)]], 0)</f>
        <v>148</v>
      </c>
      <c r="H789" s="5">
        <v>1.8454493534649701E-3</v>
      </c>
      <c r="I789" s="1">
        <v>0.86663692600557196</v>
      </c>
      <c r="J789" s="1">
        <v>4.5800771352692902</v>
      </c>
      <c r="K789" s="2">
        <f>IF(Table3[[#This Row],[Phase shift diff (rad)]]="","",Table3[[#This Row],[Phase shift diff (rad)]]/PI()*180)</f>
        <v>262.41908969529896</v>
      </c>
      <c r="L789">
        <v>-1</v>
      </c>
      <c r="M789" s="1">
        <f>IF(Table3[[#This Row],[Unwrapped (deg)]]="","",Table3[[#This Row],[Unwrapped (deg)]]/180*PI())</f>
        <v>-1.7031081719102963</v>
      </c>
      <c r="N789" s="2">
        <f>IF(Table3[[#This Row],[Phase shift diff (deg)]]="","",Table3[[#This Row],[Phase shift diff (deg)]]+360*Table3[[#This Row],[Phase mod]])</f>
        <v>-97.580910304701035</v>
      </c>
    </row>
    <row r="790" spans="1:14" x14ac:dyDescent="0.2">
      <c r="A790" t="s">
        <v>35</v>
      </c>
      <c r="B790" s="3">
        <v>18.68</v>
      </c>
      <c r="C790" s="2">
        <f>2*Table3[[#This Row],[Photon energy (eV)]]-Threshold</f>
        <v>12.7726112</v>
      </c>
      <c r="D790" t="s">
        <v>25</v>
      </c>
      <c r="E790" s="1">
        <v>2.7085798469497901</v>
      </c>
      <c r="F790" s="2">
        <f>Table3[[#This Row],[Polar ang (rad)]]/PI()*180</f>
        <v>155.19019370441345</v>
      </c>
      <c r="G790" s="4">
        <f>ROUND(Table3[[#This Row],[Polar ang (deg)]], 0)</f>
        <v>155</v>
      </c>
      <c r="H790" s="5">
        <v>2.14395408278611E-3</v>
      </c>
      <c r="I790" s="1">
        <v>0.99536022011203096</v>
      </c>
      <c r="J790" s="1">
        <v>4.46877470997135</v>
      </c>
      <c r="K790" s="2">
        <f>IF(Table3[[#This Row],[Phase shift diff (rad)]]="","",Table3[[#This Row],[Phase shift diff (rad)]]/PI()*180)</f>
        <v>256.04193047615689</v>
      </c>
      <c r="L790">
        <v>-1</v>
      </c>
      <c r="M790" s="1">
        <f>IF(Table3[[#This Row],[Unwrapped (deg)]]="","",Table3[[#This Row],[Unwrapped (deg)]]/180*PI())</f>
        <v>-1.8144105972082361</v>
      </c>
      <c r="N790" s="2">
        <f>IF(Table3[[#This Row],[Phase shift diff (deg)]]="","",Table3[[#This Row],[Phase shift diff (deg)]]+360*Table3[[#This Row],[Phase mod]])</f>
        <v>-103.95806952384311</v>
      </c>
    </row>
    <row r="791" spans="1:14" x14ac:dyDescent="0.2">
      <c r="A791" t="s">
        <v>35</v>
      </c>
      <c r="B791" s="3">
        <v>18.68</v>
      </c>
      <c r="C791" s="2">
        <f>2*Table3[[#This Row],[Photon energy (eV)]]-Threshold</f>
        <v>12.7726112</v>
      </c>
      <c r="D791" t="s">
        <v>25</v>
      </c>
      <c r="E791" s="1">
        <v>2.8429890499997899</v>
      </c>
      <c r="F791" s="2">
        <f>Table3[[#This Row],[Polar ang (rad)]]/PI()*180</f>
        <v>162.89127376689535</v>
      </c>
      <c r="G791" s="4">
        <f>ROUND(Table3[[#This Row],[Polar ang (deg)]], 0)</f>
        <v>163</v>
      </c>
      <c r="H791" s="5">
        <v>2.43358254276815E-3</v>
      </c>
      <c r="I791" s="1">
        <v>0.99999452027758895</v>
      </c>
      <c r="J791" s="1">
        <v>4.3914980263977696</v>
      </c>
      <c r="K791" s="2">
        <f>IF(Table3[[#This Row],[Phase shift diff (rad)]]="","",Table3[[#This Row],[Phase shift diff (rad)]]/PI()*180)</f>
        <v>251.61430265262277</v>
      </c>
      <c r="L791">
        <v>-1</v>
      </c>
      <c r="M791" s="1">
        <f>IF(Table3[[#This Row],[Unwrapped (deg)]]="","",Table3[[#This Row],[Unwrapped (deg)]]/180*PI())</f>
        <v>-1.8916872807818168</v>
      </c>
      <c r="N791" s="2">
        <f>IF(Table3[[#This Row],[Phase shift diff (deg)]]="","",Table3[[#This Row],[Phase shift diff (deg)]]+360*Table3[[#This Row],[Phase mod]])</f>
        <v>-108.38569734737723</v>
      </c>
    </row>
    <row r="792" spans="1:14" x14ac:dyDescent="0.2">
      <c r="A792" t="s">
        <v>35</v>
      </c>
      <c r="B792" s="3">
        <v>18.68</v>
      </c>
      <c r="C792" s="2">
        <f>2*Table3[[#This Row],[Photon energy (eV)]]-Threshold</f>
        <v>12.7726112</v>
      </c>
      <c r="D792" t="s">
        <v>25</v>
      </c>
      <c r="E792" s="1">
        <v>2.9785043514297902</v>
      </c>
      <c r="F792" s="2">
        <f>Table3[[#This Row],[Polar ang (rad)]]/PI()*180</f>
        <v>170.65572859827753</v>
      </c>
      <c r="G792" s="4">
        <f>ROUND(Table3[[#This Row],[Polar ang (deg)]], 0)</f>
        <v>171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diff (rad)]]="","",Table3[[#This Row],[Phase shift diff (rad)]]/PI()*180)</f>
        <v>248.99285609536722</v>
      </c>
      <c r="L792">
        <v>-1</v>
      </c>
      <c r="M792" s="1">
        <f>IF(Table3[[#This Row],[Unwrapped (deg)]]="","",Table3[[#This Row],[Unwrapped (deg)]]/180*PI())</f>
        <v>-1.9374401543709963</v>
      </c>
      <c r="N792" s="2">
        <f>IF(Table3[[#This Row],[Phase shift diff (deg)]]="","",Table3[[#This Row],[Phase shift diff (deg)]]+360*Table3[[#This Row],[Phase mod]])</f>
        <v>-111.00714390463278</v>
      </c>
    </row>
    <row r="793" spans="1:14" x14ac:dyDescent="0.2">
      <c r="A793" t="s">
        <v>35</v>
      </c>
      <c r="B793" s="3">
        <v>18.68</v>
      </c>
      <c r="C793" s="2">
        <f>2*Table3[[#This Row],[Photon energy (eV)]]-Threshold</f>
        <v>12.7726112</v>
      </c>
      <c r="D793" t="s">
        <v>25</v>
      </c>
      <c r="E793" s="1">
        <v>3.14159265358979</v>
      </c>
      <c r="F793" s="2">
        <f>Table3[[#This Row],[Polar ang (rad)]]/PI()*180</f>
        <v>179.99999999999983</v>
      </c>
      <c r="G793" s="4">
        <f>ROUND(Table3[[#This Row],[Polar ang (deg)]], 0)</f>
        <v>180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diff (rad)]]="","",Table3[[#This Row],[Phase shift diff (rad)]]/PI()*180)</f>
        <v>247.93442487289784</v>
      </c>
      <c r="L793">
        <v>-1</v>
      </c>
      <c r="M793" s="1">
        <f>IF(Table3[[#This Row],[Unwrapped (deg)]]="","",Table3[[#This Row],[Unwrapped (deg)]]/180*PI())</f>
        <v>-1.9559132641089958</v>
      </c>
      <c r="N793" s="2">
        <f>IF(Table3[[#This Row],[Phase shift diff (deg)]]="","",Table3[[#This Row],[Phase shift diff (deg)]]+360*Table3[[#This Row],[Phase mod]])</f>
        <v>-112.06557512710216</v>
      </c>
    </row>
    <row r="794" spans="1:14" x14ac:dyDescent="0.2">
      <c r="A794" t="s">
        <v>36</v>
      </c>
      <c r="B794" s="3">
        <v>19.100000000000001</v>
      </c>
      <c r="C794" s="2">
        <f>2*Table3[[#This Row],[Photon energy (eV)]]-Threshold</f>
        <v>13.612611200000003</v>
      </c>
      <c r="D794" t="s">
        <v>23</v>
      </c>
      <c r="E794" s="1">
        <v>0</v>
      </c>
      <c r="F794" s="2">
        <f>Table3[[#This Row],[Polar ang (rad)]]/PI()*180</f>
        <v>0</v>
      </c>
      <c r="G794" s="4">
        <f>ROUND(Table3[[#This Row],[Polar ang (deg)]], 0)</f>
        <v>0</v>
      </c>
      <c r="H794" s="5">
        <v>3.3874247799248101E-3</v>
      </c>
      <c r="I794" s="1">
        <v>1</v>
      </c>
      <c r="J794" s="1">
        <v>1.1236613669548201</v>
      </c>
      <c r="K794" s="2">
        <f>IF(Table3[[#This Row],[Phase shift diff (rad)]]="","",Table3[[#This Row],[Phase shift diff (rad)]]/PI()*180)</f>
        <v>64.381053928412058</v>
      </c>
      <c r="L794">
        <v>-1</v>
      </c>
      <c r="M794" s="1">
        <f>IF(Table3[[#This Row],[Unwrapped (deg)]]="","",Table3[[#This Row],[Unwrapped (deg)]]/180*PI())</f>
        <v>-5.1595239402247666</v>
      </c>
      <c r="N794" s="2">
        <f>IF(Table3[[#This Row],[Phase shift diff (deg)]]="","",Table3[[#This Row],[Phase shift diff (deg)]]+360*Table3[[#This Row],[Phase mod]])</f>
        <v>-295.61894607158797</v>
      </c>
    </row>
    <row r="795" spans="1:14" x14ac:dyDescent="0.2">
      <c r="A795" t="s">
        <v>36</v>
      </c>
      <c r="B795" s="3">
        <v>19.100000000000001</v>
      </c>
      <c r="C795" s="2">
        <f>2*Table3[[#This Row],[Photon energy (eV)]]-Threshold</f>
        <v>13.612611200000003</v>
      </c>
      <c r="D795" t="s">
        <v>23</v>
      </c>
      <c r="E795" s="1">
        <v>0.16308830216</v>
      </c>
      <c r="F795" s="2">
        <f>Table3[[#This Row],[Polar ang (rad)]]/PI()*180</f>
        <v>9.3442714017223079</v>
      </c>
      <c r="G795" s="4">
        <f>ROUND(Table3[[#This Row],[Polar ang (deg)]], 0)</f>
        <v>9</v>
      </c>
      <c r="H795" s="5">
        <v>2.9695782923186901E-3</v>
      </c>
      <c r="I795" s="1">
        <v>0.91193745601270204</v>
      </c>
      <c r="J795" s="1">
        <v>1.12248307885027</v>
      </c>
      <c r="K795" s="2">
        <f>IF(Table3[[#This Row],[Phase shift diff (rad)]]="","",Table3[[#This Row],[Phase shift diff (rad)]]/PI()*180)</f>
        <v>64.313542992970866</v>
      </c>
      <c r="L795">
        <v>-1</v>
      </c>
      <c r="M795" s="1">
        <f>IF(Table3[[#This Row],[Unwrapped (deg)]]="","",Table3[[#This Row],[Unwrapped (deg)]]/180*PI())</f>
        <v>-5.1607022283293169</v>
      </c>
      <c r="N795" s="2">
        <f>IF(Table3[[#This Row],[Phase shift diff (deg)]]="","",Table3[[#This Row],[Phase shift diff (deg)]]+360*Table3[[#This Row],[Phase mod]])</f>
        <v>-295.68645700702916</v>
      </c>
    </row>
    <row r="796" spans="1:14" x14ac:dyDescent="0.2">
      <c r="A796" t="s">
        <v>36</v>
      </c>
      <c r="B796" s="3">
        <v>19.100000000000001</v>
      </c>
      <c r="C796" s="2">
        <f>2*Table3[[#This Row],[Photon energy (eV)]]-Threshold</f>
        <v>13.612611200000003</v>
      </c>
      <c r="D796" t="s">
        <v>23</v>
      </c>
      <c r="E796" s="1">
        <v>0.29860360358999999</v>
      </c>
      <c r="F796" s="2">
        <f>Table3[[#This Row],[Polar ang (rad)]]/PI()*180</f>
        <v>17.108726233104477</v>
      </c>
      <c r="G796" s="4">
        <f>ROUND(Table3[[#This Row],[Polar ang (deg)]], 0)</f>
        <v>17</v>
      </c>
      <c r="H796" s="5">
        <v>2.1250917821600199E-3</v>
      </c>
      <c r="I796" s="1">
        <v>0.71696539579351204</v>
      </c>
      <c r="J796" s="1">
        <v>1.12276302861646</v>
      </c>
      <c r="K796" s="2">
        <f>IF(Table3[[#This Row],[Phase shift diff (rad)]]="","",Table3[[#This Row],[Phase shift diff (rad)]]/PI()*180)</f>
        <v>64.329582933049224</v>
      </c>
      <c r="L796">
        <v>-1</v>
      </c>
      <c r="M796" s="1">
        <f>IF(Table3[[#This Row],[Unwrapped (deg)]]="","",Table3[[#This Row],[Unwrapped (deg)]]/180*PI())</f>
        <v>-5.1604222785631269</v>
      </c>
      <c r="N796" s="2">
        <f>IF(Table3[[#This Row],[Phase shift diff (deg)]]="","",Table3[[#This Row],[Phase shift diff (deg)]]+360*Table3[[#This Row],[Phase mod]])</f>
        <v>-295.67041706695079</v>
      </c>
    </row>
    <row r="797" spans="1:14" x14ac:dyDescent="0.2">
      <c r="A797" t="s">
        <v>36</v>
      </c>
      <c r="B797" s="3">
        <v>19.100000000000001</v>
      </c>
      <c r="C797" s="2">
        <f>2*Table3[[#This Row],[Photon energy (eV)]]-Threshold</f>
        <v>13.612611200000003</v>
      </c>
      <c r="D797" t="s">
        <v>23</v>
      </c>
      <c r="E797" s="1">
        <v>0.43301280663999903</v>
      </c>
      <c r="F797" s="2">
        <f>Table3[[#This Row],[Polar ang (rad)]]/PI()*180</f>
        <v>24.809806295586331</v>
      </c>
      <c r="G797" s="4">
        <f>ROUND(Table3[[#This Row],[Polar ang (deg)]], 0)</f>
        <v>25</v>
      </c>
      <c r="H797" s="5">
        <v>1.13629771134848E-3</v>
      </c>
      <c r="I797" s="1">
        <v>0.44601248365705698</v>
      </c>
      <c r="J797" s="1">
        <v>1.14373486019523</v>
      </c>
      <c r="K797" s="2">
        <f>IF(Table3[[#This Row],[Phase shift diff (rad)]]="","",Table3[[#This Row],[Phase shift diff (rad)]]/PI()*180)</f>
        <v>65.531180371171928</v>
      </c>
      <c r="L797">
        <v>-1</v>
      </c>
      <c r="M797" s="1">
        <f>IF(Table3[[#This Row],[Unwrapped (deg)]]="","",Table3[[#This Row],[Unwrapped (deg)]]/180*PI())</f>
        <v>-5.1394504469843572</v>
      </c>
      <c r="N797" s="2">
        <f>IF(Table3[[#This Row],[Phase shift diff (deg)]]="","",Table3[[#This Row],[Phase shift diff (deg)]]+360*Table3[[#This Row],[Phase mod]])</f>
        <v>-294.4688196288281</v>
      </c>
    </row>
    <row r="798" spans="1:14" x14ac:dyDescent="0.2">
      <c r="A798" t="s">
        <v>36</v>
      </c>
      <c r="B798" s="3">
        <v>19.100000000000001</v>
      </c>
      <c r="C798" s="2">
        <f>2*Table3[[#This Row],[Photon energy (eV)]]-Threshold</f>
        <v>13.612611200000003</v>
      </c>
      <c r="D798" t="s">
        <v>23</v>
      </c>
      <c r="E798" s="1">
        <v>0.56709682710999998</v>
      </c>
      <c r="F798" s="2">
        <f>Table3[[#This Row],[Polar ang (rad)]]/PI()*180</f>
        <v>32.492254768663123</v>
      </c>
      <c r="G798" s="4">
        <f>ROUND(Table3[[#This Row],[Polar ang (deg)]], 0)</f>
        <v>32</v>
      </c>
      <c r="H798" s="5">
        <v>3.1947365387963102E-4</v>
      </c>
      <c r="I798" s="1">
        <v>0.154475701934459</v>
      </c>
      <c r="J798" s="1">
        <v>1.3944457585726699</v>
      </c>
      <c r="K798" s="2">
        <f>IF(Table3[[#This Row],[Phase shift diff (rad)]]="","",Table3[[#This Row],[Phase shift diff (rad)]]/PI()*180)</f>
        <v>79.895856726132521</v>
      </c>
      <c r="L798">
        <v>-1</v>
      </c>
      <c r="M798" s="1">
        <f>IF(Table3[[#This Row],[Unwrapped (deg)]]="","",Table3[[#This Row],[Unwrapped (deg)]]/180*PI())</f>
        <v>-4.8887395486069156</v>
      </c>
      <c r="N798" s="2">
        <f>IF(Table3[[#This Row],[Phase shift diff (deg)]]="","",Table3[[#This Row],[Phase shift diff (deg)]]+360*Table3[[#This Row],[Phase mod]])</f>
        <v>-280.10414327386746</v>
      </c>
    </row>
    <row r="799" spans="1:14" x14ac:dyDescent="0.2">
      <c r="A799" t="s">
        <v>36</v>
      </c>
      <c r="B799" s="3">
        <v>19.100000000000001</v>
      </c>
      <c r="C799" s="2">
        <f>2*Table3[[#This Row],[Photon energy (eV)]]-Threshold</f>
        <v>13.612611200000003</v>
      </c>
      <c r="D799" t="s">
        <v>23</v>
      </c>
      <c r="E799" s="1">
        <v>0.70104202315999997</v>
      </c>
      <c r="F799" s="2">
        <f>Table3[[#This Row],[Polar ang (rad)]]/PI()*180</f>
        <v>40.166749188380507</v>
      </c>
      <c r="G799" s="4">
        <f>ROUND(Table3[[#This Row],[Polar ang (deg)]], 0)</f>
        <v>40</v>
      </c>
      <c r="H799" s="5">
        <v>2.3615198854076699E-4</v>
      </c>
      <c r="I799" s="1">
        <v>0.12250667928274001</v>
      </c>
      <c r="J799" s="1">
        <v>3.3533711672894402</v>
      </c>
      <c r="K799" s="2">
        <f>IF(Table3[[#This Row],[Phase shift diff (rad)]]="","",Table3[[#This Row],[Phase shift diff (rad)]]/PI()*180)</f>
        <v>192.13401502654324</v>
      </c>
      <c r="L799">
        <v>-1</v>
      </c>
      <c r="M799" s="1">
        <f>IF(Table3[[#This Row],[Unwrapped (deg)]]="","",Table3[[#This Row],[Unwrapped (deg)]]/180*PI())</f>
        <v>-2.9298141398901465</v>
      </c>
      <c r="N799" s="2">
        <f>IF(Table3[[#This Row],[Phase shift diff (deg)]]="","",Table3[[#This Row],[Phase shift diff (deg)]]+360*Table3[[#This Row],[Phase mod]])</f>
        <v>-167.86598497345676</v>
      </c>
    </row>
    <row r="800" spans="1:14" x14ac:dyDescent="0.2">
      <c r="A800" t="s">
        <v>36</v>
      </c>
      <c r="B800" s="3">
        <v>19.100000000000001</v>
      </c>
      <c r="C800" s="2">
        <f>2*Table3[[#This Row],[Photon energy (eV)]]-Threshold</f>
        <v>13.612611200000003</v>
      </c>
      <c r="D800" t="s">
        <v>23</v>
      </c>
      <c r="E800" s="1">
        <v>0.83491578945</v>
      </c>
      <c r="F800" s="2">
        <f>Table3[[#This Row],[Polar ang (rad)]]/PI()*180</f>
        <v>47.837150984318271</v>
      </c>
      <c r="G800" s="4">
        <f>ROUND(Table3[[#This Row],[Polar ang (deg)]], 0)</f>
        <v>48</v>
      </c>
      <c r="H800" s="5">
        <v>3.5270428502065499E-4</v>
      </c>
      <c r="I800" s="1">
        <v>0.220726918996728</v>
      </c>
      <c r="J800" s="1">
        <v>3.2047150337435699</v>
      </c>
      <c r="K800" s="2">
        <f>IF(Table3[[#This Row],[Phase shift diff (rad)]]="","",Table3[[#This Row],[Phase shift diff (rad)]]/PI()*180)</f>
        <v>183.61664597563177</v>
      </c>
      <c r="L800">
        <v>-1</v>
      </c>
      <c r="M800" s="1">
        <f>IF(Table3[[#This Row],[Unwrapped (deg)]]="","",Table3[[#This Row],[Unwrapped (deg)]]/180*PI())</f>
        <v>-3.0784702734360159</v>
      </c>
      <c r="N800" s="2">
        <f>IF(Table3[[#This Row],[Phase shift diff (deg)]]="","",Table3[[#This Row],[Phase shift diff (deg)]]+360*Table3[[#This Row],[Phase mod]])</f>
        <v>-176.38335402436823</v>
      </c>
    </row>
    <row r="801" spans="1:14" x14ac:dyDescent="0.2">
      <c r="A801" t="s">
        <v>36</v>
      </c>
      <c r="B801" s="3">
        <v>19.100000000000001</v>
      </c>
      <c r="C801" s="2">
        <f>2*Table3[[#This Row],[Photon energy (eV)]]-Threshold</f>
        <v>13.612611200000003</v>
      </c>
      <c r="D801" t="s">
        <v>23</v>
      </c>
      <c r="E801" s="1">
        <v>0.96874859060999896</v>
      </c>
      <c r="F801" s="2">
        <f>Table3[[#This Row],[Polar ang (rad)]]/PI()*180</f>
        <v>55.505205651199752</v>
      </c>
      <c r="G801" s="4">
        <f>ROUND(Table3[[#This Row],[Polar ang (deg)]], 0)</f>
        <v>56</v>
      </c>
      <c r="H801" s="5">
        <v>4.2615524717715098E-4</v>
      </c>
      <c r="I801" s="1">
        <v>0.42247639758525402</v>
      </c>
      <c r="J801" s="1">
        <v>2.45145683123951</v>
      </c>
      <c r="K801" s="2">
        <f>IF(Table3[[#This Row],[Phase shift diff (rad)]]="","",Table3[[#This Row],[Phase shift diff (rad)]]/PI()*180)</f>
        <v>140.45813008853844</v>
      </c>
      <c r="L801">
        <v>-1</v>
      </c>
      <c r="M801" s="1">
        <f>IF(Table3[[#This Row],[Unwrapped (deg)]]="","",Table3[[#This Row],[Unwrapped (deg)]]/180*PI())</f>
        <v>-3.8317284759400758</v>
      </c>
      <c r="N801" s="2">
        <f>IF(Table3[[#This Row],[Phase shift diff (deg)]]="","",Table3[[#This Row],[Phase shift diff (deg)]]+360*Table3[[#This Row],[Phase mod]])</f>
        <v>-219.54186991146156</v>
      </c>
    </row>
    <row r="802" spans="1:14" x14ac:dyDescent="0.2">
      <c r="A802" t="s">
        <v>36</v>
      </c>
      <c r="B802" s="3">
        <v>19.100000000000001</v>
      </c>
      <c r="C802" s="2">
        <f>2*Table3[[#This Row],[Photon energy (eV)]]-Threshold</f>
        <v>13.612611200000003</v>
      </c>
      <c r="D802" t="s">
        <v>23</v>
      </c>
      <c r="E802" s="1">
        <v>1.1025563842999999</v>
      </c>
      <c r="F802" s="2">
        <f>Table3[[#This Row],[Polar ang (rad)]]/PI()*180</f>
        <v>63.171827495594052</v>
      </c>
      <c r="G802" s="4">
        <f>ROUND(Table3[[#This Row],[Polar ang (deg)]], 0)</f>
        <v>63</v>
      </c>
      <c r="H802" s="5">
        <v>6.47989772375012E-4</v>
      </c>
      <c r="I802" s="1">
        <v>0.76763844592620201</v>
      </c>
      <c r="J802" s="1">
        <v>1.92278067708999</v>
      </c>
      <c r="K802" s="2">
        <f>IF(Table3[[#This Row],[Phase shift diff (rad)]]="","",Table3[[#This Row],[Phase shift diff (rad)]]/PI()*180)</f>
        <v>110.16721772656321</v>
      </c>
      <c r="L802">
        <v>-1</v>
      </c>
      <c r="M802" s="1">
        <f>IF(Table3[[#This Row],[Unwrapped (deg)]]="","",Table3[[#This Row],[Unwrapped (deg)]]/180*PI())</f>
        <v>-4.3604046300895964</v>
      </c>
      <c r="N802" s="2">
        <f>IF(Table3[[#This Row],[Phase shift diff (deg)]]="","",Table3[[#This Row],[Phase shift diff (deg)]]+360*Table3[[#This Row],[Phase mod]])</f>
        <v>-249.83278227343681</v>
      </c>
    </row>
    <row r="803" spans="1:14" x14ac:dyDescent="0.2">
      <c r="A803" t="s">
        <v>36</v>
      </c>
      <c r="B803" s="3">
        <v>19.100000000000001</v>
      </c>
      <c r="C803" s="2">
        <f>2*Table3[[#This Row],[Photon energy (eV)]]-Threshold</f>
        <v>13.612611200000003</v>
      </c>
      <c r="D803" t="s">
        <v>23</v>
      </c>
      <c r="E803" s="1">
        <v>1.2363485299999999</v>
      </c>
      <c r="F803" s="2">
        <f>Table3[[#This Row],[Polar ang (rad)]]/PI()*180</f>
        <v>70.837552776203438</v>
      </c>
      <c r="G803" s="4">
        <f>ROUND(Table3[[#This Row],[Polar ang (deg)]], 0)</f>
        <v>71</v>
      </c>
      <c r="H803" s="5">
        <v>7.7812549769529205E-4</v>
      </c>
      <c r="I803" s="1">
        <v>0.60309573738952305</v>
      </c>
      <c r="J803" s="1">
        <v>1.71010446726792</v>
      </c>
      <c r="K803" s="2">
        <f>IF(Table3[[#This Row],[Phase shift diff (rad)]]="","",Table3[[#This Row],[Phase shift diff (rad)]]/PI()*180)</f>
        <v>97.981768500919841</v>
      </c>
      <c r="L803">
        <v>-1</v>
      </c>
      <c r="M803" s="1">
        <f>IF(Table3[[#This Row],[Unwrapped (deg)]]="","",Table3[[#This Row],[Unwrapped (deg)]]/180*PI())</f>
        <v>-4.5730808399116665</v>
      </c>
      <c r="N803" s="2">
        <f>IF(Table3[[#This Row],[Phase shift diff (deg)]]="","",Table3[[#This Row],[Phase shift diff (deg)]]+360*Table3[[#This Row],[Phase mod]])</f>
        <v>-262.01823149908017</v>
      </c>
    </row>
    <row r="804" spans="1:14" x14ac:dyDescent="0.2">
      <c r="A804" t="s">
        <v>36</v>
      </c>
      <c r="B804" s="3">
        <v>19.100000000000001</v>
      </c>
      <c r="C804" s="2">
        <f>2*Table3[[#This Row],[Photon energy (eV)]]-Threshold</f>
        <v>13.612611200000003</v>
      </c>
      <c r="D804" t="s">
        <v>23</v>
      </c>
      <c r="E804" s="1">
        <v>1.3701310999</v>
      </c>
      <c r="F804" s="2">
        <f>Table3[[#This Row],[Polar ang (rad)]]/PI()*180</f>
        <v>78.502729403887372</v>
      </c>
      <c r="G804" s="4">
        <f>ROUND(Table3[[#This Row],[Polar ang (deg)]], 0)</f>
        <v>79</v>
      </c>
      <c r="H804" s="5">
        <v>6.4130144930607503E-4</v>
      </c>
      <c r="I804" s="1">
        <v>0.55170568250983198</v>
      </c>
      <c r="J804" s="1">
        <v>1.6203137754633601</v>
      </c>
      <c r="K804" s="2">
        <f>IF(Table3[[#This Row],[Phase shift diff (rad)]]="","",Table3[[#This Row],[Phase shift diff (rad)]]/PI()*180)</f>
        <v>92.837140820958652</v>
      </c>
      <c r="L804">
        <v>-1</v>
      </c>
      <c r="M804" s="1">
        <f>IF(Table3[[#This Row],[Unwrapped (deg)]]="","",Table3[[#This Row],[Unwrapped (deg)]]/180*PI())</f>
        <v>-4.6628715317162266</v>
      </c>
      <c r="N804" s="2">
        <f>IF(Table3[[#This Row],[Phase shift diff (deg)]]="","",Table3[[#This Row],[Phase shift diff (deg)]]+360*Table3[[#This Row],[Phase mod]])</f>
        <v>-267.16285917904133</v>
      </c>
    </row>
    <row r="805" spans="1:14" x14ac:dyDescent="0.2">
      <c r="A805" t="s">
        <v>36</v>
      </c>
      <c r="B805" s="3">
        <v>19.100000000000001</v>
      </c>
      <c r="C805" s="2">
        <f>2*Table3[[#This Row],[Photon energy (eV)]]-Threshold</f>
        <v>13.612611200000003</v>
      </c>
      <c r="D805" t="s">
        <v>23</v>
      </c>
      <c r="E805" s="1">
        <v>1.5039084682999999</v>
      </c>
      <c r="F805" s="2">
        <f>Table3[[#This Row],[Polar ang (rad)]]/PI()*180</f>
        <v>86.167608007574145</v>
      </c>
      <c r="G805" s="4">
        <f>ROUND(Table3[[#This Row],[Polar ang (deg)]], 0)</f>
        <v>86</v>
      </c>
      <c r="H805" s="5">
        <v>2.4824104523290998E-4</v>
      </c>
      <c r="I805" s="1">
        <v>0.53572769062525405</v>
      </c>
      <c r="J805" s="1">
        <v>1.58535563702301</v>
      </c>
      <c r="K805" s="2">
        <f>IF(Table3[[#This Row],[Phase shift diff (rad)]]="","",Table3[[#This Row],[Phase shift diff (rad)]]/PI()*180)</f>
        <v>90.83418702869254</v>
      </c>
      <c r="L805">
        <v>-1</v>
      </c>
      <c r="M805" s="1">
        <f>IF(Table3[[#This Row],[Unwrapped (deg)]]="","",Table3[[#This Row],[Unwrapped (deg)]]/180*PI())</f>
        <v>-4.697829670156576</v>
      </c>
      <c r="N805" s="2">
        <f>IF(Table3[[#This Row],[Phase shift diff (deg)]]="","",Table3[[#This Row],[Phase shift diff (deg)]]+360*Table3[[#This Row],[Phase mod]])</f>
        <v>-269.16581297130745</v>
      </c>
    </row>
    <row r="806" spans="1:14" x14ac:dyDescent="0.2">
      <c r="A806" t="s">
        <v>36</v>
      </c>
      <c r="B806" s="3">
        <v>19.100000000000001</v>
      </c>
      <c r="C806" s="2">
        <f>2*Table3[[#This Row],[Photon energy (eV)]]-Threshold</f>
        <v>13.612611200000003</v>
      </c>
      <c r="D806" t="s">
        <v>23</v>
      </c>
      <c r="E806" s="1">
        <v>1.6376841852897901</v>
      </c>
      <c r="F806" s="2">
        <f>Table3[[#This Row],[Polar ang (rad)]]/PI()*180</f>
        <v>93.83239199242567</v>
      </c>
      <c r="G806" s="4">
        <f>ROUND(Table3[[#This Row],[Polar ang (deg)]], 0)</f>
        <v>94</v>
      </c>
      <c r="H806" s="5">
        <v>2.4824104523290998E-4</v>
      </c>
      <c r="I806" s="1">
        <v>0.53572769062525405</v>
      </c>
      <c r="J806" s="1">
        <v>4.7269482906127998</v>
      </c>
      <c r="K806" s="2">
        <f>IF(Table3[[#This Row],[Phase shift diff (rad)]]="","",Table3[[#This Row],[Phase shift diff (rad)]]/PI()*180)</f>
        <v>270.83418702869238</v>
      </c>
      <c r="L806">
        <v>-1</v>
      </c>
      <c r="M806" s="1">
        <f>IF(Table3[[#This Row],[Unwrapped (deg)]]="","",Table3[[#This Row],[Unwrapped (deg)]]/180*PI())</f>
        <v>-1.556237016566786</v>
      </c>
      <c r="N806" s="2">
        <f>IF(Table3[[#This Row],[Phase shift diff (deg)]]="","",Table3[[#This Row],[Phase shift diff (deg)]]+360*Table3[[#This Row],[Phase mod]])</f>
        <v>-89.165812971307616</v>
      </c>
    </row>
    <row r="807" spans="1:14" x14ac:dyDescent="0.2">
      <c r="A807" t="s">
        <v>36</v>
      </c>
      <c r="B807" s="3">
        <v>19.100000000000001</v>
      </c>
      <c r="C807" s="2">
        <f>2*Table3[[#This Row],[Photon energy (eV)]]-Threshold</f>
        <v>13.612611200000003</v>
      </c>
      <c r="D807" t="s">
        <v>23</v>
      </c>
      <c r="E807" s="1">
        <v>1.77146155368979</v>
      </c>
      <c r="F807" s="2">
        <f>Table3[[#This Row],[Polar ang (rad)]]/PI()*180</f>
        <v>101.49727059611246</v>
      </c>
      <c r="G807" s="4">
        <f>ROUND(Table3[[#This Row],[Polar ang (deg)]], 0)</f>
        <v>101</v>
      </c>
      <c r="H807" s="5">
        <v>6.4130144930607503E-4</v>
      </c>
      <c r="I807" s="1">
        <v>0.55170568250983198</v>
      </c>
      <c r="J807" s="1">
        <v>4.7619064290531501</v>
      </c>
      <c r="K807" s="2">
        <f>IF(Table3[[#This Row],[Phase shift diff (rad)]]="","",Table3[[#This Row],[Phase shift diff (rad)]]/PI()*180)</f>
        <v>272.8371408209585</v>
      </c>
      <c r="L807">
        <v>-1</v>
      </c>
      <c r="M807" s="1">
        <f>IF(Table3[[#This Row],[Unwrapped (deg)]]="","",Table3[[#This Row],[Unwrapped (deg)]]/180*PI())</f>
        <v>-1.5212788781264359</v>
      </c>
      <c r="N807" s="2">
        <f>IF(Table3[[#This Row],[Phase shift diff (deg)]]="","",Table3[[#This Row],[Phase shift diff (deg)]]+360*Table3[[#This Row],[Phase mod]])</f>
        <v>-87.162859179041504</v>
      </c>
    </row>
    <row r="808" spans="1:14" x14ac:dyDescent="0.2">
      <c r="A808" t="s">
        <v>36</v>
      </c>
      <c r="B808" s="3">
        <v>19.100000000000001</v>
      </c>
      <c r="C808" s="2">
        <f>2*Table3[[#This Row],[Photon energy (eV)]]-Threshold</f>
        <v>13.612611200000003</v>
      </c>
      <c r="D808" t="s">
        <v>23</v>
      </c>
      <c r="E808" s="1">
        <v>1.9052441235897899</v>
      </c>
      <c r="F808" s="2">
        <f>Table3[[#This Row],[Polar ang (rad)]]/PI()*180</f>
        <v>109.16244722379638</v>
      </c>
      <c r="G808" s="4">
        <f>ROUND(Table3[[#This Row],[Polar ang (deg)]], 0)</f>
        <v>109</v>
      </c>
      <c r="H808" s="5">
        <v>7.7812549769529205E-4</v>
      </c>
      <c r="I808" s="1">
        <v>0.60309573738952305</v>
      </c>
      <c r="J808" s="1">
        <v>4.8516971208577102</v>
      </c>
      <c r="K808" s="2">
        <f>IF(Table3[[#This Row],[Phase shift diff (rad)]]="","",Table3[[#This Row],[Phase shift diff (rad)]]/PI()*180)</f>
        <v>277.98176850091966</v>
      </c>
      <c r="L808">
        <v>-1</v>
      </c>
      <c r="M808" s="1">
        <f>IF(Table3[[#This Row],[Unwrapped (deg)]]="","",Table3[[#This Row],[Unwrapped (deg)]]/180*PI())</f>
        <v>-1.4314881863218765</v>
      </c>
      <c r="N808" s="2">
        <f>IF(Table3[[#This Row],[Phase shift diff (deg)]]="","",Table3[[#This Row],[Phase shift diff (deg)]]+360*Table3[[#This Row],[Phase mod]])</f>
        <v>-82.018231499080343</v>
      </c>
    </row>
    <row r="809" spans="1:14" x14ac:dyDescent="0.2">
      <c r="A809" t="s">
        <v>36</v>
      </c>
      <c r="B809" s="3">
        <v>19.100000000000001</v>
      </c>
      <c r="C809" s="2">
        <f>2*Table3[[#This Row],[Photon energy (eV)]]-Threshold</f>
        <v>13.612611200000003</v>
      </c>
      <c r="D809" t="s">
        <v>23</v>
      </c>
      <c r="E809" s="1">
        <v>2.0390362692897899</v>
      </c>
      <c r="F809" s="2">
        <f>Table3[[#This Row],[Polar ang (rad)]]/PI()*180</f>
        <v>116.82817250440576</v>
      </c>
      <c r="G809" s="4">
        <f>ROUND(Table3[[#This Row],[Polar ang (deg)]], 0)</f>
        <v>117</v>
      </c>
      <c r="H809" s="5">
        <v>6.47989772375012E-4</v>
      </c>
      <c r="I809" s="1">
        <v>0.76763844592620201</v>
      </c>
      <c r="J809" s="1">
        <v>5.0643733306797802</v>
      </c>
      <c r="K809" s="2">
        <f>IF(Table3[[#This Row],[Phase shift diff (rad)]]="","",Table3[[#This Row],[Phase shift diff (rad)]]/PI()*180)</f>
        <v>290.16721772656302</v>
      </c>
      <c r="L809">
        <v>-1</v>
      </c>
      <c r="M809" s="1">
        <f>IF(Table3[[#This Row],[Unwrapped (deg)]]="","",Table3[[#This Row],[Unwrapped (deg)]]/180*PI())</f>
        <v>-1.2188119764998064</v>
      </c>
      <c r="N809" s="2">
        <f>IF(Table3[[#This Row],[Phase shift diff (deg)]]="","",Table3[[#This Row],[Phase shift diff (deg)]]+360*Table3[[#This Row],[Phase mod]])</f>
        <v>-69.832782273436976</v>
      </c>
    </row>
    <row r="810" spans="1:14" x14ac:dyDescent="0.2">
      <c r="A810" t="s">
        <v>36</v>
      </c>
      <c r="B810" s="3">
        <v>19.100000000000001</v>
      </c>
      <c r="C810" s="2">
        <f>2*Table3[[#This Row],[Photon energy (eV)]]-Threshold</f>
        <v>13.612611200000003</v>
      </c>
      <c r="D810" t="s">
        <v>23</v>
      </c>
      <c r="E810" s="1">
        <v>2.1728440629797898</v>
      </c>
      <c r="F810" s="2">
        <f>Table3[[#This Row],[Polar ang (rad)]]/PI()*180</f>
        <v>124.4947943488</v>
      </c>
      <c r="G810" s="4">
        <f>ROUND(Table3[[#This Row],[Polar ang (deg)]], 0)</f>
        <v>124</v>
      </c>
      <c r="H810" s="5">
        <v>4.2615524717715098E-4</v>
      </c>
      <c r="I810" s="1">
        <v>0.42247639758525402</v>
      </c>
      <c r="J810" s="1">
        <v>5.5930494848293</v>
      </c>
      <c r="K810" s="2">
        <f>IF(Table3[[#This Row],[Phase shift diff (rad)]]="","",Table3[[#This Row],[Phase shift diff (rad)]]/PI()*180)</f>
        <v>320.45813008853827</v>
      </c>
      <c r="L810">
        <v>-1</v>
      </c>
      <c r="M810" s="1">
        <f>IF(Table3[[#This Row],[Unwrapped (deg)]]="","",Table3[[#This Row],[Unwrapped (deg)]]/180*PI())</f>
        <v>-0.69013582235028592</v>
      </c>
      <c r="N810" s="2">
        <f>IF(Table3[[#This Row],[Phase shift diff (deg)]]="","",Table3[[#This Row],[Phase shift diff (deg)]]+360*Table3[[#This Row],[Phase mod]])</f>
        <v>-39.541869911461731</v>
      </c>
    </row>
    <row r="811" spans="1:14" x14ac:dyDescent="0.2">
      <c r="A811" t="s">
        <v>36</v>
      </c>
      <c r="B811" s="3">
        <v>19.100000000000001</v>
      </c>
      <c r="C811" s="2">
        <f>2*Table3[[#This Row],[Photon energy (eV)]]-Threshold</f>
        <v>13.612611200000003</v>
      </c>
      <c r="D811" t="s">
        <v>23</v>
      </c>
      <c r="E811" s="1">
        <v>2.3066768641397899</v>
      </c>
      <c r="F811" s="2">
        <f>Table3[[#This Row],[Polar ang (rad)]]/PI()*180</f>
        <v>132.16284901568156</v>
      </c>
      <c r="G811" s="4">
        <f>ROUND(Table3[[#This Row],[Polar ang (deg)]], 0)</f>
        <v>132</v>
      </c>
      <c r="H811" s="5">
        <v>3.5270428502065499E-4</v>
      </c>
      <c r="I811" s="1">
        <v>0.220726918996728</v>
      </c>
      <c r="J811" s="1">
        <v>6.3463076873333701</v>
      </c>
      <c r="K811" s="2">
        <f>IF(Table3[[#This Row],[Phase shift diff (rad)]]="","",Table3[[#This Row],[Phase shift diff (rad)]]/PI()*180)</f>
        <v>363.61664597563214</v>
      </c>
      <c r="L811">
        <v>-1</v>
      </c>
      <c r="M811" s="1">
        <f>IF(Table3[[#This Row],[Unwrapped (deg)]]="","",Table3[[#This Row],[Unwrapped (deg)]]/180*PI())</f>
        <v>6.3122380153783436E-2</v>
      </c>
      <c r="N811" s="2">
        <f>IF(Table3[[#This Row],[Phase shift diff (deg)]]="","",Table3[[#This Row],[Phase shift diff (deg)]]+360*Table3[[#This Row],[Phase mod]])</f>
        <v>3.6166459756321387</v>
      </c>
    </row>
    <row r="812" spans="1:14" x14ac:dyDescent="0.2">
      <c r="A812" t="s">
        <v>36</v>
      </c>
      <c r="B812" s="3">
        <v>19.100000000000001</v>
      </c>
      <c r="C812" s="2">
        <f>2*Table3[[#This Row],[Photon energy (eV)]]-Threshold</f>
        <v>13.612611200000003</v>
      </c>
      <c r="D812" t="s">
        <v>23</v>
      </c>
      <c r="E812" s="1">
        <v>2.4405506304297901</v>
      </c>
      <c r="F812" s="2">
        <f>Table3[[#This Row],[Polar ang (rad)]]/PI()*180</f>
        <v>139.83325081161931</v>
      </c>
      <c r="G812" s="4">
        <f>ROUND(Table3[[#This Row],[Polar ang (deg)]], 0)</f>
        <v>140</v>
      </c>
      <c r="H812" s="5">
        <v>2.3615198854076699E-4</v>
      </c>
      <c r="I812" s="1">
        <v>0.12250667928274001</v>
      </c>
      <c r="J812" s="1">
        <v>6.4949638208792404</v>
      </c>
      <c r="K812" s="2">
        <f>IF(Table3[[#This Row],[Phase shift diff (rad)]]="","",Table3[[#This Row],[Phase shift diff (rad)]]/PI()*180)</f>
        <v>372.13401502654364</v>
      </c>
      <c r="L812">
        <v>-1</v>
      </c>
      <c r="M812" s="1">
        <f>IF(Table3[[#This Row],[Unwrapped (deg)]]="","",Table3[[#This Row],[Unwrapped (deg)]]/180*PI())</f>
        <v>0.21177851369965359</v>
      </c>
      <c r="N812" s="2">
        <f>IF(Table3[[#This Row],[Phase shift diff (deg)]]="","",Table3[[#This Row],[Phase shift diff (deg)]]+360*Table3[[#This Row],[Phase mod]])</f>
        <v>12.134015026543636</v>
      </c>
    </row>
    <row r="813" spans="1:14" x14ac:dyDescent="0.2">
      <c r="A813" t="s">
        <v>36</v>
      </c>
      <c r="B813" s="3">
        <v>19.100000000000001</v>
      </c>
      <c r="C813" s="2">
        <f>2*Table3[[#This Row],[Photon energy (eV)]]-Threshold</f>
        <v>13.612611200000003</v>
      </c>
      <c r="D813" t="s">
        <v>23</v>
      </c>
      <c r="E813" s="1">
        <v>2.5744958264797901</v>
      </c>
      <c r="F813" s="2">
        <f>Table3[[#This Row],[Polar ang (rad)]]/PI()*180</f>
        <v>147.50774523133671</v>
      </c>
      <c r="G813" s="4">
        <f>ROUND(Table3[[#This Row],[Polar ang (deg)]], 0)</f>
        <v>148</v>
      </c>
      <c r="H813" s="5">
        <v>3.1947365387963102E-4</v>
      </c>
      <c r="I813" s="1">
        <v>0.154475701934459</v>
      </c>
      <c r="J813" s="1">
        <v>4.5360384121624602</v>
      </c>
      <c r="K813" s="2">
        <f>IF(Table3[[#This Row],[Phase shift diff (rad)]]="","",Table3[[#This Row],[Phase shift diff (rad)]]/PI()*180)</f>
        <v>259.89585672613237</v>
      </c>
      <c r="L813">
        <v>-1</v>
      </c>
      <c r="M813" s="1">
        <f>IF(Table3[[#This Row],[Unwrapped (deg)]]="","",Table3[[#This Row],[Unwrapped (deg)]]/180*PI())</f>
        <v>-1.7471468950171258</v>
      </c>
      <c r="N813" s="2">
        <f>IF(Table3[[#This Row],[Phase shift diff (deg)]]="","",Table3[[#This Row],[Phase shift diff (deg)]]+360*Table3[[#This Row],[Phase mod]])</f>
        <v>-100.10414327386763</v>
      </c>
    </row>
    <row r="814" spans="1:14" x14ac:dyDescent="0.2">
      <c r="A814" t="s">
        <v>36</v>
      </c>
      <c r="B814" s="3">
        <v>19.100000000000001</v>
      </c>
      <c r="C814" s="2">
        <f>2*Table3[[#This Row],[Photon energy (eV)]]-Threshold</f>
        <v>13.612611200000003</v>
      </c>
      <c r="D814" t="s">
        <v>23</v>
      </c>
      <c r="E814" s="1">
        <v>2.7085798469497901</v>
      </c>
      <c r="F814" s="2">
        <f>Table3[[#This Row],[Polar ang (rad)]]/PI()*180</f>
        <v>155.19019370441345</v>
      </c>
      <c r="G814" s="4">
        <f>ROUND(Table3[[#This Row],[Polar ang (deg)]], 0)</f>
        <v>155</v>
      </c>
      <c r="H814" s="5">
        <v>1.13629771134848E-3</v>
      </c>
      <c r="I814" s="1">
        <v>0.44601248365705698</v>
      </c>
      <c r="J814" s="1">
        <v>4.2853275137850204</v>
      </c>
      <c r="K814" s="2">
        <f>IF(Table3[[#This Row],[Phase shift diff (rad)]]="","",Table3[[#This Row],[Phase shift diff (rad)]]/PI()*180)</f>
        <v>245.53118037117176</v>
      </c>
      <c r="L814">
        <v>-1</v>
      </c>
      <c r="M814" s="1">
        <f>IF(Table3[[#This Row],[Unwrapped (deg)]]="","",Table3[[#This Row],[Unwrapped (deg)]]/180*PI())</f>
        <v>-1.9978577933945663</v>
      </c>
      <c r="N814" s="2">
        <f>IF(Table3[[#This Row],[Phase shift diff (deg)]]="","",Table3[[#This Row],[Phase shift diff (deg)]]+360*Table3[[#This Row],[Phase mod]])</f>
        <v>-114.46881962882824</v>
      </c>
    </row>
    <row r="815" spans="1:14" x14ac:dyDescent="0.2">
      <c r="A815" t="s">
        <v>36</v>
      </c>
      <c r="B815" s="3">
        <v>19.100000000000001</v>
      </c>
      <c r="C815" s="2">
        <f>2*Table3[[#This Row],[Photon energy (eV)]]-Threshold</f>
        <v>13.612611200000003</v>
      </c>
      <c r="D815" t="s">
        <v>23</v>
      </c>
      <c r="E815" s="1">
        <v>2.8429890499997899</v>
      </c>
      <c r="F815" s="2">
        <f>Table3[[#This Row],[Polar ang (rad)]]/PI()*180</f>
        <v>162.89127376689535</v>
      </c>
      <c r="G815" s="4">
        <f>ROUND(Table3[[#This Row],[Polar ang (deg)]], 0)</f>
        <v>163</v>
      </c>
      <c r="H815" s="5">
        <v>2.1250917821600199E-3</v>
      </c>
      <c r="I815" s="1">
        <v>0.71696539579351204</v>
      </c>
      <c r="J815" s="1">
        <v>4.2643556822062498</v>
      </c>
      <c r="K815" s="2">
        <f>IF(Table3[[#This Row],[Phase shift diff (rad)]]="","",Table3[[#This Row],[Phase shift diff (rad)]]/PI()*180)</f>
        <v>244.32958293304904</v>
      </c>
      <c r="L815">
        <v>-1</v>
      </c>
      <c r="M815" s="1">
        <f>IF(Table3[[#This Row],[Unwrapped (deg)]]="","",Table3[[#This Row],[Unwrapped (deg)]]/180*PI())</f>
        <v>-2.0188296249733364</v>
      </c>
      <c r="N815" s="2">
        <f>IF(Table3[[#This Row],[Phase shift diff (deg)]]="","",Table3[[#This Row],[Phase shift diff (deg)]]+360*Table3[[#This Row],[Phase mod]])</f>
        <v>-115.67041706695096</v>
      </c>
    </row>
    <row r="816" spans="1:14" x14ac:dyDescent="0.2">
      <c r="A816" t="s">
        <v>36</v>
      </c>
      <c r="B816" s="3">
        <v>19.100000000000001</v>
      </c>
      <c r="C816" s="2">
        <f>2*Table3[[#This Row],[Photon energy (eV)]]-Threshold</f>
        <v>13.612611200000003</v>
      </c>
      <c r="D816" t="s">
        <v>23</v>
      </c>
      <c r="E816" s="1">
        <v>2.9785043514297902</v>
      </c>
      <c r="F816" s="2">
        <f>Table3[[#This Row],[Polar ang (rad)]]/PI()*180</f>
        <v>170.65572859827753</v>
      </c>
      <c r="G816" s="4">
        <f>ROUND(Table3[[#This Row],[Polar ang (deg)]], 0)</f>
        <v>171</v>
      </c>
      <c r="H816" s="5">
        <v>2.9695782923186901E-3</v>
      </c>
      <c r="I816" s="1">
        <v>0.91193745601270204</v>
      </c>
      <c r="J816" s="1">
        <v>4.2640757324400704</v>
      </c>
      <c r="K816" s="2">
        <f>IF(Table3[[#This Row],[Phase shift diff (rad)]]="","",Table3[[#This Row],[Phase shift diff (rad)]]/PI()*180)</f>
        <v>244.31354299297129</v>
      </c>
      <c r="L816">
        <v>-1</v>
      </c>
      <c r="M816" s="1">
        <f>IF(Table3[[#This Row],[Unwrapped (deg)]]="","",Table3[[#This Row],[Unwrapped (deg)]]/180*PI())</f>
        <v>-2.0191095747395158</v>
      </c>
      <c r="N816" s="2">
        <f>IF(Table3[[#This Row],[Phase shift diff (deg)]]="","",Table3[[#This Row],[Phase shift diff (deg)]]+360*Table3[[#This Row],[Phase mod]])</f>
        <v>-115.68645700702871</v>
      </c>
    </row>
    <row r="817" spans="1:14" x14ac:dyDescent="0.2">
      <c r="A817" t="s">
        <v>36</v>
      </c>
      <c r="B817" s="3">
        <v>19.100000000000001</v>
      </c>
      <c r="C817" s="2">
        <f>2*Table3[[#This Row],[Photon energy (eV)]]-Threshold</f>
        <v>13.612611200000003</v>
      </c>
      <c r="D817" t="s">
        <v>23</v>
      </c>
      <c r="E817" s="1">
        <v>3.14159265358979</v>
      </c>
      <c r="F817" s="2">
        <f>Table3[[#This Row],[Polar ang (rad)]]/PI()*180</f>
        <v>179.99999999999983</v>
      </c>
      <c r="G817" s="4">
        <f>ROUND(Table3[[#This Row],[Polar ang (deg)]], 0)</f>
        <v>180</v>
      </c>
      <c r="H817" s="5">
        <v>3.3874247799248101E-3</v>
      </c>
      <c r="I817" s="1">
        <v>1</v>
      </c>
      <c r="J817" s="1">
        <v>4.2652540205446101</v>
      </c>
      <c r="K817" s="2">
        <f>IF(Table3[[#This Row],[Phase shift diff (rad)]]="","",Table3[[#This Row],[Phase shift diff (rad)]]/PI()*180)</f>
        <v>244.38105392841189</v>
      </c>
      <c r="L817">
        <v>-1</v>
      </c>
      <c r="M817" s="1">
        <f>IF(Table3[[#This Row],[Unwrapped (deg)]]="","",Table3[[#This Row],[Unwrapped (deg)]]/180*PI())</f>
        <v>-2.0179312866349761</v>
      </c>
      <c r="N817" s="2">
        <f>IF(Table3[[#This Row],[Phase shift diff (deg)]]="","",Table3[[#This Row],[Phase shift diff (deg)]]+360*Table3[[#This Row],[Phase mod]])</f>
        <v>-115.61894607158811</v>
      </c>
    </row>
    <row r="818" spans="1:14" x14ac:dyDescent="0.2">
      <c r="A818" t="s">
        <v>36</v>
      </c>
      <c r="B818" s="3">
        <v>19.100000000000001</v>
      </c>
      <c r="C818" s="2">
        <f>2*Table3[[#This Row],[Photon energy (eV)]]-Threshold</f>
        <v>13.612611200000003</v>
      </c>
      <c r="D818" t="s">
        <v>24</v>
      </c>
      <c r="E818" s="1">
        <v>0</v>
      </c>
      <c r="F818" s="2">
        <f>Table3[[#This Row],[Polar ang (rad)]]/PI()*180</f>
        <v>0</v>
      </c>
      <c r="G818" s="4">
        <f>ROUND(Table3[[#This Row],[Polar ang (deg)]], 0)</f>
        <v>0</v>
      </c>
      <c r="H818" s="5">
        <v>0</v>
      </c>
      <c r="I818" s="1">
        <v>0</v>
      </c>
      <c r="J818" s="1"/>
      <c r="K818" s="2" t="str">
        <f>IF(Table3[[#This Row],[Phase shift diff (rad)]]="","",Table3[[#This Row],[Phase shift diff (rad)]]/PI()*180)</f>
        <v/>
      </c>
      <c r="L818">
        <v>1</v>
      </c>
      <c r="M818" s="1" t="str">
        <f>IF(Table3[[#This Row],[Unwrapped (deg)]]="","",Table3[[#This Row],[Unwrapped (deg)]]/180*PI())</f>
        <v/>
      </c>
      <c r="N818" s="2" t="str">
        <f>IF(Table3[[#This Row],[Phase shift diff (deg)]]="","",Table3[[#This Row],[Phase shift diff (deg)]]+360*Table3[[#This Row],[Phase mod]])</f>
        <v/>
      </c>
    </row>
    <row r="819" spans="1:14" x14ac:dyDescent="0.2">
      <c r="A819" t="s">
        <v>36</v>
      </c>
      <c r="B819" s="3">
        <v>19.100000000000001</v>
      </c>
      <c r="C819" s="2">
        <f>2*Table3[[#This Row],[Photon energy (eV)]]-Threshold</f>
        <v>13.612611200000003</v>
      </c>
      <c r="D819" t="s">
        <v>24</v>
      </c>
      <c r="E819" s="1">
        <v>0.16308830216</v>
      </c>
      <c r="F819" s="2">
        <f>Table3[[#This Row],[Polar ang (rad)]]/PI()*180</f>
        <v>9.3442714017223079</v>
      </c>
      <c r="G819" s="4">
        <f>ROUND(Table3[[#This Row],[Polar ang (deg)]], 0)</f>
        <v>9</v>
      </c>
      <c r="H819" s="5">
        <v>1.4338078629561E-4</v>
      </c>
      <c r="I819" s="1">
        <v>4.4031271993648799E-2</v>
      </c>
      <c r="J819" s="1">
        <v>1.29121492636124</v>
      </c>
      <c r="K819" s="2">
        <f>IF(Table3[[#This Row],[Phase shift diff (rad)]]="","",Table3[[#This Row],[Phase shift diff (rad)]]/PI()*180)</f>
        <v>73.981165724794437</v>
      </c>
      <c r="L819">
        <v>1</v>
      </c>
      <c r="M819" s="1">
        <f>IF(Table3[[#This Row],[Unwrapped (deg)]]="","",Table3[[#This Row],[Unwrapped (deg)]]/180*PI())</f>
        <v>7.5744002335408265</v>
      </c>
      <c r="N819" s="2">
        <f>IF(Table3[[#This Row],[Phase shift diff (deg)]]="","",Table3[[#This Row],[Phase shift diff (deg)]]+360*Table3[[#This Row],[Phase mod]])</f>
        <v>433.98116572479444</v>
      </c>
    </row>
    <row r="820" spans="1:14" x14ac:dyDescent="0.2">
      <c r="A820" t="s">
        <v>36</v>
      </c>
      <c r="B820" s="3">
        <v>19.100000000000001</v>
      </c>
      <c r="C820" s="2">
        <f>2*Table3[[#This Row],[Photon energy (eV)]]-Threshold</f>
        <v>13.612611200000003</v>
      </c>
      <c r="D820" t="s">
        <v>24</v>
      </c>
      <c r="E820" s="1">
        <v>0.29860360358999999</v>
      </c>
      <c r="F820" s="2">
        <f>Table3[[#This Row],[Polar ang (rad)]]/PI()*180</f>
        <v>17.108726233104477</v>
      </c>
      <c r="G820" s="4">
        <f>ROUND(Table3[[#This Row],[Polar ang (deg)]], 0)</f>
        <v>17</v>
      </c>
      <c r="H820" s="5">
        <v>4.1945853662883598E-4</v>
      </c>
      <c r="I820" s="1">
        <v>0.14151730210324301</v>
      </c>
      <c r="J820" s="1">
        <v>1.29493467489154</v>
      </c>
      <c r="K820" s="2">
        <f>IF(Table3[[#This Row],[Phase shift diff (rad)]]="","",Table3[[#This Row],[Phase shift diff (rad)]]/PI()*180)</f>
        <v>74.194291616430618</v>
      </c>
      <c r="L820">
        <v>1</v>
      </c>
      <c r="M820" s="1">
        <f>IF(Table3[[#This Row],[Unwrapped (deg)]]="","",Table3[[#This Row],[Unwrapped (deg)]]/180*PI())</f>
        <v>7.5781199820711267</v>
      </c>
      <c r="N820" s="2">
        <f>IF(Table3[[#This Row],[Phase shift diff (deg)]]="","",Table3[[#This Row],[Phase shift diff (deg)]]+360*Table3[[#This Row],[Phase mod]])</f>
        <v>434.19429161643063</v>
      </c>
    </row>
    <row r="821" spans="1:14" x14ac:dyDescent="0.2">
      <c r="A821" t="s">
        <v>36</v>
      </c>
      <c r="B821" s="3">
        <v>19.100000000000001</v>
      </c>
      <c r="C821" s="2">
        <f>2*Table3[[#This Row],[Photon energy (eV)]]-Threshold</f>
        <v>13.612611200000003</v>
      </c>
      <c r="D821" t="s">
        <v>24</v>
      </c>
      <c r="E821" s="1">
        <v>0.43301280663999903</v>
      </c>
      <c r="F821" s="2">
        <f>Table3[[#This Row],[Polar ang (rad)]]/PI()*180</f>
        <v>24.809806295586331</v>
      </c>
      <c r="G821" s="4">
        <f>ROUND(Table3[[#This Row],[Polar ang (deg)]], 0)</f>
        <v>25</v>
      </c>
      <c r="H821" s="5">
        <v>7.0569184720414803E-4</v>
      </c>
      <c r="I821" s="1">
        <v>0.27699375817147098</v>
      </c>
      <c r="J821" s="1">
        <v>1.3018390237717701</v>
      </c>
      <c r="K821" s="2">
        <f>IF(Table3[[#This Row],[Phase shift diff (rad)]]="","",Table3[[#This Row],[Phase shift diff (rad)]]/PI()*180)</f>
        <v>74.589881667553669</v>
      </c>
      <c r="L821">
        <v>1</v>
      </c>
      <c r="M821" s="1">
        <f>IF(Table3[[#This Row],[Unwrapped (deg)]]="","",Table3[[#This Row],[Unwrapped (deg)]]/180*PI())</f>
        <v>7.585024330951355</v>
      </c>
      <c r="N821" s="2">
        <f>IF(Table3[[#This Row],[Phase shift diff (deg)]]="","",Table3[[#This Row],[Phase shift diff (deg)]]+360*Table3[[#This Row],[Phase mod]])</f>
        <v>434.58988166755364</v>
      </c>
    </row>
    <row r="822" spans="1:14" x14ac:dyDescent="0.2">
      <c r="A822" t="s">
        <v>36</v>
      </c>
      <c r="B822" s="3">
        <v>19.100000000000001</v>
      </c>
      <c r="C822" s="2">
        <f>2*Table3[[#This Row],[Photon energy (eV)]]-Threshold</f>
        <v>13.612611200000003</v>
      </c>
      <c r="D822" t="s">
        <v>24</v>
      </c>
      <c r="E822" s="1">
        <v>0.56709682710999998</v>
      </c>
      <c r="F822" s="2">
        <f>Table3[[#This Row],[Polar ang (rad)]]/PI()*180</f>
        <v>32.492254768663123</v>
      </c>
      <c r="G822" s="4">
        <f>ROUND(Table3[[#This Row],[Polar ang (deg)]], 0)</f>
        <v>32</v>
      </c>
      <c r="H822" s="5">
        <v>8.74321118351728E-4</v>
      </c>
      <c r="I822" s="1">
        <v>0.42276214903276998</v>
      </c>
      <c r="J822" s="1">
        <v>1.31408126938909</v>
      </c>
      <c r="K822" s="2">
        <f>IF(Table3[[#This Row],[Phase shift diff (rad)]]="","",Table3[[#This Row],[Phase shift diff (rad)]]/PI()*180)</f>
        <v>75.291310673188633</v>
      </c>
      <c r="L822">
        <v>1</v>
      </c>
      <c r="M822" s="1">
        <f>IF(Table3[[#This Row],[Unwrapped (deg)]]="","",Table3[[#This Row],[Unwrapped (deg)]]/180*PI())</f>
        <v>7.5972665765686749</v>
      </c>
      <c r="N822" s="2">
        <f>IF(Table3[[#This Row],[Phase shift diff (deg)]]="","",Table3[[#This Row],[Phase shift diff (deg)]]+360*Table3[[#This Row],[Phase mod]])</f>
        <v>435.2913106731886</v>
      </c>
    </row>
    <row r="823" spans="1:14" x14ac:dyDescent="0.2">
      <c r="A823" t="s">
        <v>36</v>
      </c>
      <c r="B823" s="3">
        <v>19.100000000000001</v>
      </c>
      <c r="C823" s="2">
        <f>2*Table3[[#This Row],[Photon energy (eV)]]-Threshold</f>
        <v>13.612611200000003</v>
      </c>
      <c r="D823" t="s">
        <v>24</v>
      </c>
      <c r="E823" s="1">
        <v>0.70104202315999997</v>
      </c>
      <c r="F823" s="2">
        <f>Table3[[#This Row],[Polar ang (rad)]]/PI()*180</f>
        <v>40.166749188380507</v>
      </c>
      <c r="G823" s="4">
        <f>ROUND(Table3[[#This Row],[Polar ang (deg)]], 0)</f>
        <v>40</v>
      </c>
      <c r="H823" s="5">
        <v>8.4575712047651997E-4</v>
      </c>
      <c r="I823" s="1">
        <v>0.43874666035862903</v>
      </c>
      <c r="J823" s="1">
        <v>1.33709733290275</v>
      </c>
      <c r="K823" s="2">
        <f>IF(Table3[[#This Row],[Phase shift diff (rad)]]="","",Table3[[#This Row],[Phase shift diff (rad)]]/PI()*180)</f>
        <v>76.610033973526399</v>
      </c>
      <c r="L823">
        <v>1</v>
      </c>
      <c r="M823" s="1">
        <f>IF(Table3[[#This Row],[Unwrapped (deg)]]="","",Table3[[#This Row],[Unwrapped (deg)]]/180*PI())</f>
        <v>7.6202826400823369</v>
      </c>
      <c r="N823" s="2">
        <f>IF(Table3[[#This Row],[Phase shift diff (deg)]]="","",Table3[[#This Row],[Phase shift diff (deg)]]+360*Table3[[#This Row],[Phase mod]])</f>
        <v>436.61003397352641</v>
      </c>
    </row>
    <row r="824" spans="1:14" x14ac:dyDescent="0.2">
      <c r="A824" t="s">
        <v>36</v>
      </c>
      <c r="B824" s="3">
        <v>19.100000000000001</v>
      </c>
      <c r="C824" s="2">
        <f>2*Table3[[#This Row],[Photon energy (eV)]]-Threshold</f>
        <v>13.612611200000003</v>
      </c>
      <c r="D824" t="s">
        <v>24</v>
      </c>
      <c r="E824" s="1">
        <v>0.83491578945</v>
      </c>
      <c r="F824" s="2">
        <f>Table3[[#This Row],[Polar ang (rad)]]/PI()*180</f>
        <v>47.837150984318271</v>
      </c>
      <c r="G824" s="4">
        <f>ROUND(Table3[[#This Row],[Polar ang (deg)]], 0)</f>
        <v>48</v>
      </c>
      <c r="H824" s="5">
        <v>6.2260859735729901E-4</v>
      </c>
      <c r="I824" s="1">
        <v>0.38963654050163599</v>
      </c>
      <c r="J824" s="1">
        <v>1.3883440486697101</v>
      </c>
      <c r="K824" s="2">
        <f>IF(Table3[[#This Row],[Phase shift diff (rad)]]="","",Table3[[#This Row],[Phase shift diff (rad)]]/PI()*180)</f>
        <v>79.546254500879741</v>
      </c>
      <c r="L824">
        <v>1</v>
      </c>
      <c r="M824" s="1">
        <f>IF(Table3[[#This Row],[Unwrapped (deg)]]="","",Table3[[#This Row],[Unwrapped (deg)]]/180*PI())</f>
        <v>7.6715293558492963</v>
      </c>
      <c r="N824" s="2">
        <f>IF(Table3[[#This Row],[Phase shift diff (deg)]]="","",Table3[[#This Row],[Phase shift diff (deg)]]+360*Table3[[#This Row],[Phase mod]])</f>
        <v>439.54625450087974</v>
      </c>
    </row>
    <row r="825" spans="1:14" x14ac:dyDescent="0.2">
      <c r="A825" t="s">
        <v>36</v>
      </c>
      <c r="B825" s="3">
        <v>19.100000000000001</v>
      </c>
      <c r="C825" s="2">
        <f>2*Table3[[#This Row],[Photon energy (eV)]]-Threshold</f>
        <v>13.612611200000003</v>
      </c>
      <c r="D825" t="s">
        <v>24</v>
      </c>
      <c r="E825" s="1">
        <v>0.96874859060999896</v>
      </c>
      <c r="F825" s="2">
        <f>Table3[[#This Row],[Polar ang (rad)]]/PI()*180</f>
        <v>55.505205651199752</v>
      </c>
      <c r="G825" s="4">
        <f>ROUND(Table3[[#This Row],[Polar ang (deg)]], 0)</f>
        <v>56</v>
      </c>
      <c r="H825" s="5">
        <v>2.9127628779312899E-4</v>
      </c>
      <c r="I825" s="1">
        <v>0.28876180120737199</v>
      </c>
      <c r="J825" s="1">
        <v>1.5643776027279801</v>
      </c>
      <c r="K825" s="2">
        <f>IF(Table3[[#This Row],[Phase shift diff (rad)]]="","",Table3[[#This Row],[Phase shift diff (rad)]]/PI()*180)</f>
        <v>89.632234201106641</v>
      </c>
      <c r="L825">
        <v>1</v>
      </c>
      <c r="M825" s="1">
        <f>IF(Table3[[#This Row],[Unwrapped (deg)]]="","",Table3[[#This Row],[Unwrapped (deg)]]/180*PI())</f>
        <v>7.847562909907567</v>
      </c>
      <c r="N825" s="2">
        <f>IF(Table3[[#This Row],[Phase shift diff (deg)]]="","",Table3[[#This Row],[Phase shift diff (deg)]]+360*Table3[[#This Row],[Phase mod]])</f>
        <v>449.63223420110666</v>
      </c>
    </row>
    <row r="826" spans="1:14" x14ac:dyDescent="0.2">
      <c r="A826" t="s">
        <v>36</v>
      </c>
      <c r="B826" s="3">
        <v>19.100000000000001</v>
      </c>
      <c r="C826" s="2">
        <f>2*Table3[[#This Row],[Photon energy (eV)]]-Threshold</f>
        <v>13.612611200000003</v>
      </c>
      <c r="D826" t="s">
        <v>24</v>
      </c>
      <c r="E826" s="1">
        <v>1.1025563842999999</v>
      </c>
      <c r="F826" s="2">
        <f>Table3[[#This Row],[Polar ang (rad)]]/PI()*180</f>
        <v>63.171827495594052</v>
      </c>
      <c r="G826" s="4">
        <f>ROUND(Table3[[#This Row],[Polar ang (deg)]], 0)</f>
        <v>63</v>
      </c>
      <c r="H826" s="5">
        <v>9.8072153194017603E-5</v>
      </c>
      <c r="I826" s="1">
        <v>0.116180777036898</v>
      </c>
      <c r="J826" s="1">
        <v>3.3518278848585501</v>
      </c>
      <c r="K826" s="2">
        <f>IF(Table3[[#This Row],[Phase shift diff (rad)]]="","",Table3[[#This Row],[Phase shift diff (rad)]]/PI()*180)</f>
        <v>192.04559145665658</v>
      </c>
      <c r="L826">
        <v>1</v>
      </c>
      <c r="M826" s="1">
        <f>IF(Table3[[#This Row],[Unwrapped (deg)]]="","",Table3[[#This Row],[Unwrapped (deg)]]/180*PI())</f>
        <v>9.6350131920381354</v>
      </c>
      <c r="N826" s="2">
        <f>IF(Table3[[#This Row],[Phase shift diff (deg)]]="","",Table3[[#This Row],[Phase shift diff (deg)]]+360*Table3[[#This Row],[Phase mod]])</f>
        <v>552.04559145665655</v>
      </c>
    </row>
    <row r="827" spans="1:14" x14ac:dyDescent="0.2">
      <c r="A827" t="s">
        <v>36</v>
      </c>
      <c r="B827" s="3">
        <v>19.100000000000001</v>
      </c>
      <c r="C827" s="2">
        <f>2*Table3[[#This Row],[Photon energy (eV)]]-Threshold</f>
        <v>13.612611200000003</v>
      </c>
      <c r="D827" t="s">
        <v>24</v>
      </c>
      <c r="E827" s="1">
        <v>1.2363485299999999</v>
      </c>
      <c r="F827" s="2">
        <f>Table3[[#This Row],[Polar ang (rad)]]/PI()*180</f>
        <v>70.837552776203438</v>
      </c>
      <c r="G827" s="4">
        <f>ROUND(Table3[[#This Row],[Polar ang (deg)]], 0)</f>
        <v>71</v>
      </c>
      <c r="H827" s="5">
        <v>2.5604668358125601E-4</v>
      </c>
      <c r="I827" s="1">
        <v>0.19845213130523801</v>
      </c>
      <c r="J827" s="1">
        <v>4.1179624233925098</v>
      </c>
      <c r="K827" s="2">
        <f>IF(Table3[[#This Row],[Phase shift diff (rad)]]="","",Table3[[#This Row],[Phase shift diff (rad)]]/PI()*180)</f>
        <v>235.94186705385542</v>
      </c>
      <c r="L827">
        <v>1</v>
      </c>
      <c r="M827" s="1">
        <f>IF(Table3[[#This Row],[Unwrapped (deg)]]="","",Table3[[#This Row],[Unwrapped (deg)]]/180*PI())</f>
        <v>10.401147730572097</v>
      </c>
      <c r="N827" s="2">
        <f>IF(Table3[[#This Row],[Phase shift diff (deg)]]="","",Table3[[#This Row],[Phase shift diff (deg)]]+360*Table3[[#This Row],[Phase mod]])</f>
        <v>595.94186705385539</v>
      </c>
    </row>
    <row r="828" spans="1:14" x14ac:dyDescent="0.2">
      <c r="A828" t="s">
        <v>36</v>
      </c>
      <c r="B828" s="3">
        <v>19.100000000000001</v>
      </c>
      <c r="C828" s="2">
        <f>2*Table3[[#This Row],[Photon energy (eV)]]-Threshold</f>
        <v>13.612611200000003</v>
      </c>
      <c r="D828" t="s">
        <v>24</v>
      </c>
      <c r="E828" s="1">
        <v>1.3701310999</v>
      </c>
      <c r="F828" s="2">
        <f>Table3[[#This Row],[Polar ang (rad)]]/PI()*180</f>
        <v>78.502729403887372</v>
      </c>
      <c r="G828" s="4">
        <f>ROUND(Table3[[#This Row],[Polar ang (deg)]], 0)</f>
        <v>79</v>
      </c>
      <c r="H828" s="5">
        <v>2.6054815514520098E-4</v>
      </c>
      <c r="I828" s="1">
        <v>0.22414715874508301</v>
      </c>
      <c r="J828" s="1">
        <v>4.21667328574478</v>
      </c>
      <c r="K828" s="2">
        <f>IF(Table3[[#This Row],[Phase shift diff (rad)]]="","",Table3[[#This Row],[Phase shift diff (rad)]]/PI()*180)</f>
        <v>241.5975828587373</v>
      </c>
      <c r="L828">
        <v>1</v>
      </c>
      <c r="M828" s="1">
        <f>IF(Table3[[#This Row],[Unwrapped (deg)]]="","",Table3[[#This Row],[Unwrapped (deg)]]/180*PI())</f>
        <v>10.499858592924367</v>
      </c>
      <c r="N828" s="2">
        <f>IF(Table3[[#This Row],[Phase shift diff (deg)]]="","",Table3[[#This Row],[Phase shift diff (deg)]]+360*Table3[[#This Row],[Phase mod]])</f>
        <v>601.59758285873727</v>
      </c>
    </row>
    <row r="829" spans="1:14" x14ac:dyDescent="0.2">
      <c r="A829" t="s">
        <v>36</v>
      </c>
      <c r="B829" s="3">
        <v>19.100000000000001</v>
      </c>
      <c r="C829" s="2">
        <f>2*Table3[[#This Row],[Photon energy (eV)]]-Threshold</f>
        <v>13.612611200000003</v>
      </c>
      <c r="D829" t="s">
        <v>24</v>
      </c>
      <c r="E829" s="1">
        <v>1.5039084682999999</v>
      </c>
      <c r="F829" s="2">
        <f>Table3[[#This Row],[Polar ang (rad)]]/PI()*180</f>
        <v>86.167608007574145</v>
      </c>
      <c r="G829" s="4">
        <f>ROUND(Table3[[#This Row],[Polar ang (deg)]], 0)</f>
        <v>86</v>
      </c>
      <c r="H829" s="5">
        <v>1.07565322241764E-4</v>
      </c>
      <c r="I829" s="1">
        <v>0.232136154687372</v>
      </c>
      <c r="J829" s="1">
        <v>4.2443090826595098</v>
      </c>
      <c r="K829" s="2">
        <f>IF(Table3[[#This Row],[Phase shift diff (rad)]]="","",Table3[[#This Row],[Phase shift diff (rad)]]/PI()*180)</f>
        <v>243.18099738543197</v>
      </c>
      <c r="L829">
        <v>1</v>
      </c>
      <c r="M829" s="1">
        <f>IF(Table3[[#This Row],[Unwrapped (deg)]]="","",Table3[[#This Row],[Unwrapped (deg)]]/180*PI())</f>
        <v>10.527494389839097</v>
      </c>
      <c r="N829" s="2">
        <f>IF(Table3[[#This Row],[Phase shift diff (deg)]]="","",Table3[[#This Row],[Phase shift diff (deg)]]+360*Table3[[#This Row],[Phase mod]])</f>
        <v>603.18099738543197</v>
      </c>
    </row>
    <row r="830" spans="1:14" x14ac:dyDescent="0.2">
      <c r="A830" t="s">
        <v>36</v>
      </c>
      <c r="B830" s="3">
        <v>19.100000000000001</v>
      </c>
      <c r="C830" s="2">
        <f>2*Table3[[#This Row],[Photon energy (eV)]]-Threshold</f>
        <v>13.612611200000003</v>
      </c>
      <c r="D830" t="s">
        <v>24</v>
      </c>
      <c r="E830" s="1">
        <v>1.6376841852897901</v>
      </c>
      <c r="F830" s="2">
        <f>Table3[[#This Row],[Polar ang (rad)]]/PI()*180</f>
        <v>93.83239199242567</v>
      </c>
      <c r="G830" s="4">
        <f>ROUND(Table3[[#This Row],[Polar ang (deg)]], 0)</f>
        <v>94</v>
      </c>
      <c r="H830" s="5">
        <v>1.07565322241764E-4</v>
      </c>
      <c r="I830" s="1">
        <v>0.232136154687372</v>
      </c>
      <c r="J830" s="1">
        <v>7.38590173624931</v>
      </c>
      <c r="K830" s="2">
        <f>IF(Table3[[#This Row],[Phase shift diff (rad)]]="","",Table3[[#This Row],[Phase shift diff (rad)]]/PI()*180)</f>
        <v>423.18099738543242</v>
      </c>
      <c r="L830">
        <v>1</v>
      </c>
      <c r="M830" s="1">
        <f>IF(Table3[[#This Row],[Unwrapped (deg)]]="","",Table3[[#This Row],[Unwrapped (deg)]]/180*PI())</f>
        <v>13.669087043428899</v>
      </c>
      <c r="N830" s="2">
        <f>IF(Table3[[#This Row],[Phase shift diff (deg)]]="","",Table3[[#This Row],[Phase shift diff (deg)]]+360*Table3[[#This Row],[Phase mod]])</f>
        <v>783.18099738543242</v>
      </c>
    </row>
    <row r="831" spans="1:14" x14ac:dyDescent="0.2">
      <c r="A831" t="s">
        <v>36</v>
      </c>
      <c r="B831" s="3">
        <v>19.100000000000001</v>
      </c>
      <c r="C831" s="2">
        <f>2*Table3[[#This Row],[Photon energy (eV)]]-Threshold</f>
        <v>13.612611200000003</v>
      </c>
      <c r="D831" t="s">
        <v>24</v>
      </c>
      <c r="E831" s="1">
        <v>1.77146155368979</v>
      </c>
      <c r="F831" s="2">
        <f>Table3[[#This Row],[Polar ang (rad)]]/PI()*180</f>
        <v>101.49727059611246</v>
      </c>
      <c r="G831" s="4">
        <f>ROUND(Table3[[#This Row],[Polar ang (deg)]], 0)</f>
        <v>101</v>
      </c>
      <c r="H831" s="5">
        <v>2.6054815514520098E-4</v>
      </c>
      <c r="I831" s="1">
        <v>0.22414715874508301</v>
      </c>
      <c r="J831" s="1">
        <v>7.3582659393345704</v>
      </c>
      <c r="K831" s="2">
        <f>IF(Table3[[#This Row],[Phase shift diff (rad)]]="","",Table3[[#This Row],[Phase shift diff (rad)]]/PI()*180)</f>
        <v>421.59758285873716</v>
      </c>
      <c r="L831">
        <v>1</v>
      </c>
      <c r="M831" s="1">
        <f>IF(Table3[[#This Row],[Unwrapped (deg)]]="","",Table3[[#This Row],[Unwrapped (deg)]]/180*PI())</f>
        <v>13.641451246514158</v>
      </c>
      <c r="N831" s="2">
        <f>IF(Table3[[#This Row],[Phase shift diff (deg)]]="","",Table3[[#This Row],[Phase shift diff (deg)]]+360*Table3[[#This Row],[Phase mod]])</f>
        <v>781.59758285873716</v>
      </c>
    </row>
    <row r="832" spans="1:14" x14ac:dyDescent="0.2">
      <c r="A832" t="s">
        <v>36</v>
      </c>
      <c r="B832" s="3">
        <v>19.100000000000001</v>
      </c>
      <c r="C832" s="2">
        <f>2*Table3[[#This Row],[Photon energy (eV)]]-Threshold</f>
        <v>13.612611200000003</v>
      </c>
      <c r="D832" t="s">
        <v>24</v>
      </c>
      <c r="E832" s="1">
        <v>1.9052441235897899</v>
      </c>
      <c r="F832" s="2">
        <f>Table3[[#This Row],[Polar ang (rad)]]/PI()*180</f>
        <v>109.16244722379638</v>
      </c>
      <c r="G832" s="4">
        <f>ROUND(Table3[[#This Row],[Polar ang (deg)]], 0)</f>
        <v>109</v>
      </c>
      <c r="H832" s="5">
        <v>2.5604668358125601E-4</v>
      </c>
      <c r="I832" s="1">
        <v>0.19845213130523801</v>
      </c>
      <c r="J832" s="1">
        <v>7.2595550769823003</v>
      </c>
      <c r="K832" s="2">
        <f>IF(Table3[[#This Row],[Phase shift diff (rad)]]="","",Table3[[#This Row],[Phase shift diff (rad)]]/PI()*180)</f>
        <v>415.94186705385528</v>
      </c>
      <c r="L832">
        <v>1</v>
      </c>
      <c r="M832" s="1">
        <f>IF(Table3[[#This Row],[Unwrapped (deg)]]="","",Table3[[#This Row],[Unwrapped (deg)]]/180*PI())</f>
        <v>13.542740384161887</v>
      </c>
      <c r="N832" s="2">
        <f>IF(Table3[[#This Row],[Phase shift diff (deg)]]="","",Table3[[#This Row],[Phase shift diff (deg)]]+360*Table3[[#This Row],[Phase mod]])</f>
        <v>775.94186705385528</v>
      </c>
    </row>
    <row r="833" spans="1:14" x14ac:dyDescent="0.2">
      <c r="A833" t="s">
        <v>36</v>
      </c>
      <c r="B833" s="3">
        <v>19.100000000000001</v>
      </c>
      <c r="C833" s="2">
        <f>2*Table3[[#This Row],[Photon energy (eV)]]-Threshold</f>
        <v>13.612611200000003</v>
      </c>
      <c r="D833" t="s">
        <v>24</v>
      </c>
      <c r="E833" s="1">
        <v>2.0390362692897899</v>
      </c>
      <c r="F833" s="2">
        <f>Table3[[#This Row],[Polar ang (rad)]]/PI()*180</f>
        <v>116.82817250440576</v>
      </c>
      <c r="G833" s="4">
        <f>ROUND(Table3[[#This Row],[Polar ang (deg)]], 0)</f>
        <v>117</v>
      </c>
      <c r="H833" s="5">
        <v>9.8072153194017603E-5</v>
      </c>
      <c r="I833" s="1">
        <v>0.116180777036898</v>
      </c>
      <c r="J833" s="1">
        <v>6.4934205384483503</v>
      </c>
      <c r="K833" s="2">
        <f>IF(Table3[[#This Row],[Phase shift diff (rad)]]="","",Table3[[#This Row],[Phase shift diff (rad)]]/PI()*180)</f>
        <v>372.04559145665695</v>
      </c>
      <c r="L833">
        <v>1</v>
      </c>
      <c r="M833" s="1">
        <f>IF(Table3[[#This Row],[Unwrapped (deg)]]="","",Table3[[#This Row],[Unwrapped (deg)]]/180*PI())</f>
        <v>12.776605845627936</v>
      </c>
      <c r="N833" s="2">
        <f>IF(Table3[[#This Row],[Phase shift diff (deg)]]="","",Table3[[#This Row],[Phase shift diff (deg)]]+360*Table3[[#This Row],[Phase mod]])</f>
        <v>732.04559145665689</v>
      </c>
    </row>
    <row r="834" spans="1:14" x14ac:dyDescent="0.2">
      <c r="A834" t="s">
        <v>36</v>
      </c>
      <c r="B834" s="3">
        <v>19.100000000000001</v>
      </c>
      <c r="C834" s="2">
        <f>2*Table3[[#This Row],[Photon energy (eV)]]-Threshold</f>
        <v>13.612611200000003</v>
      </c>
      <c r="D834" t="s">
        <v>24</v>
      </c>
      <c r="E834" s="1">
        <v>2.1728440629797898</v>
      </c>
      <c r="F834" s="2">
        <f>Table3[[#This Row],[Polar ang (rad)]]/PI()*180</f>
        <v>124.4947943488</v>
      </c>
      <c r="G834" s="4">
        <f>ROUND(Table3[[#This Row],[Polar ang (deg)]], 0)</f>
        <v>124</v>
      </c>
      <c r="H834" s="5">
        <v>2.9127628779312899E-4</v>
      </c>
      <c r="I834" s="1">
        <v>0.28876180120737199</v>
      </c>
      <c r="J834" s="1">
        <v>4.7059702563177703</v>
      </c>
      <c r="K834" s="2">
        <f>IF(Table3[[#This Row],[Phase shift diff (rad)]]="","",Table3[[#This Row],[Phase shift diff (rad)]]/PI()*180)</f>
        <v>269.63223420110643</v>
      </c>
      <c r="L834">
        <v>1</v>
      </c>
      <c r="M834" s="1">
        <f>IF(Table3[[#This Row],[Unwrapped (deg)]]="","",Table3[[#This Row],[Unwrapped (deg)]]/180*PI())</f>
        <v>10.989155563497357</v>
      </c>
      <c r="N834" s="2">
        <f>IF(Table3[[#This Row],[Phase shift diff (deg)]]="","",Table3[[#This Row],[Phase shift diff (deg)]]+360*Table3[[#This Row],[Phase mod]])</f>
        <v>629.63223420110648</v>
      </c>
    </row>
    <row r="835" spans="1:14" x14ac:dyDescent="0.2">
      <c r="A835" t="s">
        <v>36</v>
      </c>
      <c r="B835" s="3">
        <v>19.100000000000001</v>
      </c>
      <c r="C835" s="2">
        <f>2*Table3[[#This Row],[Photon energy (eV)]]-Threshold</f>
        <v>13.612611200000003</v>
      </c>
      <c r="D835" t="s">
        <v>24</v>
      </c>
      <c r="E835" s="1">
        <v>2.3066768641397899</v>
      </c>
      <c r="F835" s="2">
        <f>Table3[[#This Row],[Polar ang (rad)]]/PI()*180</f>
        <v>132.16284901568156</v>
      </c>
      <c r="G835" s="4">
        <f>ROUND(Table3[[#This Row],[Polar ang (deg)]], 0)</f>
        <v>132</v>
      </c>
      <c r="H835" s="5">
        <v>6.2260859735729901E-4</v>
      </c>
      <c r="I835" s="1">
        <v>0.38963654050163599</v>
      </c>
      <c r="J835" s="1">
        <v>4.5299367022595103</v>
      </c>
      <c r="K835" s="2">
        <f>IF(Table3[[#This Row],[Phase shift diff (rad)]]="","",Table3[[#This Row],[Phase shift diff (rad)]]/PI()*180)</f>
        <v>259.54625450088014</v>
      </c>
      <c r="L835">
        <v>1</v>
      </c>
      <c r="M835" s="1">
        <f>IF(Table3[[#This Row],[Unwrapped (deg)]]="","",Table3[[#This Row],[Unwrapped (deg)]]/180*PI())</f>
        <v>10.813122009439098</v>
      </c>
      <c r="N835" s="2">
        <f>IF(Table3[[#This Row],[Phase shift diff (deg)]]="","",Table3[[#This Row],[Phase shift diff (deg)]]+360*Table3[[#This Row],[Phase mod]])</f>
        <v>619.5462545008802</v>
      </c>
    </row>
    <row r="836" spans="1:14" x14ac:dyDescent="0.2">
      <c r="A836" t="s">
        <v>36</v>
      </c>
      <c r="B836" s="3">
        <v>19.100000000000001</v>
      </c>
      <c r="C836" s="2">
        <f>2*Table3[[#This Row],[Photon energy (eV)]]-Threshold</f>
        <v>13.612611200000003</v>
      </c>
      <c r="D836" t="s">
        <v>24</v>
      </c>
      <c r="E836" s="1">
        <v>2.4405506304297901</v>
      </c>
      <c r="F836" s="2">
        <f>Table3[[#This Row],[Polar ang (rad)]]/PI()*180</f>
        <v>139.83325081161931</v>
      </c>
      <c r="G836" s="4">
        <f>ROUND(Table3[[#This Row],[Polar ang (deg)]], 0)</f>
        <v>140</v>
      </c>
      <c r="H836" s="5">
        <v>8.4575712047651997E-4</v>
      </c>
      <c r="I836" s="1">
        <v>0.43874666035862903</v>
      </c>
      <c r="J836" s="1">
        <v>4.47868998649255</v>
      </c>
      <c r="K836" s="2">
        <f>IF(Table3[[#This Row],[Phase shift diff (rad)]]="","",Table3[[#This Row],[Phase shift diff (rad)]]/PI()*180)</f>
        <v>256.61003397352681</v>
      </c>
      <c r="L836">
        <v>1</v>
      </c>
      <c r="M836" s="1">
        <f>IF(Table3[[#This Row],[Unwrapped (deg)]]="","",Table3[[#This Row],[Unwrapped (deg)]]/180*PI())</f>
        <v>10.761875293672137</v>
      </c>
      <c r="N836" s="2">
        <f>IF(Table3[[#This Row],[Phase shift diff (deg)]]="","",Table3[[#This Row],[Phase shift diff (deg)]]+360*Table3[[#This Row],[Phase mod]])</f>
        <v>616.61003397352681</v>
      </c>
    </row>
    <row r="837" spans="1:14" x14ac:dyDescent="0.2">
      <c r="A837" t="s">
        <v>36</v>
      </c>
      <c r="B837" s="3">
        <v>19.100000000000001</v>
      </c>
      <c r="C837" s="2">
        <f>2*Table3[[#This Row],[Photon energy (eV)]]-Threshold</f>
        <v>13.612611200000003</v>
      </c>
      <c r="D837" t="s">
        <v>24</v>
      </c>
      <c r="E837" s="1">
        <v>2.5744958264797901</v>
      </c>
      <c r="F837" s="2">
        <f>Table3[[#This Row],[Polar ang (rad)]]/PI()*180</f>
        <v>147.50774523133671</v>
      </c>
      <c r="G837" s="4">
        <f>ROUND(Table3[[#This Row],[Polar ang (deg)]], 0)</f>
        <v>148</v>
      </c>
      <c r="H837" s="5">
        <v>8.74321118351728E-4</v>
      </c>
      <c r="I837" s="1">
        <v>0.42276214903276998</v>
      </c>
      <c r="J837" s="1">
        <v>4.4556739229788898</v>
      </c>
      <c r="K837" s="2">
        <f>IF(Table3[[#This Row],[Phase shift diff (rad)]]="","",Table3[[#This Row],[Phase shift diff (rad)]]/PI()*180)</f>
        <v>255.291310673189</v>
      </c>
      <c r="L837">
        <v>1</v>
      </c>
      <c r="M837" s="1">
        <f>IF(Table3[[#This Row],[Unwrapped (deg)]]="","",Table3[[#This Row],[Unwrapped (deg)]]/180*PI())</f>
        <v>10.738859230158475</v>
      </c>
      <c r="N837" s="2">
        <f>IF(Table3[[#This Row],[Phase shift diff (deg)]]="","",Table3[[#This Row],[Phase shift diff (deg)]]+360*Table3[[#This Row],[Phase mod]])</f>
        <v>615.29131067318895</v>
      </c>
    </row>
    <row r="838" spans="1:14" x14ac:dyDescent="0.2">
      <c r="A838" t="s">
        <v>36</v>
      </c>
      <c r="B838" s="3">
        <v>19.100000000000001</v>
      </c>
      <c r="C838" s="2">
        <f>2*Table3[[#This Row],[Photon energy (eV)]]-Threshold</f>
        <v>13.612611200000003</v>
      </c>
      <c r="D838" t="s">
        <v>24</v>
      </c>
      <c r="E838" s="1">
        <v>2.7085798469497901</v>
      </c>
      <c r="F838" s="2">
        <f>Table3[[#This Row],[Polar ang (rad)]]/PI()*180</f>
        <v>155.19019370441345</v>
      </c>
      <c r="G838" s="4">
        <f>ROUND(Table3[[#This Row],[Polar ang (deg)]], 0)</f>
        <v>155</v>
      </c>
      <c r="H838" s="5">
        <v>7.0569184720414803E-4</v>
      </c>
      <c r="I838" s="1">
        <v>0.27699375817147098</v>
      </c>
      <c r="J838" s="1">
        <v>4.4434316773615601</v>
      </c>
      <c r="K838" s="2">
        <f>IF(Table3[[#This Row],[Phase shift diff (rad)]]="","",Table3[[#This Row],[Phase shift diff (rad)]]/PI()*180)</f>
        <v>254.58988166755347</v>
      </c>
      <c r="L838">
        <v>1</v>
      </c>
      <c r="M838" s="1">
        <f>IF(Table3[[#This Row],[Unwrapped (deg)]]="","",Table3[[#This Row],[Unwrapped (deg)]]/180*PI())</f>
        <v>10.726616984541147</v>
      </c>
      <c r="N838" s="2">
        <f>IF(Table3[[#This Row],[Phase shift diff (deg)]]="","",Table3[[#This Row],[Phase shift diff (deg)]]+360*Table3[[#This Row],[Phase mod]])</f>
        <v>614.58988166755353</v>
      </c>
    </row>
    <row r="839" spans="1:14" x14ac:dyDescent="0.2">
      <c r="A839" t="s">
        <v>36</v>
      </c>
      <c r="B839" s="3">
        <v>19.100000000000001</v>
      </c>
      <c r="C839" s="2">
        <f>2*Table3[[#This Row],[Photon energy (eV)]]-Threshold</f>
        <v>13.612611200000003</v>
      </c>
      <c r="D839" t="s">
        <v>24</v>
      </c>
      <c r="E839" s="1">
        <v>2.8429890499997899</v>
      </c>
      <c r="F839" s="2">
        <f>Table3[[#This Row],[Polar ang (rad)]]/PI()*180</f>
        <v>162.89127376689535</v>
      </c>
      <c r="G839" s="4">
        <f>ROUND(Table3[[#This Row],[Polar ang (deg)]], 0)</f>
        <v>163</v>
      </c>
      <c r="H839" s="5">
        <v>4.1945853662883598E-4</v>
      </c>
      <c r="I839" s="1">
        <v>0.14151730210324301</v>
      </c>
      <c r="J839" s="1">
        <v>4.4365273284813398</v>
      </c>
      <c r="K839" s="2">
        <f>IF(Table3[[#This Row],[Phase shift diff (rad)]]="","",Table3[[#This Row],[Phase shift diff (rad)]]/PI()*180)</f>
        <v>254.194291616431</v>
      </c>
      <c r="L839">
        <v>1</v>
      </c>
      <c r="M839" s="1">
        <f>IF(Table3[[#This Row],[Unwrapped (deg)]]="","",Table3[[#This Row],[Unwrapped (deg)]]/180*PI())</f>
        <v>10.719712635660926</v>
      </c>
      <c r="N839" s="2">
        <f>IF(Table3[[#This Row],[Phase shift diff (deg)]]="","",Table3[[#This Row],[Phase shift diff (deg)]]+360*Table3[[#This Row],[Phase mod]])</f>
        <v>614.19429161643097</v>
      </c>
    </row>
    <row r="840" spans="1:14" x14ac:dyDescent="0.2">
      <c r="A840" t="s">
        <v>36</v>
      </c>
      <c r="B840" s="3">
        <v>19.100000000000001</v>
      </c>
      <c r="C840" s="2">
        <f>2*Table3[[#This Row],[Photon energy (eV)]]-Threshold</f>
        <v>13.612611200000003</v>
      </c>
      <c r="D840" t="s">
        <v>24</v>
      </c>
      <c r="E840" s="1">
        <v>2.9785043514297902</v>
      </c>
      <c r="F840" s="2">
        <f>Table3[[#This Row],[Polar ang (rad)]]/PI()*180</f>
        <v>170.65572859827753</v>
      </c>
      <c r="G840" s="4">
        <f>ROUND(Table3[[#This Row],[Polar ang (deg)]], 0)</f>
        <v>171</v>
      </c>
      <c r="H840" s="5">
        <v>1.4338078629561E-4</v>
      </c>
      <c r="I840" s="1">
        <v>4.4031271993648799E-2</v>
      </c>
      <c r="J840" s="1">
        <v>4.4328075799510298</v>
      </c>
      <c r="K840" s="2">
        <f>IF(Table3[[#This Row],[Phase shift diff (rad)]]="","",Table3[[#This Row],[Phase shift diff (rad)]]/PI()*180)</f>
        <v>253.98116572479427</v>
      </c>
      <c r="L840">
        <v>1</v>
      </c>
      <c r="M840" s="1">
        <f>IF(Table3[[#This Row],[Unwrapped (deg)]]="","",Table3[[#This Row],[Unwrapped (deg)]]/180*PI())</f>
        <v>10.715992887130616</v>
      </c>
      <c r="N840" s="2">
        <f>IF(Table3[[#This Row],[Phase shift diff (deg)]]="","",Table3[[#This Row],[Phase shift diff (deg)]]+360*Table3[[#This Row],[Phase mod]])</f>
        <v>613.98116572479421</v>
      </c>
    </row>
    <row r="841" spans="1:14" x14ac:dyDescent="0.2">
      <c r="A841" t="s">
        <v>36</v>
      </c>
      <c r="B841" s="3">
        <v>19.100000000000001</v>
      </c>
      <c r="C841" s="2">
        <f>2*Table3[[#This Row],[Photon energy (eV)]]-Threshold</f>
        <v>13.612611200000003</v>
      </c>
      <c r="D841" t="s">
        <v>24</v>
      </c>
      <c r="E841" s="1">
        <v>3.14159265358979</v>
      </c>
      <c r="F841" s="2">
        <f>Table3[[#This Row],[Polar ang (rad)]]/PI()*180</f>
        <v>179.99999999999983</v>
      </c>
      <c r="G841" s="4">
        <f>ROUND(Table3[[#This Row],[Polar ang (deg)]], 0)</f>
        <v>180</v>
      </c>
      <c r="H841" s="5">
        <v>0</v>
      </c>
      <c r="I841" s="1">
        <v>0</v>
      </c>
      <c r="J841" s="1"/>
      <c r="K841" s="2" t="str">
        <f>IF(Table3[[#This Row],[Phase shift diff (rad)]]="","",Table3[[#This Row],[Phase shift diff (rad)]]/PI()*180)</f>
        <v/>
      </c>
      <c r="L841">
        <v>1</v>
      </c>
      <c r="M841" s="1" t="str">
        <f>IF(Table3[[#This Row],[Unwrapped (deg)]]="","",Table3[[#This Row],[Unwrapped (deg)]]/180*PI())</f>
        <v/>
      </c>
      <c r="N841" s="2" t="str">
        <f>IF(Table3[[#This Row],[Phase shift diff (deg)]]="","",Table3[[#This Row],[Phase shift diff (deg)]]+360*Table3[[#This Row],[Phase mod]])</f>
        <v/>
      </c>
    </row>
    <row r="842" spans="1:14" x14ac:dyDescent="0.2">
      <c r="A842" t="s">
        <v>36</v>
      </c>
      <c r="B842" s="3">
        <v>19.100000000000001</v>
      </c>
      <c r="C842" s="2">
        <f>2*Table3[[#This Row],[Photon energy (eV)]]-Threshold</f>
        <v>13.612611200000003</v>
      </c>
      <c r="D842" t="s">
        <v>25</v>
      </c>
      <c r="E842" s="1">
        <v>0</v>
      </c>
      <c r="F842" s="2">
        <f>Table3[[#This Row],[Polar ang (rad)]]/PI()*180</f>
        <v>0</v>
      </c>
      <c r="G842" s="4">
        <f>ROUND(Table3[[#This Row],[Polar ang (deg)]], 0)</f>
        <v>0</v>
      </c>
      <c r="H842" s="5">
        <v>3.3874247799248101E-3</v>
      </c>
      <c r="I842" s="1">
        <v>1</v>
      </c>
      <c r="J842" s="1">
        <v>1.1236613669548201</v>
      </c>
      <c r="K842" s="2">
        <f>IF(Table3[[#This Row],[Phase shift diff (rad)]]="","",Table3[[#This Row],[Phase shift diff (rad)]]/PI()*180)</f>
        <v>64.381053928412058</v>
      </c>
      <c r="L842">
        <v>-1</v>
      </c>
      <c r="M842" s="1">
        <f>IF(Table3[[#This Row],[Unwrapped (deg)]]="","",Table3[[#This Row],[Unwrapped (deg)]]/180*PI())</f>
        <v>-5.1595239402247666</v>
      </c>
      <c r="N842" s="2">
        <f>IF(Table3[[#This Row],[Phase shift diff (deg)]]="","",Table3[[#This Row],[Phase shift diff (deg)]]+360*Table3[[#This Row],[Phase mod]])</f>
        <v>-295.61894607158797</v>
      </c>
    </row>
    <row r="843" spans="1:14" x14ac:dyDescent="0.2">
      <c r="A843" t="s">
        <v>36</v>
      </c>
      <c r="B843" s="3">
        <v>19.100000000000001</v>
      </c>
      <c r="C843" s="2">
        <f>2*Table3[[#This Row],[Photon energy (eV)]]-Threshold</f>
        <v>13.612611200000003</v>
      </c>
      <c r="D843" t="s">
        <v>25</v>
      </c>
      <c r="E843" s="1">
        <v>0.16308830216</v>
      </c>
      <c r="F843" s="2">
        <f>Table3[[#This Row],[Polar ang (rad)]]/PI()*180</f>
        <v>9.3442714017223079</v>
      </c>
      <c r="G843" s="4">
        <f>ROUND(Table3[[#This Row],[Polar ang (deg)]], 0)</f>
        <v>9</v>
      </c>
      <c r="H843" s="5">
        <v>3.25262393617364E-3</v>
      </c>
      <c r="I843" s="1">
        <v>0.99885886335873197</v>
      </c>
      <c r="J843" s="1">
        <v>1.1372890640520901</v>
      </c>
      <c r="K843" s="2">
        <f>IF(Table3[[#This Row],[Phase shift diff (rad)]]="","",Table3[[#This Row],[Phase shift diff (rad)]]/PI()*180)</f>
        <v>65.161863456568312</v>
      </c>
      <c r="L843">
        <v>-1</v>
      </c>
      <c r="M843" s="1">
        <f>IF(Table3[[#This Row],[Unwrapped (deg)]]="","",Table3[[#This Row],[Unwrapped (deg)]]/180*PI())</f>
        <v>-5.1458962431274964</v>
      </c>
      <c r="N843" s="2">
        <f>IF(Table3[[#This Row],[Phase shift diff (deg)]]="","",Table3[[#This Row],[Phase shift diff (deg)]]+360*Table3[[#This Row],[Phase mod]])</f>
        <v>-294.83813654343169</v>
      </c>
    </row>
    <row r="844" spans="1:14" x14ac:dyDescent="0.2">
      <c r="A844" t="s">
        <v>36</v>
      </c>
      <c r="B844" s="3">
        <v>19.100000000000001</v>
      </c>
      <c r="C844" s="2">
        <f>2*Table3[[#This Row],[Photon energy (eV)]]-Threshold</f>
        <v>13.612611200000003</v>
      </c>
      <c r="D844" t="s">
        <v>25</v>
      </c>
      <c r="E844" s="1">
        <v>0.29860360358999999</v>
      </c>
      <c r="F844" s="2">
        <f>Table3[[#This Row],[Polar ang (rad)]]/PI()*180</f>
        <v>17.108726233104477</v>
      </c>
      <c r="G844" s="4">
        <f>ROUND(Table3[[#This Row],[Polar ang (deg)]], 0)</f>
        <v>17</v>
      </c>
      <c r="H844" s="5">
        <v>2.9551026977574502E-3</v>
      </c>
      <c r="I844" s="1">
        <v>0.99699523243867105</v>
      </c>
      <c r="J844" s="1">
        <v>1.1714185010462399</v>
      </c>
      <c r="K844" s="2">
        <f>IF(Table3[[#This Row],[Phase shift diff (rad)]]="","",Table3[[#This Row],[Phase shift diff (rad)]]/PI()*180)</f>
        <v>67.117336153490754</v>
      </c>
      <c r="L844">
        <v>-1</v>
      </c>
      <c r="M844" s="1">
        <f>IF(Table3[[#This Row],[Unwrapped (deg)]]="","",Table3[[#This Row],[Unwrapped (deg)]]/180*PI())</f>
        <v>-5.1117668061333461</v>
      </c>
      <c r="N844" s="2">
        <f>IF(Table3[[#This Row],[Phase shift diff (deg)]]="","",Table3[[#This Row],[Phase shift diff (deg)]]+360*Table3[[#This Row],[Phase mod]])</f>
        <v>-292.88266384650922</v>
      </c>
    </row>
    <row r="845" spans="1:14" x14ac:dyDescent="0.2">
      <c r="A845" t="s">
        <v>36</v>
      </c>
      <c r="B845" s="3">
        <v>19.100000000000001</v>
      </c>
      <c r="C845" s="2">
        <f>2*Table3[[#This Row],[Photon energy (eV)]]-Threshold</f>
        <v>13.612611200000003</v>
      </c>
      <c r="D845" t="s">
        <v>25</v>
      </c>
      <c r="E845" s="1">
        <v>0.43301280663999903</v>
      </c>
      <c r="F845" s="2">
        <f>Table3[[#This Row],[Polar ang (rad)]]/PI()*180</f>
        <v>24.809806295586331</v>
      </c>
      <c r="G845" s="4">
        <f>ROUND(Table3[[#This Row],[Polar ang (deg)]], 0)</f>
        <v>25</v>
      </c>
      <c r="H845" s="5">
        <v>2.5398179288289502E-3</v>
      </c>
      <c r="I845" s="1">
        <v>0.99691347712863199</v>
      </c>
      <c r="J845" s="1">
        <v>1.2313402095061601</v>
      </c>
      <c r="K845" s="2">
        <f>IF(Table3[[#This Row],[Phase shift diff (rad)]]="","",Table3[[#This Row],[Phase shift diff (rad)]]/PI()*180)</f>
        <v>70.550597149457545</v>
      </c>
      <c r="L845">
        <v>-1</v>
      </c>
      <c r="M845" s="1">
        <f>IF(Table3[[#This Row],[Unwrapped (deg)]]="","",Table3[[#This Row],[Unwrapped (deg)]]/180*PI())</f>
        <v>-5.0518450976734268</v>
      </c>
      <c r="N845" s="2">
        <f>IF(Table3[[#This Row],[Phase shift diff (deg)]]="","",Table3[[#This Row],[Phase shift diff (deg)]]+360*Table3[[#This Row],[Phase mod]])</f>
        <v>-289.44940285054247</v>
      </c>
    </row>
    <row r="846" spans="1:14" x14ac:dyDescent="0.2">
      <c r="A846" t="s">
        <v>36</v>
      </c>
      <c r="B846" s="3">
        <v>19.100000000000001</v>
      </c>
      <c r="C846" s="2">
        <f>2*Table3[[#This Row],[Photon energy (eV)]]-Threshold</f>
        <v>13.612611200000003</v>
      </c>
      <c r="D846" t="s">
        <v>25</v>
      </c>
      <c r="E846" s="1">
        <v>0.56709682710999998</v>
      </c>
      <c r="F846" s="2">
        <f>Table3[[#This Row],[Polar ang (rad)]]/PI()*180</f>
        <v>32.492254768663123</v>
      </c>
      <c r="G846" s="4">
        <f>ROUND(Table3[[#This Row],[Polar ang (deg)]], 0)</f>
        <v>32</v>
      </c>
      <c r="H846" s="5">
        <v>2.0672438888647E-3</v>
      </c>
      <c r="I846" s="1">
        <v>0.99957835935483097</v>
      </c>
      <c r="J846" s="1">
        <v>1.3264878208987601</v>
      </c>
      <c r="K846" s="2">
        <f>IF(Table3[[#This Row],[Phase shift diff (rad)]]="","",Table3[[#This Row],[Phase shift diff (rad)]]/PI()*180)</f>
        <v>76.00215371300439</v>
      </c>
      <c r="L846">
        <v>-1</v>
      </c>
      <c r="M846" s="1">
        <f>IF(Table3[[#This Row],[Unwrapped (deg)]]="","",Table3[[#This Row],[Unwrapped (deg)]]/180*PI())</f>
        <v>-4.9566974862808255</v>
      </c>
      <c r="N846" s="2">
        <f>IF(Table3[[#This Row],[Phase shift diff (deg)]]="","",Table3[[#This Row],[Phase shift diff (deg)]]+360*Table3[[#This Row],[Phase mod]])</f>
        <v>-283.99784628699558</v>
      </c>
    </row>
    <row r="847" spans="1:14" x14ac:dyDescent="0.2">
      <c r="A847" t="s">
        <v>36</v>
      </c>
      <c r="B847" s="3">
        <v>19.100000000000001</v>
      </c>
      <c r="C847" s="2">
        <f>2*Table3[[#This Row],[Photon energy (eV)]]-Threshold</f>
        <v>13.612611200000003</v>
      </c>
      <c r="D847" t="s">
        <v>25</v>
      </c>
      <c r="E847" s="1">
        <v>0.70104202315999997</v>
      </c>
      <c r="F847" s="2">
        <f>Table3[[#This Row],[Polar ang (rad)]]/PI()*180</f>
        <v>40.166749188380507</v>
      </c>
      <c r="G847" s="4">
        <f>ROUND(Table3[[#This Row],[Polar ang (deg)]], 0)</f>
        <v>40</v>
      </c>
      <c r="H847" s="5">
        <v>1.60397857302152E-3</v>
      </c>
      <c r="I847" s="1">
        <v>0.832083142029582</v>
      </c>
      <c r="J847" s="1">
        <v>1.4703514315947399</v>
      </c>
      <c r="K847" s="2">
        <f>IF(Table3[[#This Row],[Phase shift diff (rad)]]="","",Table3[[#This Row],[Phase shift diff (rad)]]/PI()*180)</f>
        <v>84.244931431397163</v>
      </c>
      <c r="L847">
        <v>-1</v>
      </c>
      <c r="M847" s="1">
        <f>IF(Table3[[#This Row],[Unwrapped (deg)]]="","",Table3[[#This Row],[Unwrapped (deg)]]/180*PI())</f>
        <v>-4.8128338755848468</v>
      </c>
      <c r="N847" s="2">
        <f>IF(Table3[[#This Row],[Phase shift diff (deg)]]="","",Table3[[#This Row],[Phase shift diff (deg)]]+360*Table3[[#This Row],[Phase mod]])</f>
        <v>-275.75506856860284</v>
      </c>
    </row>
    <row r="848" spans="1:14" x14ac:dyDescent="0.2">
      <c r="A848" t="s">
        <v>36</v>
      </c>
      <c r="B848" s="3">
        <v>19.100000000000001</v>
      </c>
      <c r="C848" s="2">
        <f>2*Table3[[#This Row],[Photon energy (eV)]]-Threshold</f>
        <v>13.612611200000003</v>
      </c>
      <c r="D848" t="s">
        <v>25</v>
      </c>
      <c r="E848" s="1">
        <v>0.83491578945</v>
      </c>
      <c r="F848" s="2">
        <f>Table3[[#This Row],[Polar ang (rad)]]/PI()*180</f>
        <v>47.837150984318271</v>
      </c>
      <c r="G848" s="4">
        <f>ROUND(Table3[[#This Row],[Polar ang (deg)]], 0)</f>
        <v>48</v>
      </c>
      <c r="H848" s="5">
        <v>1.2088913176475601E-3</v>
      </c>
      <c r="I848" s="1">
        <v>0.756539875693927</v>
      </c>
      <c r="J848" s="1">
        <v>1.6752698751453201</v>
      </c>
      <c r="K848" s="2">
        <f>IF(Table3[[#This Row],[Phase shift diff (rad)]]="","",Table3[[#This Row],[Phase shift diff (rad)]]/PI()*180)</f>
        <v>95.985893391235209</v>
      </c>
      <c r="L848">
        <v>-1</v>
      </c>
      <c r="M848" s="1">
        <f>IF(Table3[[#This Row],[Unwrapped (deg)]]="","",Table3[[#This Row],[Unwrapped (deg)]]/180*PI())</f>
        <v>-4.6079154320342663</v>
      </c>
      <c r="N848" s="2">
        <f>IF(Table3[[#This Row],[Phase shift diff (deg)]]="","",Table3[[#This Row],[Phase shift diff (deg)]]+360*Table3[[#This Row],[Phase mod]])</f>
        <v>-264.01410660876479</v>
      </c>
    </row>
    <row r="849" spans="1:14" x14ac:dyDescent="0.2">
      <c r="A849" t="s">
        <v>36</v>
      </c>
      <c r="B849" s="3">
        <v>19.100000000000001</v>
      </c>
      <c r="C849" s="2">
        <f>2*Table3[[#This Row],[Photon energy (eV)]]-Threshold</f>
        <v>13.612611200000003</v>
      </c>
      <c r="D849" t="s">
        <v>25</v>
      </c>
      <c r="E849" s="1">
        <v>0.96874859060999896</v>
      </c>
      <c r="F849" s="2">
        <f>Table3[[#This Row],[Polar ang (rad)]]/PI()*180</f>
        <v>55.505205651199752</v>
      </c>
      <c r="G849" s="4">
        <f>ROUND(Table3[[#This Row],[Polar ang (deg)]], 0)</f>
        <v>56</v>
      </c>
      <c r="H849" s="5">
        <v>9.1357228291721795E-4</v>
      </c>
      <c r="I849" s="1">
        <v>0.90568573208289105</v>
      </c>
      <c r="J849" s="1">
        <v>1.9343852635151899</v>
      </c>
      <c r="K849" s="2">
        <f>IF(Table3[[#This Row],[Phase shift diff (rad)]]="","",Table3[[#This Row],[Phase shift diff (rad)]]/PI()*180)</f>
        <v>110.83211155172197</v>
      </c>
      <c r="L849">
        <v>-1</v>
      </c>
      <c r="M849" s="1">
        <f>IF(Table3[[#This Row],[Unwrapped (deg)]]="","",Table3[[#This Row],[Unwrapped (deg)]]/180*PI())</f>
        <v>-4.3488000436643963</v>
      </c>
      <c r="N849" s="2">
        <f>IF(Table3[[#This Row],[Phase shift diff (deg)]]="","",Table3[[#This Row],[Phase shift diff (deg)]]+360*Table3[[#This Row],[Phase mod]])</f>
        <v>-249.16788844827803</v>
      </c>
    </row>
    <row r="850" spans="1:14" x14ac:dyDescent="0.2">
      <c r="A850" t="s">
        <v>36</v>
      </c>
      <c r="B850" s="3">
        <v>19.100000000000001</v>
      </c>
      <c r="C850" s="2">
        <f>2*Table3[[#This Row],[Photon energy (eV)]]-Threshold</f>
        <v>13.612611200000003</v>
      </c>
      <c r="D850" t="s">
        <v>25</v>
      </c>
      <c r="E850" s="1">
        <v>1.1025563842999999</v>
      </c>
      <c r="F850" s="2">
        <f>Table3[[#This Row],[Polar ang (rad)]]/PI()*180</f>
        <v>63.171827495594052</v>
      </c>
      <c r="G850" s="4">
        <f>ROUND(Table3[[#This Row],[Polar ang (deg)]], 0)</f>
        <v>63</v>
      </c>
      <c r="H850" s="5">
        <v>7.0304713576652101E-4</v>
      </c>
      <c r="I850" s="1">
        <v>0.83286192733354802</v>
      </c>
      <c r="J850" s="1">
        <v>2.20261197549307</v>
      </c>
      <c r="K850" s="2">
        <f>IF(Table3[[#This Row],[Phase shift diff (rad)]]="","",Table3[[#This Row],[Phase shift diff (rad)]]/PI()*180)</f>
        <v>126.20037010072564</v>
      </c>
      <c r="L850">
        <v>-1</v>
      </c>
      <c r="M850" s="1">
        <f>IF(Table3[[#This Row],[Unwrapped (deg)]]="","",Table3[[#This Row],[Unwrapped (deg)]]/180*PI())</f>
        <v>-4.0805733316865158</v>
      </c>
      <c r="N850" s="2">
        <f>IF(Table3[[#This Row],[Phase shift diff (deg)]]="","",Table3[[#This Row],[Phase shift diff (deg)]]+360*Table3[[#This Row],[Phase mod]])</f>
        <v>-233.79962989927435</v>
      </c>
    </row>
    <row r="851" spans="1:14" x14ac:dyDescent="0.2">
      <c r="A851" t="s">
        <v>36</v>
      </c>
      <c r="B851" s="3">
        <v>19.100000000000001</v>
      </c>
      <c r="C851" s="2">
        <f>2*Table3[[#This Row],[Photon energy (eV)]]-Threshold</f>
        <v>13.612611200000003</v>
      </c>
      <c r="D851" t="s">
        <v>25</v>
      </c>
      <c r="E851" s="1">
        <v>1.2363485299999999</v>
      </c>
      <c r="F851" s="2">
        <f>Table3[[#This Row],[Polar ang (rad)]]/PI()*180</f>
        <v>70.837552776203438</v>
      </c>
      <c r="G851" s="4">
        <f>ROUND(Table3[[#This Row],[Polar ang (deg)]], 0)</f>
        <v>71</v>
      </c>
      <c r="H851" s="5">
        <v>5.2520878023099005E-4</v>
      </c>
      <c r="I851" s="1">
        <v>0.40706952481962999</v>
      </c>
      <c r="J851" s="1">
        <v>2.42154515612927</v>
      </c>
      <c r="K851" s="2">
        <f>IF(Table3[[#This Row],[Phase shift diff (rad)]]="","",Table3[[#This Row],[Phase shift diff (rad)]]/PI()*180)</f>
        <v>138.74431734655516</v>
      </c>
      <c r="L851">
        <v>-1</v>
      </c>
      <c r="M851" s="1">
        <f>IF(Table3[[#This Row],[Unwrapped (deg)]]="","",Table3[[#This Row],[Unwrapped (deg)]]/180*PI())</f>
        <v>-3.8616401510503158</v>
      </c>
      <c r="N851" s="2">
        <f>IF(Table3[[#This Row],[Phase shift diff (deg)]]="","",Table3[[#This Row],[Phase shift diff (deg)]]+360*Table3[[#This Row],[Phase mod]])</f>
        <v>-221.25568265344484</v>
      </c>
    </row>
    <row r="852" spans="1:14" x14ac:dyDescent="0.2">
      <c r="A852" t="s">
        <v>36</v>
      </c>
      <c r="B852" s="3">
        <v>19.100000000000001</v>
      </c>
      <c r="C852" s="2">
        <f>2*Table3[[#This Row],[Photon energy (eV)]]-Threshold</f>
        <v>13.612611200000003</v>
      </c>
      <c r="D852" t="s">
        <v>25</v>
      </c>
      <c r="E852" s="1">
        <v>1.3701310999</v>
      </c>
      <c r="F852" s="2">
        <f>Table3[[#This Row],[Polar ang (rad)]]/PI()*180</f>
        <v>78.502729403887372</v>
      </c>
      <c r="G852" s="4">
        <f>ROUND(Table3[[#This Row],[Polar ang (deg)]], 0)</f>
        <v>79</v>
      </c>
      <c r="H852" s="5">
        <v>3.3370217894046402E-4</v>
      </c>
      <c r="I852" s="1">
        <v>0.28708088619880601</v>
      </c>
      <c r="J852" s="1">
        <v>2.5642148845521899</v>
      </c>
      <c r="K852" s="2">
        <f>IF(Table3[[#This Row],[Phase shift diff (rad)]]="","",Table3[[#This Row],[Phase shift diff (rad)]]/PI()*180)</f>
        <v>146.91869064946613</v>
      </c>
      <c r="L852">
        <v>-1</v>
      </c>
      <c r="M852" s="1">
        <f>IF(Table3[[#This Row],[Unwrapped (deg)]]="","",Table3[[#This Row],[Unwrapped (deg)]]/180*PI())</f>
        <v>-3.7189704226273963</v>
      </c>
      <c r="N852" s="2">
        <f>IF(Table3[[#This Row],[Phase shift diff (deg)]]="","",Table3[[#This Row],[Phase shift diff (deg)]]+360*Table3[[#This Row],[Phase mod]])</f>
        <v>-213.08130935053387</v>
      </c>
    </row>
    <row r="853" spans="1:14" x14ac:dyDescent="0.2">
      <c r="A853" t="s">
        <v>36</v>
      </c>
      <c r="B853" s="3">
        <v>19.100000000000001</v>
      </c>
      <c r="C853" s="2">
        <f>2*Table3[[#This Row],[Photon energy (eV)]]-Threshold</f>
        <v>13.612611200000003</v>
      </c>
      <c r="D853" t="s">
        <v>25</v>
      </c>
      <c r="E853" s="1">
        <v>1.5039084682999999</v>
      </c>
      <c r="F853" s="2">
        <f>Table3[[#This Row],[Polar ang (rad)]]/PI()*180</f>
        <v>86.167608007574145</v>
      </c>
      <c r="G853" s="4">
        <f>ROUND(Table3[[#This Row],[Polar ang (deg)]], 0)</f>
        <v>86</v>
      </c>
      <c r="H853" s="5">
        <v>1.15311332777201E-4</v>
      </c>
      <c r="I853" s="1">
        <v>0.248852779175538</v>
      </c>
      <c r="J853" s="1">
        <v>2.6322683717492001</v>
      </c>
      <c r="K853" s="2">
        <f>IF(Table3[[#This Row],[Phase shift diff (rad)]]="","",Table3[[#This Row],[Phase shift diff (rad)]]/PI()*180)</f>
        <v>150.81786824700237</v>
      </c>
      <c r="L853">
        <v>-1</v>
      </c>
      <c r="M853" s="1">
        <f>IF(Table3[[#This Row],[Unwrapped (deg)]]="","",Table3[[#This Row],[Unwrapped (deg)]]/180*PI())</f>
        <v>-3.6509169354303865</v>
      </c>
      <c r="N853" s="2">
        <f>IF(Table3[[#This Row],[Phase shift diff (deg)]]="","",Table3[[#This Row],[Phase shift diff (deg)]]+360*Table3[[#This Row],[Phase mod]])</f>
        <v>-209.18213175299763</v>
      </c>
    </row>
    <row r="854" spans="1:14" x14ac:dyDescent="0.2">
      <c r="A854" t="s">
        <v>36</v>
      </c>
      <c r="B854" s="3">
        <v>19.100000000000001</v>
      </c>
      <c r="C854" s="2">
        <f>2*Table3[[#This Row],[Photon energy (eV)]]-Threshold</f>
        <v>13.612611200000003</v>
      </c>
      <c r="D854" t="s">
        <v>25</v>
      </c>
      <c r="E854" s="1">
        <v>1.6376841852897901</v>
      </c>
      <c r="F854" s="2">
        <f>Table3[[#This Row],[Polar ang (rad)]]/PI()*180</f>
        <v>93.83239199242567</v>
      </c>
      <c r="G854" s="4">
        <f>ROUND(Table3[[#This Row],[Polar ang (deg)]], 0)</f>
        <v>94</v>
      </c>
      <c r="H854" s="5">
        <v>1.15311332777201E-4</v>
      </c>
      <c r="I854" s="1">
        <v>0.248852779175538</v>
      </c>
      <c r="J854" s="1">
        <v>5.7738610253389897</v>
      </c>
      <c r="K854" s="2">
        <f>IF(Table3[[#This Row],[Phase shift diff (rad)]]="","",Table3[[#This Row],[Phase shift diff (rad)]]/PI()*180)</f>
        <v>330.8178682470022</v>
      </c>
      <c r="L854">
        <v>-1</v>
      </c>
      <c r="M854" s="1">
        <f>IF(Table3[[#This Row],[Unwrapped (deg)]]="","",Table3[[#This Row],[Unwrapped (deg)]]/180*PI())</f>
        <v>-0.5093242818405963</v>
      </c>
      <c r="N854" s="2">
        <f>IF(Table3[[#This Row],[Phase shift diff (deg)]]="","",Table3[[#This Row],[Phase shift diff (deg)]]+360*Table3[[#This Row],[Phase mod]])</f>
        <v>-29.182131752997805</v>
      </c>
    </row>
    <row r="855" spans="1:14" x14ac:dyDescent="0.2">
      <c r="A855" t="s">
        <v>36</v>
      </c>
      <c r="B855" s="3">
        <v>19.100000000000001</v>
      </c>
      <c r="C855" s="2">
        <f>2*Table3[[#This Row],[Photon energy (eV)]]-Threshold</f>
        <v>13.612611200000003</v>
      </c>
      <c r="D855" t="s">
        <v>25</v>
      </c>
      <c r="E855" s="1">
        <v>1.77146155368979</v>
      </c>
      <c r="F855" s="2">
        <f>Table3[[#This Row],[Polar ang (rad)]]/PI()*180</f>
        <v>101.49727059611246</v>
      </c>
      <c r="G855" s="4">
        <f>ROUND(Table3[[#This Row],[Polar ang (deg)]], 0)</f>
        <v>101</v>
      </c>
      <c r="H855" s="5">
        <v>3.3370217894046402E-4</v>
      </c>
      <c r="I855" s="1">
        <v>0.28708088619880601</v>
      </c>
      <c r="J855" s="1">
        <v>5.7058075381419897</v>
      </c>
      <c r="K855" s="2">
        <f>IF(Table3[[#This Row],[Phase shift diff (rad)]]="","",Table3[[#This Row],[Phase shift diff (rad)]]/PI()*180)</f>
        <v>326.9186906494665</v>
      </c>
      <c r="L855">
        <v>-1</v>
      </c>
      <c r="M855" s="1">
        <f>IF(Table3[[#This Row],[Unwrapped (deg)]]="","",Table3[[#This Row],[Unwrapped (deg)]]/180*PI())</f>
        <v>-0.57737776903759652</v>
      </c>
      <c r="N855" s="2">
        <f>IF(Table3[[#This Row],[Phase shift diff (deg)]]="","",Table3[[#This Row],[Phase shift diff (deg)]]+360*Table3[[#This Row],[Phase mod]])</f>
        <v>-33.081309350533502</v>
      </c>
    </row>
    <row r="856" spans="1:14" x14ac:dyDescent="0.2">
      <c r="A856" t="s">
        <v>36</v>
      </c>
      <c r="B856" s="3">
        <v>19.100000000000001</v>
      </c>
      <c r="C856" s="2">
        <f>2*Table3[[#This Row],[Photon energy (eV)]]-Threshold</f>
        <v>13.612611200000003</v>
      </c>
      <c r="D856" t="s">
        <v>25</v>
      </c>
      <c r="E856" s="1">
        <v>1.9052441235897899</v>
      </c>
      <c r="F856" s="2">
        <f>Table3[[#This Row],[Polar ang (rad)]]/PI()*180</f>
        <v>109.16244722379638</v>
      </c>
      <c r="G856" s="4">
        <f>ROUND(Table3[[#This Row],[Polar ang (deg)]], 0)</f>
        <v>109</v>
      </c>
      <c r="H856" s="5">
        <v>5.2520878023099005E-4</v>
      </c>
      <c r="I856" s="1">
        <v>0.40706952481962999</v>
      </c>
      <c r="J856" s="1">
        <v>5.5631378097190698</v>
      </c>
      <c r="K856" s="2">
        <f>IF(Table3[[#This Row],[Phase shift diff (rad)]]="","",Table3[[#This Row],[Phase shift diff (rad)]]/PI()*180)</f>
        <v>318.74431734655553</v>
      </c>
      <c r="L856">
        <v>-1</v>
      </c>
      <c r="M856" s="1">
        <f>IF(Table3[[#This Row],[Unwrapped (deg)]]="","",Table3[[#This Row],[Unwrapped (deg)]]/180*PI())</f>
        <v>-0.72004749746051666</v>
      </c>
      <c r="N856" s="2">
        <f>IF(Table3[[#This Row],[Phase shift diff (deg)]]="","",Table3[[#This Row],[Phase shift diff (deg)]]+360*Table3[[#This Row],[Phase mod]])</f>
        <v>-41.255682653444467</v>
      </c>
    </row>
    <row r="857" spans="1:14" x14ac:dyDescent="0.2">
      <c r="A857" t="s">
        <v>36</v>
      </c>
      <c r="B857" s="3">
        <v>19.100000000000001</v>
      </c>
      <c r="C857" s="2">
        <f>2*Table3[[#This Row],[Photon energy (eV)]]-Threshold</f>
        <v>13.612611200000003</v>
      </c>
      <c r="D857" t="s">
        <v>25</v>
      </c>
      <c r="E857" s="1">
        <v>2.0390362692897899</v>
      </c>
      <c r="F857" s="2">
        <f>Table3[[#This Row],[Polar ang (rad)]]/PI()*180</f>
        <v>116.82817250440576</v>
      </c>
      <c r="G857" s="4">
        <f>ROUND(Table3[[#This Row],[Polar ang (deg)]], 0)</f>
        <v>117</v>
      </c>
      <c r="H857" s="5">
        <v>7.0304713576652101E-4</v>
      </c>
      <c r="I857" s="1">
        <v>0.83286192733354802</v>
      </c>
      <c r="J857" s="1">
        <v>5.34420462908286</v>
      </c>
      <c r="K857" s="2">
        <f>IF(Table3[[#This Row],[Phase shift diff (rad)]]="","",Table3[[#This Row],[Phase shift diff (rad)]]/PI()*180)</f>
        <v>306.20037010072542</v>
      </c>
      <c r="L857">
        <v>-1</v>
      </c>
      <c r="M857" s="1">
        <f>IF(Table3[[#This Row],[Unwrapped (deg)]]="","",Table3[[#This Row],[Unwrapped (deg)]]/180*PI())</f>
        <v>-0.9389806780967267</v>
      </c>
      <c r="N857" s="2">
        <f>IF(Table3[[#This Row],[Phase shift diff (deg)]]="","",Table3[[#This Row],[Phase shift diff (deg)]]+360*Table3[[#This Row],[Phase mod]])</f>
        <v>-53.799629899274578</v>
      </c>
    </row>
    <row r="858" spans="1:14" x14ac:dyDescent="0.2">
      <c r="A858" t="s">
        <v>36</v>
      </c>
      <c r="B858" s="3">
        <v>19.100000000000001</v>
      </c>
      <c r="C858" s="2">
        <f>2*Table3[[#This Row],[Photon energy (eV)]]-Threshold</f>
        <v>13.612611200000003</v>
      </c>
      <c r="D858" t="s">
        <v>25</v>
      </c>
      <c r="E858" s="1">
        <v>2.1728440629797898</v>
      </c>
      <c r="F858" s="2">
        <f>Table3[[#This Row],[Polar ang (rad)]]/PI()*180</f>
        <v>124.4947943488</v>
      </c>
      <c r="G858" s="4">
        <f>ROUND(Table3[[#This Row],[Polar ang (deg)]], 0)</f>
        <v>124</v>
      </c>
      <c r="H858" s="5">
        <v>9.1357228291721795E-4</v>
      </c>
      <c r="I858" s="1">
        <v>0.90568573208289105</v>
      </c>
      <c r="J858" s="1">
        <v>5.0759779171049901</v>
      </c>
      <c r="K858" s="2">
        <f>IF(Table3[[#This Row],[Phase shift diff (rad)]]="","",Table3[[#This Row],[Phase shift diff (rad)]]/PI()*180)</f>
        <v>290.83211155172239</v>
      </c>
      <c r="L858">
        <v>-1</v>
      </c>
      <c r="M858" s="1">
        <f>IF(Table3[[#This Row],[Unwrapped (deg)]]="","",Table3[[#This Row],[Unwrapped (deg)]]/180*PI())</f>
        <v>-1.2072073900745959</v>
      </c>
      <c r="N858" s="2">
        <f>IF(Table3[[#This Row],[Phase shift diff (deg)]]="","",Table3[[#This Row],[Phase shift diff (deg)]]+360*Table3[[#This Row],[Phase mod]])</f>
        <v>-69.167888448277608</v>
      </c>
    </row>
    <row r="859" spans="1:14" x14ac:dyDescent="0.2">
      <c r="A859" t="s">
        <v>36</v>
      </c>
      <c r="B859" s="3">
        <v>19.100000000000001</v>
      </c>
      <c r="C859" s="2">
        <f>2*Table3[[#This Row],[Photon energy (eV)]]-Threshold</f>
        <v>13.612611200000003</v>
      </c>
      <c r="D859" t="s">
        <v>25</v>
      </c>
      <c r="E859" s="1">
        <v>2.3066768641397899</v>
      </c>
      <c r="F859" s="2">
        <f>Table3[[#This Row],[Polar ang (rad)]]/PI()*180</f>
        <v>132.16284901568156</v>
      </c>
      <c r="G859" s="4">
        <f>ROUND(Table3[[#This Row],[Polar ang (deg)]], 0)</f>
        <v>132</v>
      </c>
      <c r="H859" s="5">
        <v>1.2088913176475601E-3</v>
      </c>
      <c r="I859" s="1">
        <v>0.756539875693927</v>
      </c>
      <c r="J859" s="1">
        <v>4.8168625287351103</v>
      </c>
      <c r="K859" s="2">
        <f>IF(Table3[[#This Row],[Phase shift diff (rad)]]="","",Table3[[#This Row],[Phase shift diff (rad)]]/PI()*180)</f>
        <v>275.98589339123504</v>
      </c>
      <c r="L859">
        <v>-1</v>
      </c>
      <c r="M859" s="1">
        <f>IF(Table3[[#This Row],[Unwrapped (deg)]]="","",Table3[[#This Row],[Unwrapped (deg)]]/180*PI())</f>
        <v>-1.4663227784444761</v>
      </c>
      <c r="N859" s="2">
        <f>IF(Table3[[#This Row],[Phase shift diff (deg)]]="","",Table3[[#This Row],[Phase shift diff (deg)]]+360*Table3[[#This Row],[Phase mod]])</f>
        <v>-84.014106608764962</v>
      </c>
    </row>
    <row r="860" spans="1:14" x14ac:dyDescent="0.2">
      <c r="A860" t="s">
        <v>36</v>
      </c>
      <c r="B860" s="3">
        <v>19.100000000000001</v>
      </c>
      <c r="C860" s="2">
        <f>2*Table3[[#This Row],[Photon energy (eV)]]-Threshold</f>
        <v>13.612611200000003</v>
      </c>
      <c r="D860" t="s">
        <v>25</v>
      </c>
      <c r="E860" s="1">
        <v>2.4405506304297901</v>
      </c>
      <c r="F860" s="2">
        <f>Table3[[#This Row],[Polar ang (rad)]]/PI()*180</f>
        <v>139.83325081161931</v>
      </c>
      <c r="G860" s="4">
        <f>ROUND(Table3[[#This Row],[Polar ang (deg)]], 0)</f>
        <v>140</v>
      </c>
      <c r="H860" s="5">
        <v>1.60397857302152E-3</v>
      </c>
      <c r="I860" s="1">
        <v>0.832083142029582</v>
      </c>
      <c r="J860" s="1">
        <v>4.6119440851845299</v>
      </c>
      <c r="K860" s="2">
        <f>IF(Table3[[#This Row],[Phase shift diff (rad)]]="","",Table3[[#This Row],[Phase shift diff (rad)]]/PI()*180)</f>
        <v>264.24493143139699</v>
      </c>
      <c r="L860">
        <v>-1</v>
      </c>
      <c r="M860" s="1">
        <f>IF(Table3[[#This Row],[Unwrapped (deg)]]="","",Table3[[#This Row],[Unwrapped (deg)]]/180*PI())</f>
        <v>-1.6712412219950561</v>
      </c>
      <c r="N860" s="2">
        <f>IF(Table3[[#This Row],[Phase shift diff (deg)]]="","",Table3[[#This Row],[Phase shift diff (deg)]]+360*Table3[[#This Row],[Phase mod]])</f>
        <v>-95.755068568603008</v>
      </c>
    </row>
    <row r="861" spans="1:14" x14ac:dyDescent="0.2">
      <c r="A861" t="s">
        <v>36</v>
      </c>
      <c r="B861" s="3">
        <v>19.100000000000001</v>
      </c>
      <c r="C861" s="2">
        <f>2*Table3[[#This Row],[Photon energy (eV)]]-Threshold</f>
        <v>13.612611200000003</v>
      </c>
      <c r="D861" t="s">
        <v>25</v>
      </c>
      <c r="E861" s="1">
        <v>2.5744958264797901</v>
      </c>
      <c r="F861" s="2">
        <f>Table3[[#This Row],[Polar ang (rad)]]/PI()*180</f>
        <v>147.50774523133671</v>
      </c>
      <c r="G861" s="4">
        <f>ROUND(Table3[[#This Row],[Polar ang (deg)]], 0)</f>
        <v>148</v>
      </c>
      <c r="H861" s="5">
        <v>2.0672438888647E-3</v>
      </c>
      <c r="I861" s="1">
        <v>0.99957835935483097</v>
      </c>
      <c r="J861" s="1">
        <v>4.4680804744885503</v>
      </c>
      <c r="K861" s="2">
        <f>IF(Table3[[#This Row],[Phase shift diff (rad)]]="","",Table3[[#This Row],[Phase shift diff (rad)]]/PI()*180)</f>
        <v>256.00215371300425</v>
      </c>
      <c r="L861">
        <v>-1</v>
      </c>
      <c r="M861" s="1">
        <f>IF(Table3[[#This Row],[Unwrapped (deg)]]="","",Table3[[#This Row],[Unwrapped (deg)]]/180*PI())</f>
        <v>-1.8151048326910355</v>
      </c>
      <c r="N861" s="2">
        <f>IF(Table3[[#This Row],[Phase shift diff (deg)]]="","",Table3[[#This Row],[Phase shift diff (deg)]]+360*Table3[[#This Row],[Phase mod]])</f>
        <v>-103.99784628699575</v>
      </c>
    </row>
    <row r="862" spans="1:14" x14ac:dyDescent="0.2">
      <c r="A862" t="s">
        <v>36</v>
      </c>
      <c r="B862" s="3">
        <v>19.100000000000001</v>
      </c>
      <c r="C862" s="2">
        <f>2*Table3[[#This Row],[Photon energy (eV)]]-Threshold</f>
        <v>13.612611200000003</v>
      </c>
      <c r="D862" t="s">
        <v>25</v>
      </c>
      <c r="E862" s="1">
        <v>2.7085798469497901</v>
      </c>
      <c r="F862" s="2">
        <f>Table3[[#This Row],[Polar ang (rad)]]/PI()*180</f>
        <v>155.19019370441345</v>
      </c>
      <c r="G862" s="4">
        <f>ROUND(Table3[[#This Row],[Polar ang (deg)]], 0)</f>
        <v>155</v>
      </c>
      <c r="H862" s="5">
        <v>2.5398179288289502E-3</v>
      </c>
      <c r="I862" s="1">
        <v>0.99691347712863199</v>
      </c>
      <c r="J862" s="1">
        <v>4.3729328630959499</v>
      </c>
      <c r="K862" s="2">
        <f>IF(Table3[[#This Row],[Phase shift diff (rad)]]="","",Table3[[#This Row],[Phase shift diff (rad)]]/PI()*180)</f>
        <v>250.55059714945736</v>
      </c>
      <c r="L862">
        <v>-1</v>
      </c>
      <c r="M862" s="1">
        <f>IF(Table3[[#This Row],[Unwrapped (deg)]]="","",Table3[[#This Row],[Unwrapped (deg)]]/180*PI())</f>
        <v>-1.9102524440836361</v>
      </c>
      <c r="N862" s="2">
        <f>IF(Table3[[#This Row],[Phase shift diff (deg)]]="","",Table3[[#This Row],[Phase shift diff (deg)]]+360*Table3[[#This Row],[Phase mod]])</f>
        <v>-109.44940285054264</v>
      </c>
    </row>
    <row r="863" spans="1:14" x14ac:dyDescent="0.2">
      <c r="A863" t="s">
        <v>36</v>
      </c>
      <c r="B863" s="3">
        <v>19.100000000000001</v>
      </c>
      <c r="C863" s="2">
        <f>2*Table3[[#This Row],[Photon energy (eV)]]-Threshold</f>
        <v>13.612611200000003</v>
      </c>
      <c r="D863" t="s">
        <v>25</v>
      </c>
      <c r="E863" s="1">
        <v>2.8429890499997899</v>
      </c>
      <c r="F863" s="2">
        <f>Table3[[#This Row],[Polar ang (rad)]]/PI()*180</f>
        <v>162.89127376689535</v>
      </c>
      <c r="G863" s="4">
        <f>ROUND(Table3[[#This Row],[Polar ang (deg)]], 0)</f>
        <v>163</v>
      </c>
      <c r="H863" s="5">
        <v>2.9551026977574502E-3</v>
      </c>
      <c r="I863" s="1">
        <v>0.99699523243867105</v>
      </c>
      <c r="J863" s="1">
        <v>4.3130111546360403</v>
      </c>
      <c r="K863" s="2">
        <f>IF(Table3[[#This Row],[Phase shift diff (rad)]]="","",Table3[[#This Row],[Phase shift diff (rad)]]/PI()*180)</f>
        <v>247.11733615349118</v>
      </c>
      <c r="L863">
        <v>-1</v>
      </c>
      <c r="M863" s="1">
        <f>IF(Table3[[#This Row],[Unwrapped (deg)]]="","",Table3[[#This Row],[Unwrapped (deg)]]/180*PI())</f>
        <v>-1.9701741525435459</v>
      </c>
      <c r="N863" s="2">
        <f>IF(Table3[[#This Row],[Phase shift diff (deg)]]="","",Table3[[#This Row],[Phase shift diff (deg)]]+360*Table3[[#This Row],[Phase mod]])</f>
        <v>-112.88266384650882</v>
      </c>
    </row>
    <row r="864" spans="1:14" x14ac:dyDescent="0.2">
      <c r="A864" t="s">
        <v>36</v>
      </c>
      <c r="B864" s="3">
        <v>19.100000000000001</v>
      </c>
      <c r="C864" s="2">
        <f>2*Table3[[#This Row],[Photon energy (eV)]]-Threshold</f>
        <v>13.612611200000003</v>
      </c>
      <c r="D864" t="s">
        <v>25</v>
      </c>
      <c r="E864" s="1">
        <v>2.9785043514297902</v>
      </c>
      <c r="F864" s="2">
        <f>Table3[[#This Row],[Polar ang (rad)]]/PI()*180</f>
        <v>170.65572859827753</v>
      </c>
      <c r="G864" s="4">
        <f>ROUND(Table3[[#This Row],[Polar ang (deg)]], 0)</f>
        <v>171</v>
      </c>
      <c r="H864" s="5">
        <v>3.25262393617364E-3</v>
      </c>
      <c r="I864" s="1">
        <v>0.99885886335873197</v>
      </c>
      <c r="J864" s="1">
        <v>4.2788817176418901</v>
      </c>
      <c r="K864" s="2">
        <f>IF(Table3[[#This Row],[Phase shift diff (rad)]]="","",Table3[[#This Row],[Phase shift diff (rad)]]/PI()*180)</f>
        <v>245.16186345656871</v>
      </c>
      <c r="L864">
        <v>-1</v>
      </c>
      <c r="M864" s="1">
        <f>IF(Table3[[#This Row],[Unwrapped (deg)]]="","",Table3[[#This Row],[Unwrapped (deg)]]/180*PI())</f>
        <v>-2.0043035895376962</v>
      </c>
      <c r="N864" s="2">
        <f>IF(Table3[[#This Row],[Phase shift diff (deg)]]="","",Table3[[#This Row],[Phase shift diff (deg)]]+360*Table3[[#This Row],[Phase mod]])</f>
        <v>-114.83813654343129</v>
      </c>
    </row>
    <row r="865" spans="1:14" x14ac:dyDescent="0.2">
      <c r="A865" t="s">
        <v>36</v>
      </c>
      <c r="B865" s="3">
        <v>19.100000000000001</v>
      </c>
      <c r="C865" s="2">
        <f>2*Table3[[#This Row],[Photon energy (eV)]]-Threshold</f>
        <v>13.612611200000003</v>
      </c>
      <c r="D865" t="s">
        <v>25</v>
      </c>
      <c r="E865" s="1">
        <v>3.14159265358979</v>
      </c>
      <c r="F865" s="2">
        <f>Table3[[#This Row],[Polar ang (rad)]]/PI()*180</f>
        <v>179.99999999999983</v>
      </c>
      <c r="G865" s="4">
        <f>ROUND(Table3[[#This Row],[Polar ang (deg)]], 0)</f>
        <v>180</v>
      </c>
      <c r="H865" s="5">
        <v>3.3874247799248101E-3</v>
      </c>
      <c r="I865" s="1">
        <v>1</v>
      </c>
      <c r="J865" s="1">
        <v>4.2652540205446101</v>
      </c>
      <c r="K865" s="2">
        <f>IF(Table3[[#This Row],[Phase shift diff (rad)]]="","",Table3[[#This Row],[Phase shift diff (rad)]]/PI()*180)</f>
        <v>244.38105392841189</v>
      </c>
      <c r="L865">
        <v>-1</v>
      </c>
      <c r="M865" s="1">
        <f>IF(Table3[[#This Row],[Unwrapped (deg)]]="","",Table3[[#This Row],[Unwrapped (deg)]]/180*PI())</f>
        <v>-2.0179312866349761</v>
      </c>
      <c r="N865" s="2">
        <f>IF(Table3[[#This Row],[Phase shift diff (deg)]]="","",Table3[[#This Row],[Phase shift diff (deg)]]+360*Table3[[#This Row],[Phase mod]])</f>
        <v>-115.61894607158811</v>
      </c>
    </row>
    <row r="866" spans="1:14" x14ac:dyDescent="0.2">
      <c r="A866" t="s">
        <v>22</v>
      </c>
      <c r="B866" s="3">
        <v>14.3</v>
      </c>
      <c r="C866" s="2">
        <f>2*Table3[[#This Row],[Photon energy (eV)]]-Threshold</f>
        <v>4.012611200000002</v>
      </c>
      <c r="D866" s="2" t="s">
        <v>25</v>
      </c>
      <c r="E866" s="1">
        <f>PI()/2</f>
        <v>1.5707963267948966</v>
      </c>
      <c r="F866" s="2">
        <f>Table3[[#This Row],[Polar ang (rad)]]/PI()*180</f>
        <v>90</v>
      </c>
      <c r="G866" s="4">
        <f>ROUND(Table3[[#This Row],[Polar ang (deg)]], 0)</f>
        <v>90</v>
      </c>
      <c r="H866" s="5">
        <v>0</v>
      </c>
      <c r="I866" s="1">
        <v>0</v>
      </c>
      <c r="J866" s="1"/>
      <c r="K866" s="2" t="str">
        <f>IF(Table3[[#This Row],[Phase shift diff (rad)]]="","",Table3[[#This Row],[Phase shift diff (rad)]]/PI()*180)</f>
        <v/>
      </c>
      <c r="M866" s="1" t="str">
        <f>IF(Table3[[#This Row],[Unwrapped (deg)]]="","",Table3[[#This Row],[Unwrapped (deg)]]/180*PI())</f>
        <v/>
      </c>
      <c r="N866" s="2" t="str">
        <f>IF(Table3[[#This Row],[Phase shift diff (deg)]]="","",Table3[[#This Row],[Phase shift diff (deg)]]+360*Table3[[#This Row],[Phase mod]])</f>
        <v/>
      </c>
    </row>
    <row r="867" spans="1:14" x14ac:dyDescent="0.2">
      <c r="A867" t="s">
        <v>28</v>
      </c>
      <c r="B867" s="3">
        <v>15.9</v>
      </c>
      <c r="C867" s="2">
        <f>2*Table3[[#This Row],[Photon energy (eV)]]-Threshold</f>
        <v>7.2126112000000013</v>
      </c>
      <c r="D867" s="2" t="s">
        <v>25</v>
      </c>
      <c r="E867" s="1">
        <f>PI()/2</f>
        <v>1.5707963267948966</v>
      </c>
      <c r="F867" s="2">
        <f>Table3[[#This Row],[Polar ang (rad)]]/PI()*180</f>
        <v>90</v>
      </c>
      <c r="G867" s="4">
        <f>ROUND(Table3[[#This Row],[Polar ang (deg)]], 0)</f>
        <v>90</v>
      </c>
      <c r="H867" s="5">
        <v>0</v>
      </c>
      <c r="I867" s="1">
        <v>0</v>
      </c>
      <c r="J867" s="1"/>
      <c r="K867" s="2" t="str">
        <f>IF(Table3[[#This Row],[Phase shift diff (rad)]]="","",Table3[[#This Row],[Phase shift diff (rad)]]/PI()*180)</f>
        <v/>
      </c>
      <c r="M867" s="1" t="str">
        <f>IF(Table3[[#This Row],[Unwrapped (deg)]]="","",Table3[[#This Row],[Unwrapped (deg)]]/180*PI())</f>
        <v/>
      </c>
      <c r="N867" s="2" t="str">
        <f>IF(Table3[[#This Row],[Phase shift diff (deg)]]="","",Table3[[#This Row],[Phase shift diff (deg)]]+360*Table3[[#This Row],[Phase mod]])</f>
        <v/>
      </c>
    </row>
    <row r="868" spans="1:14" x14ac:dyDescent="0.2">
      <c r="A868" t="s">
        <v>36</v>
      </c>
      <c r="B868" s="3">
        <v>19.100000000000001</v>
      </c>
      <c r="C868" s="2">
        <f>2*Table3[[#This Row],[Photon energy (eV)]]-Threshold</f>
        <v>13.612611200000003</v>
      </c>
      <c r="D868" s="2" t="s">
        <v>25</v>
      </c>
      <c r="E868" s="1">
        <f>PI()/2</f>
        <v>1.5707963267948966</v>
      </c>
      <c r="F868" s="2">
        <f>Table3[[#This Row],[Polar ang (rad)]]/PI()*180</f>
        <v>90</v>
      </c>
      <c r="G868" s="4">
        <f>ROUND(Table3[[#This Row],[Polar ang (deg)]], 0)</f>
        <v>90</v>
      </c>
      <c r="H868" s="5">
        <v>0</v>
      </c>
      <c r="I868" s="1">
        <v>0</v>
      </c>
      <c r="J868" s="1"/>
      <c r="K868" s="2" t="str">
        <f>IF(Table3[[#This Row],[Phase shift diff (rad)]]="","",Table3[[#This Row],[Phase shift diff (rad)]]/PI()*180)</f>
        <v/>
      </c>
      <c r="M868" s="1" t="str">
        <f>IF(Table3[[#This Row],[Unwrapped (deg)]]="","",Table3[[#This Row],[Unwrapped (deg)]]/180*PI())</f>
        <v/>
      </c>
      <c r="N868" s="2" t="str">
        <f>IF(Table3[[#This Row],[Phase shift diff (deg)]]="","",Table3[[#This Row],[Phase shift diff (deg)]]+360*Table3[[#This Row],[Phase mod]])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14</v>
      </c>
      <c r="B1" s="1" t="s">
        <v>15</v>
      </c>
    </row>
    <row r="2" spans="1:2" x14ac:dyDescent="0.2">
      <c r="A2" t="s">
        <v>16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2019-04-17T06:10:57Z</dcterms:modified>
</cp:coreProperties>
</file>