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0"/>
  <workbookPr/>
  <mc:AlternateContent xmlns:mc="http://schemas.openxmlformats.org/markup-compatibility/2006">
    <mc:Choice Requires="x15">
      <x15ac:absPath xmlns:x15ac="http://schemas.microsoft.com/office/spreadsheetml/2010/11/ac" url="/Users/daehyun/Documents/FERMI 20144077 Ueda/Data/"/>
    </mc:Choice>
  </mc:AlternateContent>
  <xr:revisionPtr revIDLastSave="0" documentId="13_ncr:1_{727CF0BF-7094-0843-9F58-D8D9992BAC9A}" xr6:coauthVersionLast="36" xr6:coauthVersionMax="36" xr10:uidLastSave="{00000000-0000-0000-0000-000000000000}"/>
  <bookViews>
    <workbookView xWindow="42500" yWindow="480" windowWidth="25560" windowHeight="19480" tabRatio="500" activeTab="7" xr2:uid="{00000000-000D-0000-FFFF-FFFF00000000}"/>
  </bookViews>
  <sheets>
    <sheet name="He.0.0.9 w2w" sheetId="9" r:id="rId1"/>
    <sheet name="Ne.1.0.8 w2w" sheetId="10" r:id="rId2"/>
    <sheet name="Ne.0.0.5 wonly" sheetId="11" r:id="rId3"/>
    <sheet name="good1_ne" sheetId="12" r:id="rId4"/>
    <sheet name="good2_ne" sheetId="13" r:id="rId5"/>
    <sheet name="good3_ne" sheetId="14" r:id="rId6"/>
    <sheet name="good4_ne" sheetId="15" r:id="rId7"/>
    <sheet name="k" sheetId="16" r:id="rId8"/>
  </sheets>
  <calcPr calcId="162913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" i="16" l="1"/>
  <c r="E4" i="16"/>
  <c r="D4" i="16"/>
  <c r="F3" i="16"/>
  <c r="E3" i="16"/>
  <c r="D3" i="16"/>
  <c r="C3" i="16"/>
  <c r="B3" i="16"/>
  <c r="F2" i="16"/>
  <c r="E2" i="16"/>
  <c r="D2" i="16"/>
  <c r="H2" i="10" l="1"/>
  <c r="H3" i="10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2" i="9" l="1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</calcChain>
</file>

<file path=xl/sharedStrings.xml><?xml version="1.0" encoding="utf-8"?>
<sst xmlns="http://schemas.openxmlformats.org/spreadsheetml/2006/main" count="132" uniqueCount="23">
  <si>
    <t>beta1</t>
  </si>
  <si>
    <t>beta2</t>
  </si>
  <si>
    <t>beta3</t>
  </si>
  <si>
    <t>beta4</t>
  </si>
  <si>
    <t>phi (deg)</t>
  </si>
  <si>
    <t>photon (eV)</t>
  </si>
  <si>
    <t>dataset</t>
  </si>
  <si>
    <t>good1</t>
  </si>
  <si>
    <t>good2</t>
  </si>
  <si>
    <t>good3</t>
  </si>
  <si>
    <t>good4</t>
  </si>
  <si>
    <t>beta1m3</t>
  </si>
  <si>
    <t>m</t>
  </si>
  <si>
    <t>p_amp</t>
  </si>
  <si>
    <t>p_arg</t>
  </si>
  <si>
    <t>sp_amp</t>
  </si>
  <si>
    <t>dp_amp</t>
  </si>
  <si>
    <t>fdp_amp</t>
  </si>
  <si>
    <t>sp_arg</t>
  </si>
  <si>
    <t>dp_arg</t>
  </si>
  <si>
    <t>fdp_arg</t>
  </si>
  <si>
    <t>psp_amp</t>
  </si>
  <si>
    <t>pdp_amp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</si>
</sst>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"/>
    <numFmt numFmtId="166" formatCode="0.000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2" fontId="0" fillId="0" borderId="0" xfId="0" applyNumberFormat="1" applyAlignment="1">
      <alignment horizontal="right"/>
    </xf>
    <xf numFmtId="2" fontId="1" fillId="0" borderId="0" xfId="0" applyNumberFormat="1" applyFont="1" applyAlignment="1">
      <alignment horizontal="right"/>
    </xf>
    <xf numFmtId="2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2" fontId="0" fillId="0" borderId="0" xfId="0" applyNumberFormat="1" applyAlignment="1"/>
    <xf numFmtId="2" fontId="0" fillId="0" borderId="0" xfId="0" applyNumberFormat="1" applyBorder="1" applyAlignment="1"/>
    <xf numFmtId="0" fontId="0" fillId="0" borderId="0" xfId="0" applyAlignment="1"/>
    <xf numFmtId="164" fontId="0" fillId="0" borderId="0" xfId="0" applyNumberFormat="1"/>
    <xf numFmtId="1" fontId="0" fillId="0" borderId="0" xfId="0" applyNumberFormat="1" applyBorder="1" applyAlignment="1"/>
    <xf numFmtId="1" fontId="0" fillId="0" borderId="0" xfId="0" applyNumberFormat="1" applyBorder="1" applyAlignment="1">
      <alignment horizontal="right"/>
    </xf>
    <xf numFmtId="1" fontId="1" fillId="0" borderId="0" xfId="0" applyNumberFormat="1" applyFont="1" applyAlignment="1">
      <alignment horizontal="right"/>
    </xf>
    <xf numFmtId="1" fontId="0" fillId="0" borderId="0" xfId="0" applyNumberFormat="1"/>
    <xf numFmtId="164" fontId="0" fillId="0" borderId="0" xfId="0" applyNumberFormat="1" applyAlignme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165" fontId="1" fillId="0" borderId="0" xfId="0" applyNumberFormat="1" applyFont="1" applyAlignment="1">
      <alignment horizontal="right"/>
    </xf>
    <xf numFmtId="166" fontId="0" fillId="0" borderId="0" xfId="0" applyNumberFormat="1"/>
    <xf numFmtId="1" fontId="1" fillId="0" borderId="0" xfId="0" applyNumberFormat="1" applyFont="1"/>
    <xf numFmtId="166" fontId="1" fillId="0" borderId="0" xfId="0" applyNumberFormat="1" applyFont="1"/>
    <xf numFmtId="2" fontId="0" fillId="0" borderId="0" xfId="0" applyNumberFormat="1"/>
  </cellXfs>
  <cellStyles count="1">
    <cellStyle name="Normal" xfId="0" builtinId="0"/>
  </cellStyles>
  <dxfs count="79"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" formatCode="0"/>
    </dxf>
    <dxf>
      <numFmt numFmtId="2" formatCode="0.00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166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166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166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166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166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166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166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166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166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166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166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166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166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166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166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166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166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166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166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166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166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166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166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166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" formatCode="0"/>
    </dxf>
    <dxf>
      <numFmt numFmtId="166" formatCode="0.000"/>
    </dxf>
    <dxf>
      <numFmt numFmtId="165" formatCode="0.0000"/>
      <alignment horizontal="right" vertical="bottom" textRotation="0" wrapText="0" indent="0" justifyLastLine="0" shrinkToFit="0" readingOrder="0"/>
    </dxf>
    <dxf>
      <numFmt numFmtId="165" formatCode="0.0000"/>
      <alignment horizontal="right" vertical="bottom" textRotation="0" wrapText="0" indent="0" justifyLastLine="0" shrinkToFit="0" readingOrder="0"/>
    </dxf>
    <dxf>
      <numFmt numFmtId="165" formatCode="0.0000"/>
      <alignment horizontal="right" vertical="bottom" textRotation="0" wrapText="0" indent="0" justifyLastLine="0" shrinkToFit="0" readingOrder="0"/>
    </dxf>
    <dxf>
      <numFmt numFmtId="165" formatCode="0.0000"/>
      <alignment horizontal="right" vertical="bottom" textRotation="0" wrapText="0" indent="0" justifyLastLine="0" shrinkToFit="0" readingOrder="0"/>
    </dxf>
    <dxf>
      <numFmt numFmtId="164" formatCode="0.0"/>
      <alignment horizontal="right" vertical="bottom" textRotation="0" wrapText="0" indent="0" justifyLastLine="0" shrinkToFit="0" readingOrder="0"/>
    </dxf>
    <dxf>
      <numFmt numFmtId="2" formatCode="0.00"/>
      <alignment horizontal="lef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2" formatCode="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2" formatCode="0.00"/>
      <alignment horizontal="right" vertical="bottom" textRotation="0" wrapText="0" indent="0" justifyLastLine="0" shrinkToFit="0" readingOrder="0"/>
    </dxf>
    <dxf>
      <numFmt numFmtId="2" formatCode="0.00"/>
      <alignment horizontal="right" vertical="bottom" textRotation="0" wrapText="0" indent="0" justifyLastLine="0" shrinkToFit="0" readingOrder="0"/>
    </dxf>
    <dxf>
      <numFmt numFmtId="2" formatCode="0.00"/>
      <alignment horizontal="right" vertical="bottom" textRotation="0" wrapText="0" indent="0" justifyLastLine="0" shrinkToFit="0" readingOrder="0"/>
    </dxf>
    <dxf>
      <numFmt numFmtId="2" formatCode="0.00"/>
      <alignment horizontal="right" vertical="bottom" textRotation="0" wrapText="0" indent="0" justifyLastLine="0" shrinkToFit="0" readingOrder="0"/>
    </dxf>
    <dxf>
      <numFmt numFmtId="2" formatCode="0.00"/>
      <alignment horizontal="right" vertical="bottom" textRotation="0" wrapText="0" indent="0" justifyLastLine="0" shrinkToFit="0" readingOrder="0"/>
    </dxf>
    <dxf>
      <numFmt numFmtId="1" formatCode="0"/>
      <alignment horizontal="right" vertical="bottom" textRotation="0" wrapText="0" indent="0" justifyLastLine="0" shrinkToFit="0" readingOrder="0"/>
    </dxf>
    <dxf>
      <numFmt numFmtId="164" formatCode="0.0"/>
      <alignment horizontal="right" vertical="bottom" textRotation="0" wrapText="0" indent="0" justifyLastLine="0" shrinkToFit="0" readingOrder="0"/>
    </dxf>
    <dxf>
      <numFmt numFmtId="2" formatCode="0.00"/>
      <alignment horizontal="lef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2" formatCode="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2" formatCode="0.00"/>
      <alignment horizontal="right" vertical="bottom" textRotation="0" wrapText="0" indent="0" justifyLastLine="0" shrinkToFit="0" readingOrder="0"/>
    </dxf>
    <dxf>
      <numFmt numFmtId="2" formatCode="0.00"/>
      <alignment horizontal="right" vertical="bottom" textRotation="0" wrapText="0" indent="0" justifyLastLine="0" shrinkToFit="0" readingOrder="0"/>
    </dxf>
    <dxf>
      <numFmt numFmtId="2" formatCode="0.00"/>
      <alignment horizontal="right" vertical="bottom" textRotation="0" wrapText="0" indent="0" justifyLastLine="0" shrinkToFit="0" readingOrder="0"/>
    </dxf>
    <dxf>
      <numFmt numFmtId="2" formatCode="0.00"/>
      <alignment horizontal="right" vertical="bottom" textRotation="0" wrapText="0" indent="0" justifyLastLine="0" shrinkToFit="0" readingOrder="0"/>
    </dxf>
    <dxf>
      <numFmt numFmtId="2" formatCode="0.00"/>
      <alignment horizontal="right" vertical="bottom" textRotation="0" wrapText="0" indent="0" justifyLastLine="0" shrinkToFit="0" readingOrder="0"/>
    </dxf>
    <dxf>
      <numFmt numFmtId="1" formatCode="0"/>
      <alignment horizontal="right" vertical="bottom" textRotation="0" wrapText="0" indent="0" justifyLastLine="0" shrinkToFit="0" readingOrder="0"/>
    </dxf>
    <dxf>
      <numFmt numFmtId="164" formatCode="0.0"/>
      <alignment horizontal="right" vertical="bottom" textRotation="0" wrapText="0" indent="0" justifyLastLine="0" shrinkToFit="0" readingOrder="0"/>
    </dxf>
    <dxf>
      <numFmt numFmtId="2" formatCode="0.00"/>
      <alignment horizontal="lef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2" formatCode="0.00"/>
      <alignment horizontal="general" vertical="bottom" textRotation="0" wrapText="0" indent="0" justifyLastLine="0" shrinkToFit="0" readingOrder="0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1581C30-C069-6C41-BABA-1C429C369E0E}" name="Table1" displayName="Table1" ref="A1:H33" totalsRowShown="0" headerRowDxfId="78" dataDxfId="77">
  <autoFilter ref="A1:H33" xr:uid="{5A2F4E3C-6216-8A44-B44C-DC41925F48CF}"/>
  <sortState ref="A2:H33">
    <sortCondition ref="A1:A33"/>
  </sortState>
  <tableColumns count="8">
    <tableColumn id="1" xr3:uid="{EBB224F5-2851-A244-A5AD-EEB7479118A2}" name="dataset" dataDxfId="76"/>
    <tableColumn id="2" xr3:uid="{98D32EC9-E0E4-7A4D-B030-1A15ED90F7EB}" name="photon (eV)" dataDxfId="75"/>
    <tableColumn id="3" xr3:uid="{5FEB3B01-1E66-3640-8D98-DF6243493A25}" name="phi (deg)" dataDxfId="74"/>
    <tableColumn id="4" xr3:uid="{12877EDA-C127-6A44-A914-7B61346E1B4A}" name="beta1" dataDxfId="73"/>
    <tableColumn id="5" xr3:uid="{41FF9D2F-DBF3-CB4A-A9A7-6E1F02E6FEDC}" name="beta2" dataDxfId="72"/>
    <tableColumn id="6" xr3:uid="{09478A6E-A782-3342-A160-09612E259736}" name="beta3" dataDxfId="71"/>
    <tableColumn id="7" xr3:uid="{F4EF1465-E339-5140-9DF2-3348F0148ED4}" name="beta4" dataDxfId="70"/>
    <tableColumn id="9" xr3:uid="{83EC2B29-3C15-2040-9B91-46576B1EFBD5}" name="beta1m3" dataDxfId="69">
      <calculatedColumnFormula>Table1[[#This Row],[beta1]]-2/3*Table1[[#This Row],[beta3]]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9F98CB5-2CCA-914E-99AC-01EF4E0630CB}" name="Table13" displayName="Table13" ref="A1:H33" totalsRowShown="0" headerRowDxfId="68" dataDxfId="67">
  <autoFilter ref="A1:H33" xr:uid="{5426A37B-AC88-574B-8345-856314EF6161}"/>
  <sortState ref="A2:H33">
    <sortCondition ref="A1:A33"/>
  </sortState>
  <tableColumns count="8">
    <tableColumn id="1" xr3:uid="{49790D79-1FF6-D341-B361-C121D15FCE21}" name="dataset" dataDxfId="66"/>
    <tableColumn id="2" xr3:uid="{053C0271-54EC-5446-ADE7-CDB91FA9CBF9}" name="photon (eV)" dataDxfId="65"/>
    <tableColumn id="3" xr3:uid="{1045FA6E-AB4F-5041-A2A6-676D2A80FBAA}" name="phi (deg)" dataDxfId="64"/>
    <tableColumn id="4" xr3:uid="{A71DA1D1-EE48-FB42-9E10-CFF5CB2359F8}" name="beta1" dataDxfId="63"/>
    <tableColumn id="5" xr3:uid="{2DB4ADCA-6CF3-F248-810E-6082C1100295}" name="beta2" dataDxfId="62"/>
    <tableColumn id="6" xr3:uid="{8B709B2D-BFE0-4442-A171-2149EEFF1B45}" name="beta3" dataDxfId="61"/>
    <tableColumn id="7" xr3:uid="{A0C26D95-2F39-C146-A4B3-BCFF54658EC9}" name="beta4" dataDxfId="60"/>
    <tableColumn id="10" xr3:uid="{C87F7B48-ED25-3D48-93E4-BC0687725265}" name="beta1m3" dataDxfId="59">
      <calculatedColumnFormula>Table13[[#This Row],[beta1]]-3/2*Table13[[#This Row],[beta3]]</calculatedColumnFormula>
    </tableColumn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05A4894-8C70-D642-85C3-3AB7CFBB4F28}" name="Table135" displayName="Table135" ref="A1:F5" totalsRowShown="0" headerRowDxfId="58" dataDxfId="57">
  <autoFilter ref="A1:F5" xr:uid="{53E4CFBE-4728-384F-AC3E-37B66AF4A439}"/>
  <sortState ref="A2:F5">
    <sortCondition ref="A1:A5"/>
  </sortState>
  <tableColumns count="6">
    <tableColumn id="1" xr3:uid="{13AA3944-170F-3846-AA70-1C1962C64192}" name="dataset" dataDxfId="56"/>
    <tableColumn id="2" xr3:uid="{BD60D2D9-15A2-F545-AAFF-748850E64446}" name="photon (eV)" dataDxfId="55"/>
    <tableColumn id="4" xr3:uid="{28273152-69FC-A241-BCA6-31BCEA8C2BEC}" name="beta1" dataDxfId="54"/>
    <tableColumn id="5" xr3:uid="{33E9B38C-ACC9-0A49-9295-DACDF599E7FB}" name="beta2" dataDxfId="53"/>
    <tableColumn id="6" xr3:uid="{407B9B6B-64D4-014F-A379-342916257ADC}" name="beta3" dataDxfId="52"/>
    <tableColumn id="7" xr3:uid="{8826E549-F298-AB41-856D-6CC97B08EAB8}" name="beta4" dataDxfId="51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9DFE585-94CE-324E-80C4-17D5A8535F3A}" name="Table3" displayName="Table3" ref="A1:I4" totalsRowShown="0" headerRowDxfId="50">
  <autoFilter ref="A1:I4" xr:uid="{8B5C4BC6-D08A-F342-B69E-95E18573CBD5}"/>
  <tableColumns count="9">
    <tableColumn id="1" xr3:uid="{5BA34F36-7497-CA4F-999F-15736C5C90B3}" name="m" dataDxfId="49"/>
    <tableColumn id="2" xr3:uid="{A0426779-3323-8542-8FAD-30E204B20D55}" name="sp_amp" dataDxfId="48"/>
    <tableColumn id="3" xr3:uid="{684B6570-B9E4-704D-8176-FCA5A03A637E}" name="p_amp" dataDxfId="47"/>
    <tableColumn id="4" xr3:uid="{ADC74BA0-1CC4-1C48-A1F6-685EBC267637}" name="dp_amp" dataDxfId="46"/>
    <tableColumn id="5" xr3:uid="{2845C546-B0B7-214A-9B3A-94C4A1525E23}" name="fdp_amp" dataDxfId="45"/>
    <tableColumn id="6" xr3:uid="{1E48FDEC-EE5F-7C46-A4AB-BA8213F216B3}" name="sp_arg" dataDxfId="44"/>
    <tableColumn id="7" xr3:uid="{CD04CD5C-B6F2-9246-BDA1-EA343D3D5323}" name="p_arg" dataDxfId="43"/>
    <tableColumn id="8" xr3:uid="{9B5BB2F1-9199-A844-952A-2F3D8A2919AF}" name="dp_arg" dataDxfId="42"/>
    <tableColumn id="9" xr3:uid="{6B1CD9FD-B8D5-2043-9623-1AE12EBE013F}" name="fdp_arg" dataDxfId="41"/>
  </tableColumns>
  <tableStyleInfo name="TableStyleLight1" showFirstColumn="1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EAD797E-5610-6742-BF1C-D62A7ADBA7F0}" name="Table5" displayName="Table5" ref="A1:I4" totalsRowShown="0" headerRowDxfId="2" dataDxfId="40">
  <autoFilter ref="A1:I4" xr:uid="{B4719746-BFD9-6D4E-8D94-4B12B338165F}"/>
  <tableColumns count="9">
    <tableColumn id="1" xr3:uid="{647D98FB-251B-4542-BF7C-63F898E9AC7E}" name="m" dataDxfId="39"/>
    <tableColumn id="2" xr3:uid="{2E22E77A-4173-0D4A-9A6F-7E47D1678087}" name="sp_amp" dataDxfId="38"/>
    <tableColumn id="3" xr3:uid="{D6903029-EBD1-994F-97CC-EBA1ABF4E926}" name="p_amp" dataDxfId="37"/>
    <tableColumn id="4" xr3:uid="{3DF53176-C13B-7641-82D5-1BE402BDD02F}" name="dp_amp" dataDxfId="36"/>
    <tableColumn id="5" xr3:uid="{1060BE76-3E32-1A48-9A41-0593EE6FE8C2}" name="fdp_amp" dataDxfId="35"/>
    <tableColumn id="6" xr3:uid="{FFBFF49F-1059-1642-8A31-AD573823D3E3}" name="sp_arg" dataDxfId="34"/>
    <tableColumn id="7" xr3:uid="{1D811937-AFDD-8D48-81C8-B33622C03534}" name="p_arg" dataDxfId="33"/>
    <tableColumn id="8" xr3:uid="{E126B12C-EED2-324A-A8CC-51A76C96BAAD}" name="dp_arg" dataDxfId="32"/>
    <tableColumn id="9" xr3:uid="{8C65ED6F-4B8F-3246-ABE2-AE3D22B29FF5}" name="fdp_arg" dataDxfId="31"/>
  </tableColumns>
  <tableStyleInfo name="TableStyleLight1" showFirstColumn="1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A026460-1D43-9646-BB18-B4646ACDCF3D}" name="Table6" displayName="Table6" ref="A1:I4" totalsRowShown="0" headerRowDxfId="1" dataDxfId="30">
  <autoFilter ref="A1:I4" xr:uid="{A8FC2363-68E6-1D4F-AF75-C41078FEDC29}"/>
  <tableColumns count="9">
    <tableColumn id="1" xr3:uid="{67A1216D-8F66-8F47-9DDF-9779C464E009}" name="m" dataDxfId="29"/>
    <tableColumn id="2" xr3:uid="{7A921D8C-3F15-E140-B838-5A1204B74685}" name="sp_amp" dataDxfId="28"/>
    <tableColumn id="3" xr3:uid="{F8CDDF88-4BC2-1D4A-84BD-6353BF4B9E77}" name="p_amp" dataDxfId="27"/>
    <tableColumn id="4" xr3:uid="{1481DC66-2D0E-E04E-B630-3C7741CE4CD0}" name="dp_amp" dataDxfId="26"/>
    <tableColumn id="5" xr3:uid="{720417F9-6520-2C47-B50F-B0B73F912EED}" name="fdp_amp" dataDxfId="25"/>
    <tableColumn id="6" xr3:uid="{826D4DF2-FA71-F24E-8ED5-A415C4A6D02B}" name="sp_arg" dataDxfId="24"/>
    <tableColumn id="7" xr3:uid="{D5972777-E932-ED4A-8B82-9C8059F7E06E}" name="p_arg" dataDxfId="23"/>
    <tableColumn id="8" xr3:uid="{8DE1440F-E3A9-014F-BD79-E3166B7C3A72}" name="dp_arg" dataDxfId="22"/>
    <tableColumn id="9" xr3:uid="{19C76EA3-897A-3148-80AE-374F812A5850}" name="fdp_arg" dataDxfId="21"/>
  </tableColumns>
  <tableStyleInfo name="TableStyleLight1" showFirstColumn="1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38178F3-1826-3E4D-BBB2-2C0D6EDAE208}" name="Table7" displayName="Table7" ref="A1:I4" totalsRowShown="0" headerRowDxfId="0" dataDxfId="20">
  <autoFilter ref="A1:I4" xr:uid="{DC15BAF1-E157-5A42-A33B-060096B22C67}"/>
  <tableColumns count="9">
    <tableColumn id="1" xr3:uid="{FDE47AB7-D70F-3145-A921-E12C0BE05C94}" name="m" dataDxfId="19"/>
    <tableColumn id="2" xr3:uid="{D43E9326-FEAF-EE49-A01C-CC943A2F4B91}" name="sp_amp" dataDxfId="18"/>
    <tableColumn id="3" xr3:uid="{7BDC518E-90F1-4D47-A627-F285D44C0247}" name="p_amp" dataDxfId="17"/>
    <tableColumn id="4" xr3:uid="{EC03AEAB-910C-CD4C-A25B-38E5F1590E5A}" name="dp_amp" dataDxfId="16"/>
    <tableColumn id="5" xr3:uid="{608F44B2-D548-C349-A1C6-FE7BFEDBADE8}" name="fdp_amp" dataDxfId="15"/>
    <tableColumn id="6" xr3:uid="{7E6BAB65-DA36-BC48-B2EB-1A3CFDB0CC8D}" name="sp_arg" dataDxfId="14"/>
    <tableColumn id="7" xr3:uid="{45305CC1-A33F-8644-8440-E87A9BA944D8}" name="p_arg" dataDxfId="13"/>
    <tableColumn id="8" xr3:uid="{A4952650-FD28-5B48-8679-6D186F7D7ED6}" name="dp_arg" dataDxfId="12"/>
    <tableColumn id="9" xr3:uid="{B0FF8D19-EC72-B44F-88D1-021AB69F405F}" name="fdp_arg" dataDxfId="11"/>
  </tableColumns>
  <tableStyleInfo name="TableStyleLight1" showFirstColumn="1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63C1B8E-8E8C-1C43-AF64-24E938897D53}" name="Table19" displayName="Table19" ref="A1:F4" totalsRowShown="0" headerRowDxfId="10" dataDxfId="9">
  <autoFilter ref="A1:F4" xr:uid="{B629EAAC-C030-3144-A5C8-EA87A0850D51}"/>
  <tableColumns count="6">
    <tableColumn id="1" xr3:uid="{678C78C9-26BE-E640-8E8C-8BD4C90EA1D8}" name="m" dataDxfId="8"/>
    <tableColumn id="2" xr3:uid="{F4BE6F06-FE79-854C-A751-08C0116B4DA2}" name="sp_amp" dataDxfId="7"/>
    <tableColumn id="3" xr3:uid="{5D349974-DB77-004C-A546-3F935BF8CE78}" name="psp_amp" dataDxfId="6"/>
    <tableColumn id="4" xr3:uid="{914971F8-D9D5-3042-9BBD-39AA14A4A973}" name="pdp_amp" dataDxfId="5">
      <calculatedColumnFormula>-SQRT(15)/10</calculatedColumnFormula>
    </tableColumn>
    <tableColumn id="5" xr3:uid="{1E5B610A-F2B0-C845-8B12-F74BAEE6BEAC}" name="dp_amp" dataDxfId="4">
      <calculatedColumnFormula>SQRT(2)/2</calculatedColumnFormula>
    </tableColumn>
    <tableColumn id="6" xr3:uid="{9597E78F-47B1-1F45-BC2F-077AD7E519D2}" name="fdp_amp" dataDxfId="3">
      <calculatedColumnFormula>2*SQRT(15)/15</calculatedColumnFormula>
    </tableColumn>
  </tableColumns>
  <tableStyleInfo name="TableStyleLight1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A2AA5-3F91-3F46-9BEF-D7AF19513A24}">
  <dimension ref="A1:H33"/>
  <sheetViews>
    <sheetView workbookViewId="0">
      <selection activeCell="K23" sqref="K23"/>
    </sheetView>
  </sheetViews>
  <sheetFormatPr baseColWidth="10" defaultRowHeight="16" x14ac:dyDescent="0.2"/>
  <cols>
    <col min="1" max="1" width="9.83203125" style="4" bestFit="1" customWidth="1"/>
    <col min="2" max="2" width="13.33203125" style="8" bestFit="1" customWidth="1"/>
    <col min="3" max="3" width="11" style="12" bestFit="1" customWidth="1"/>
    <col min="4" max="7" width="8.33203125" bestFit="1" customWidth="1"/>
    <col min="8" max="8" width="11" bestFit="1" customWidth="1"/>
  </cols>
  <sheetData>
    <row r="1" spans="1:8" s="7" customFormat="1" x14ac:dyDescent="0.2">
      <c r="A1" s="5" t="s">
        <v>6</v>
      </c>
      <c r="B1" s="13" t="s">
        <v>5</v>
      </c>
      <c r="C1" s="9" t="s">
        <v>4</v>
      </c>
      <c r="D1" s="6" t="s">
        <v>0</v>
      </c>
      <c r="E1" s="6" t="s">
        <v>1</v>
      </c>
      <c r="F1" s="6" t="s">
        <v>2</v>
      </c>
      <c r="G1" s="6" t="s">
        <v>3</v>
      </c>
      <c r="H1" s="6" t="s">
        <v>11</v>
      </c>
    </row>
    <row r="2" spans="1:8" x14ac:dyDescent="0.2">
      <c r="A2" s="3" t="s">
        <v>7</v>
      </c>
      <c r="B2" s="14">
        <v>15.9</v>
      </c>
      <c r="C2" s="10">
        <v>0</v>
      </c>
      <c r="D2" s="1">
        <v>0.432237594459978</v>
      </c>
      <c r="E2" s="1">
        <v>1.2667061810425999</v>
      </c>
      <c r="F2" s="1">
        <v>1.0188834313194799</v>
      </c>
      <c r="G2" s="1">
        <v>1.9975838810533699</v>
      </c>
      <c r="H2" s="1">
        <f>Table1[[#This Row],[beta1]]-2/3*Table1[[#This Row],[beta3]]</f>
        <v>-0.24701802641967519</v>
      </c>
    </row>
    <row r="3" spans="1:8" x14ac:dyDescent="0.2">
      <c r="A3" s="3" t="s">
        <v>7</v>
      </c>
      <c r="B3" s="14">
        <v>15.9</v>
      </c>
      <c r="C3" s="10">
        <v>45</v>
      </c>
      <c r="D3" s="1">
        <v>1.0532106778042101</v>
      </c>
      <c r="E3" s="1">
        <v>1.26699404481623</v>
      </c>
      <c r="F3" s="1">
        <v>1.78067200184862</v>
      </c>
      <c r="G3" s="1">
        <v>1.9973168337553899</v>
      </c>
      <c r="H3" s="1">
        <f>Table1[[#This Row],[beta1]]-2/3*Table1[[#This Row],[beta3]]</f>
        <v>-0.13390399009486975</v>
      </c>
    </row>
    <row r="4" spans="1:8" x14ac:dyDescent="0.2">
      <c r="A4" s="3" t="s">
        <v>7</v>
      </c>
      <c r="B4" s="14">
        <v>15.9</v>
      </c>
      <c r="C4" s="10">
        <v>90</v>
      </c>
      <c r="D4" s="1">
        <v>1.0575912226470701</v>
      </c>
      <c r="E4" s="1">
        <v>1.26691591716276</v>
      </c>
      <c r="F4" s="1">
        <v>1.49967967935943</v>
      </c>
      <c r="G4" s="1">
        <v>1.9972867896154001</v>
      </c>
      <c r="H4" s="1">
        <f>Table1[[#This Row],[beta1]]-2/3*Table1[[#This Row],[beta3]]</f>
        <v>5.7804769740783413E-2</v>
      </c>
    </row>
    <row r="5" spans="1:8" x14ac:dyDescent="0.2">
      <c r="A5" s="3" t="s">
        <v>7</v>
      </c>
      <c r="B5" s="14">
        <v>15.9</v>
      </c>
      <c r="C5" s="10">
        <v>135</v>
      </c>
      <c r="D5" s="1">
        <v>0.442827761521563</v>
      </c>
      <c r="E5" s="1">
        <v>1.26660507178323</v>
      </c>
      <c r="F5" s="1">
        <v>0.34057672108380099</v>
      </c>
      <c r="G5" s="1">
        <v>1.99720994620961</v>
      </c>
      <c r="H5" s="1">
        <f>Table1[[#This Row],[beta1]]-2/3*Table1[[#This Row],[beta3]]</f>
        <v>0.21577661413236235</v>
      </c>
    </row>
    <row r="6" spans="1:8" x14ac:dyDescent="0.2">
      <c r="A6" s="3" t="s">
        <v>7</v>
      </c>
      <c r="B6" s="14">
        <v>15.9</v>
      </c>
      <c r="C6" s="10">
        <v>180</v>
      </c>
      <c r="D6" s="1">
        <v>-0.431173208524813</v>
      </c>
      <c r="E6" s="1">
        <v>1.2662464172991199</v>
      </c>
      <c r="F6" s="1">
        <v>-1.01796786754047</v>
      </c>
      <c r="G6" s="1">
        <v>1.997131395374</v>
      </c>
      <c r="H6" s="1">
        <f>Table1[[#This Row],[beta1]]-2/3*Table1[[#This Row],[beta3]]</f>
        <v>0.24747203650216698</v>
      </c>
    </row>
    <row r="7" spans="1:8" x14ac:dyDescent="0.2">
      <c r="A7" s="3" t="s">
        <v>7</v>
      </c>
      <c r="B7" s="14">
        <v>15.9</v>
      </c>
      <c r="C7" s="10">
        <v>225</v>
      </c>
      <c r="D7" s="1">
        <v>-1.0523927447816099</v>
      </c>
      <c r="E7" s="1">
        <v>1.26604531871589</v>
      </c>
      <c r="F7" s="1">
        <v>-1.78000367772264</v>
      </c>
      <c r="G7" s="1">
        <v>1.99709446831561</v>
      </c>
      <c r="H7" s="1">
        <f>Table1[[#This Row],[beta1]]-2/3*Table1[[#This Row],[beta3]]</f>
        <v>0.13427637370015</v>
      </c>
    </row>
    <row r="8" spans="1:8" x14ac:dyDescent="0.2">
      <c r="A8" s="3" t="s">
        <v>7</v>
      </c>
      <c r="B8" s="14">
        <v>15.9</v>
      </c>
      <c r="C8" s="10">
        <v>270</v>
      </c>
      <c r="D8" s="1">
        <v>-1.05671779013781</v>
      </c>
      <c r="E8" s="1">
        <v>1.2661167556201001</v>
      </c>
      <c r="F8" s="1">
        <v>-1.49882552995774</v>
      </c>
      <c r="G8" s="1">
        <v>1.9971207184508499</v>
      </c>
      <c r="H8" s="1">
        <f>Table1[[#This Row],[beta1]]-2/3*Table1[[#This Row],[beta3]]</f>
        <v>-5.7500770165983317E-2</v>
      </c>
    </row>
    <row r="9" spans="1:8" x14ac:dyDescent="0.2">
      <c r="A9" s="3" t="s">
        <v>7</v>
      </c>
      <c r="B9" s="14">
        <v>15.9</v>
      </c>
      <c r="C9" s="10">
        <v>315</v>
      </c>
      <c r="D9" s="1">
        <v>-0.44165174472729801</v>
      </c>
      <c r="E9" s="1">
        <v>1.26642361473483</v>
      </c>
      <c r="F9" s="1">
        <v>-0.33927102340693199</v>
      </c>
      <c r="G9" s="1">
        <v>1.99719745249088</v>
      </c>
      <c r="H9" s="1">
        <f>Table1[[#This Row],[beta1]]-2/3*Table1[[#This Row],[beta3]]</f>
        <v>-0.21547106245601003</v>
      </c>
    </row>
    <row r="10" spans="1:8" x14ac:dyDescent="0.2">
      <c r="A10" s="3" t="s">
        <v>8</v>
      </c>
      <c r="B10" s="14">
        <v>14.3</v>
      </c>
      <c r="C10" s="10">
        <v>0</v>
      </c>
      <c r="D10" s="1">
        <v>0.307016339830255</v>
      </c>
      <c r="E10" s="1">
        <v>0.78178045263144502</v>
      </c>
      <c r="F10" s="1">
        <v>0.99815127447214302</v>
      </c>
      <c r="G10" s="1">
        <v>1.99234035028371</v>
      </c>
      <c r="H10" s="1">
        <f>Table1[[#This Row],[beta1]]-2/3*Table1[[#This Row],[beta3]]</f>
        <v>-0.35841784315117364</v>
      </c>
    </row>
    <row r="11" spans="1:8" x14ac:dyDescent="0.2">
      <c r="A11" s="3" t="s">
        <v>8</v>
      </c>
      <c r="B11" s="14">
        <v>14.3</v>
      </c>
      <c r="C11" s="10">
        <v>45</v>
      </c>
      <c r="D11" s="1">
        <v>0.81724146606060699</v>
      </c>
      <c r="E11" s="1">
        <v>0.78182671923842895</v>
      </c>
      <c r="F11" s="1">
        <v>1.6088820810726701</v>
      </c>
      <c r="G11" s="1">
        <v>1.9923150591558001</v>
      </c>
      <c r="H11" s="1">
        <f>Table1[[#This Row],[beta1]]-2/3*Table1[[#This Row],[beta3]]</f>
        <v>-0.25534658798783971</v>
      </c>
    </row>
    <row r="12" spans="1:8" x14ac:dyDescent="0.2">
      <c r="A12" s="3" t="s">
        <v>8</v>
      </c>
      <c r="B12" s="14">
        <v>14.3</v>
      </c>
      <c r="C12" s="10">
        <v>90</v>
      </c>
      <c r="D12" s="1">
        <v>0.84875902407368997</v>
      </c>
      <c r="E12" s="1">
        <v>0.78182233479249796</v>
      </c>
      <c r="F12" s="1">
        <v>1.2771344775782101</v>
      </c>
      <c r="G12" s="1">
        <v>1.99224780344687</v>
      </c>
      <c r="H12" s="1">
        <f>Table1[[#This Row],[beta1]]-2/3*Table1[[#This Row],[beta3]]</f>
        <v>-2.6639609784500085E-3</v>
      </c>
    </row>
    <row r="13" spans="1:8" x14ac:dyDescent="0.2">
      <c r="A13" s="3" t="s">
        <v>8</v>
      </c>
      <c r="B13" s="14">
        <v>14.3</v>
      </c>
      <c r="C13" s="10">
        <v>135</v>
      </c>
      <c r="D13" s="1">
        <v>0.38312984403787098</v>
      </c>
      <c r="E13" s="1">
        <v>0.78177154217971001</v>
      </c>
      <c r="F13" s="1">
        <v>0.19727454180534301</v>
      </c>
      <c r="G13" s="1">
        <v>1.9921781067887101</v>
      </c>
      <c r="H13" s="1">
        <f>Table1[[#This Row],[beta1]]-2/3*Table1[[#This Row],[beta3]]</f>
        <v>0.25161348283430895</v>
      </c>
    </row>
    <row r="14" spans="1:8" x14ac:dyDescent="0.2">
      <c r="A14" s="3" t="s">
        <v>8</v>
      </c>
      <c r="B14" s="14">
        <v>14.3</v>
      </c>
      <c r="C14" s="10">
        <v>180</v>
      </c>
      <c r="D14" s="1">
        <v>-0.30689919656557202</v>
      </c>
      <c r="E14" s="1">
        <v>0.78170195457094105</v>
      </c>
      <c r="F14" s="1">
        <v>-0.99816488192831099</v>
      </c>
      <c r="G14" s="1">
        <v>1.99214558925769</v>
      </c>
      <c r="H14" s="1">
        <f>Table1[[#This Row],[beta1]]-2/3*Table1[[#This Row],[beta3]]</f>
        <v>0.35854405805330197</v>
      </c>
    </row>
    <row r="15" spans="1:8" x14ac:dyDescent="0.2">
      <c r="A15" s="3" t="s">
        <v>8</v>
      </c>
      <c r="B15" s="14">
        <v>14.3</v>
      </c>
      <c r="C15" s="10">
        <v>225</v>
      </c>
      <c r="D15" s="1">
        <v>-0.81714283376252095</v>
      </c>
      <c r="E15" s="1">
        <v>0.78165266062641803</v>
      </c>
      <c r="F15" s="1">
        <v>-1.60894623970428</v>
      </c>
      <c r="G15" s="1">
        <v>1.9921691728864801</v>
      </c>
      <c r="H15" s="1">
        <f>Table1[[#This Row],[beta1]]-2/3*Table1[[#This Row],[beta3]]</f>
        <v>0.25548799270699896</v>
      </c>
    </row>
    <row r="16" spans="1:8" x14ac:dyDescent="0.2">
      <c r="A16" s="3" t="s">
        <v>8</v>
      </c>
      <c r="B16" s="14">
        <v>14.3</v>
      </c>
      <c r="C16" s="10">
        <v>270</v>
      </c>
      <c r="D16" s="1">
        <v>-0.84869431151800501</v>
      </c>
      <c r="E16" s="1">
        <v>0.78165467661126498</v>
      </c>
      <c r="F16" s="1">
        <v>-1.27724618681913</v>
      </c>
      <c r="G16" s="1">
        <v>1.99223625011821</v>
      </c>
      <c r="H16" s="1">
        <f>Table1[[#This Row],[beta1]]-2/3*Table1[[#This Row],[beta3]]</f>
        <v>2.8031463614149876E-3</v>
      </c>
    </row>
    <row r="17" spans="1:8" x14ac:dyDescent="0.2">
      <c r="A17" s="3" t="s">
        <v>8</v>
      </c>
      <c r="B17" s="14">
        <v>14.3</v>
      </c>
      <c r="C17" s="10">
        <v>315</v>
      </c>
      <c r="D17" s="1">
        <v>-0.38304662049965399</v>
      </c>
      <c r="E17" s="1">
        <v>0.78170849656798302</v>
      </c>
      <c r="F17" s="1">
        <v>-0.19733569982761601</v>
      </c>
      <c r="G17" s="1">
        <v>1.99230765427338</v>
      </c>
      <c r="H17" s="1">
        <f>Table1[[#This Row],[beta1]]-2/3*Table1[[#This Row],[beta3]]</f>
        <v>-0.25148948728124332</v>
      </c>
    </row>
    <row r="18" spans="1:8" x14ac:dyDescent="0.2">
      <c r="A18" s="3" t="s">
        <v>9</v>
      </c>
      <c r="B18" s="14">
        <v>19.100000000000001</v>
      </c>
      <c r="C18" s="10">
        <v>0</v>
      </c>
      <c r="D18" s="1">
        <v>0.52280896994802195</v>
      </c>
      <c r="E18" s="1">
        <v>1.52905934710341</v>
      </c>
      <c r="F18" s="1">
        <v>0.64732296191709504</v>
      </c>
      <c r="G18" s="1">
        <v>2.14193895659277</v>
      </c>
      <c r="H18" s="1">
        <f>Table1[[#This Row],[beta1]]-2/3*Table1[[#This Row],[beta3]]</f>
        <v>9.126032866995859E-2</v>
      </c>
    </row>
    <row r="19" spans="1:8" x14ac:dyDescent="0.2">
      <c r="A19" s="3" t="s">
        <v>9</v>
      </c>
      <c r="B19" s="14">
        <v>19.100000000000001</v>
      </c>
      <c r="C19" s="10">
        <v>45</v>
      </c>
      <c r="D19" s="1">
        <v>1.09236649388028</v>
      </c>
      <c r="E19" s="1">
        <v>1.5292468548353599</v>
      </c>
      <c r="F19" s="1">
        <v>1.5754708344421799</v>
      </c>
      <c r="G19" s="1">
        <v>2.1420057870934301</v>
      </c>
      <c r="H19" s="1">
        <f>Table1[[#This Row],[beta1]]-2/3*Table1[[#This Row],[beta3]]</f>
        <v>4.2052604252160064E-2</v>
      </c>
    </row>
    <row r="20" spans="1:8" x14ac:dyDescent="0.2">
      <c r="A20" s="3" t="s">
        <v>9</v>
      </c>
      <c r="B20" s="14">
        <v>19.100000000000001</v>
      </c>
      <c r="C20" s="10">
        <v>90</v>
      </c>
      <c r="D20" s="1">
        <v>1.02232409101697</v>
      </c>
      <c r="E20" s="1">
        <v>1.52923980804334</v>
      </c>
      <c r="F20" s="1">
        <v>1.5810421373252399</v>
      </c>
      <c r="G20" s="1">
        <v>2.1420543306565301</v>
      </c>
      <c r="H20" s="1">
        <f>Table1[[#This Row],[beta1]]-2/3*Table1[[#This Row],[beta3]]</f>
        <v>-3.1704000533189891E-2</v>
      </c>
    </row>
    <row r="21" spans="1:8" x14ac:dyDescent="0.2">
      <c r="A21" s="3" t="s">
        <v>9</v>
      </c>
      <c r="B21" s="14">
        <v>19.100000000000001</v>
      </c>
      <c r="C21" s="10">
        <v>135</v>
      </c>
      <c r="D21" s="1">
        <v>0.353667237805811</v>
      </c>
      <c r="E21" s="1">
        <v>1.5290437828236301</v>
      </c>
      <c r="F21" s="1">
        <v>0.66072685426472799</v>
      </c>
      <c r="G21" s="1">
        <v>2.14205678084349</v>
      </c>
      <c r="H21" s="1">
        <f>Table1[[#This Row],[beta1]]-2/3*Table1[[#This Row],[beta3]]</f>
        <v>-8.6817331704007628E-2</v>
      </c>
    </row>
    <row r="22" spans="1:8" x14ac:dyDescent="0.2">
      <c r="A22" s="3" t="s">
        <v>9</v>
      </c>
      <c r="B22" s="14">
        <v>19.100000000000001</v>
      </c>
      <c r="C22" s="10">
        <v>180</v>
      </c>
      <c r="D22" s="1">
        <v>-0.52206860920625897</v>
      </c>
      <c r="E22" s="1">
        <v>1.52877789959151</v>
      </c>
      <c r="F22" s="1">
        <v>-0.64660184830336698</v>
      </c>
      <c r="G22" s="1">
        <v>2.1420107736706502</v>
      </c>
      <c r="H22" s="1">
        <f>Table1[[#This Row],[beta1]]-2/3*Table1[[#This Row],[beta3]]</f>
        <v>-9.100071033734769E-2</v>
      </c>
    </row>
    <row r="23" spans="1:8" x14ac:dyDescent="0.2">
      <c r="A23" s="3" t="s">
        <v>9</v>
      </c>
      <c r="B23" s="14">
        <v>19.100000000000001</v>
      </c>
      <c r="C23" s="10">
        <v>225</v>
      </c>
      <c r="D23" s="1">
        <v>-1.09184321117093</v>
      </c>
      <c r="E23" s="1">
        <v>1.5285964618057</v>
      </c>
      <c r="F23" s="1">
        <v>-1.5750793954473401</v>
      </c>
      <c r="G23" s="1">
        <v>2.1419426297608899</v>
      </c>
      <c r="H23" s="1">
        <f>Table1[[#This Row],[beta1]]-2/3*Table1[[#This Row],[beta3]]</f>
        <v>-4.1790280872703311E-2</v>
      </c>
    </row>
    <row r="24" spans="1:8" x14ac:dyDescent="0.2">
      <c r="A24" s="3" t="s">
        <v>9</v>
      </c>
      <c r="B24" s="14">
        <v>19.100000000000001</v>
      </c>
      <c r="C24" s="10">
        <v>270</v>
      </c>
      <c r="D24" s="1">
        <v>-1.0217384885126599</v>
      </c>
      <c r="E24" s="1">
        <v>1.52860145988716</v>
      </c>
      <c r="F24" s="1">
        <v>-1.58058542184772</v>
      </c>
      <c r="G24" s="1">
        <v>2.1418931956598399</v>
      </c>
      <c r="H24" s="1">
        <f>Table1[[#This Row],[beta1]]-2/3*Table1[[#This Row],[beta3]]</f>
        <v>3.1985126052486601E-2</v>
      </c>
    </row>
    <row r="25" spans="1:8" x14ac:dyDescent="0.2">
      <c r="A25" s="3" t="s">
        <v>9</v>
      </c>
      <c r="B25" s="14">
        <v>19.100000000000001</v>
      </c>
      <c r="C25" s="10">
        <v>315</v>
      </c>
      <c r="D25" s="1">
        <v>-0.35286455707944098</v>
      </c>
      <c r="E25" s="1">
        <v>1.52879141517747</v>
      </c>
      <c r="F25" s="1">
        <v>-0.65994046391670602</v>
      </c>
      <c r="G25" s="1">
        <v>2.1418920588842001</v>
      </c>
      <c r="H25" s="1">
        <f>Table1[[#This Row],[beta1]]-2/3*Table1[[#This Row],[beta3]]</f>
        <v>8.7095752198363019E-2</v>
      </c>
    </row>
    <row r="26" spans="1:8" x14ac:dyDescent="0.2">
      <c r="A26" s="3" t="s">
        <v>10</v>
      </c>
      <c r="B26" s="14">
        <v>15.9</v>
      </c>
      <c r="C26" s="11">
        <v>0</v>
      </c>
      <c r="D26" s="2">
        <v>0.51968372006396901</v>
      </c>
      <c r="E26" s="2">
        <v>1.4076178209619501</v>
      </c>
      <c r="F26" s="2">
        <v>1.2249958555304801</v>
      </c>
      <c r="G26" s="2">
        <v>1.61381224974082</v>
      </c>
      <c r="H26" s="2">
        <f>Table1[[#This Row],[beta1]]-2/3*Table1[[#This Row],[beta3]]</f>
        <v>-0.2969801836230177</v>
      </c>
    </row>
    <row r="27" spans="1:8" x14ac:dyDescent="0.2">
      <c r="A27" s="3" t="s">
        <v>10</v>
      </c>
      <c r="B27" s="14">
        <v>15.9</v>
      </c>
      <c r="C27" s="11">
        <v>45</v>
      </c>
      <c r="D27" s="2">
        <v>1.26602560882596</v>
      </c>
      <c r="E27" s="2">
        <v>1.4078515939885401</v>
      </c>
      <c r="F27" s="2">
        <v>2.1403895137806299</v>
      </c>
      <c r="G27" s="2">
        <v>1.61389533232283</v>
      </c>
      <c r="H27" s="2">
        <f>Table1[[#This Row],[beta1]]-2/3*Table1[[#This Row],[beta3]]</f>
        <v>-0.1609007336944599</v>
      </c>
    </row>
    <row r="28" spans="1:8" x14ac:dyDescent="0.2">
      <c r="A28" s="3" t="s">
        <v>10</v>
      </c>
      <c r="B28" s="14">
        <v>15.9</v>
      </c>
      <c r="C28" s="11">
        <v>90</v>
      </c>
      <c r="D28" s="2">
        <v>1.27125009506736</v>
      </c>
      <c r="E28" s="2">
        <v>1.4077604385309901</v>
      </c>
      <c r="F28" s="2">
        <v>1.80255646430147</v>
      </c>
      <c r="G28" s="2">
        <v>1.6138448100004601</v>
      </c>
      <c r="H28" s="2">
        <f>Table1[[#This Row],[beta1]]-2/3*Table1[[#This Row],[beta3]]</f>
        <v>6.95457855330468E-2</v>
      </c>
    </row>
    <row r="29" spans="1:8" x14ac:dyDescent="0.2">
      <c r="A29" s="3" t="s">
        <v>10</v>
      </c>
      <c r="B29" s="14">
        <v>15.9</v>
      </c>
      <c r="C29" s="11">
        <v>135</v>
      </c>
      <c r="D29" s="2">
        <v>0.53223503657591198</v>
      </c>
      <c r="E29" s="2">
        <v>1.4074058402862699</v>
      </c>
      <c r="F29" s="2">
        <v>0.409195737875379</v>
      </c>
      <c r="G29" s="2">
        <v>1.61369614010095</v>
      </c>
      <c r="H29" s="2">
        <f>Table1[[#This Row],[beta1]]-2/3*Table1[[#This Row],[beta3]]</f>
        <v>0.25943787799232598</v>
      </c>
    </row>
    <row r="30" spans="1:8" x14ac:dyDescent="0.2">
      <c r="A30" s="3" t="s">
        <v>10</v>
      </c>
      <c r="B30" s="14">
        <v>15.9</v>
      </c>
      <c r="C30" s="11">
        <v>180</v>
      </c>
      <c r="D30" s="2">
        <v>-0.51842323211341501</v>
      </c>
      <c r="E30" s="2">
        <v>1.4070002935182899</v>
      </c>
      <c r="F30" s="2">
        <v>-1.2239393707853199</v>
      </c>
      <c r="G30" s="2">
        <v>1.6135373766200201</v>
      </c>
      <c r="H30" s="2">
        <f>Table1[[#This Row],[beta1]]-2/3*Table1[[#This Row],[beta3]]</f>
        <v>0.29753634841013155</v>
      </c>
    </row>
    <row r="31" spans="1:8" x14ac:dyDescent="0.2">
      <c r="A31" s="3" t="s">
        <v>10</v>
      </c>
      <c r="B31" s="14">
        <v>15.9</v>
      </c>
      <c r="C31" s="11">
        <v>225</v>
      </c>
      <c r="D31" s="2">
        <v>-1.2652027153139001</v>
      </c>
      <c r="E31" s="2">
        <v>1.4067732710576699</v>
      </c>
      <c r="F31" s="2">
        <v>-2.1399860465782798</v>
      </c>
      <c r="G31" s="2">
        <v>1.61345565662275</v>
      </c>
      <c r="H31" s="2">
        <f>Table1[[#This Row],[beta1]]-2/3*Table1[[#This Row],[beta3]]</f>
        <v>0.16145464907161977</v>
      </c>
    </row>
    <row r="32" spans="1:8" x14ac:dyDescent="0.2">
      <c r="A32" s="3" t="s">
        <v>10</v>
      </c>
      <c r="B32" s="14">
        <v>15.9</v>
      </c>
      <c r="C32" s="11">
        <v>270</v>
      </c>
      <c r="D32" s="2">
        <v>-1.2703469148914599</v>
      </c>
      <c r="E32" s="2">
        <v>1.4068529812027399</v>
      </c>
      <c r="F32" s="2">
        <v>-1.80188422519697</v>
      </c>
      <c r="G32" s="2">
        <v>1.6134978849520201</v>
      </c>
      <c r="H32" s="2">
        <f>Table1[[#This Row],[beta1]]-2/3*Table1[[#This Row],[beta3]]</f>
        <v>-6.9090764760146639E-2</v>
      </c>
    </row>
    <row r="33" spans="1:8" x14ac:dyDescent="0.2">
      <c r="A33" s="3" t="s">
        <v>10</v>
      </c>
      <c r="B33" s="14">
        <v>15.9</v>
      </c>
      <c r="C33" s="11">
        <v>315</v>
      </c>
      <c r="D33" s="2">
        <v>-0.53089426005517804</v>
      </c>
      <c r="E33" s="2">
        <v>1.40720082885521</v>
      </c>
      <c r="F33" s="2">
        <v>-0.40787047783228503</v>
      </c>
      <c r="G33" s="2">
        <v>1.6136451922071799</v>
      </c>
      <c r="H33" s="2">
        <f>Table1[[#This Row],[beta1]]-2/3*Table1[[#This Row],[beta3]]</f>
        <v>-0.25898060816698804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062AF6-AB0F-B34D-B319-1E856B175903}">
  <dimension ref="A1:H33"/>
  <sheetViews>
    <sheetView workbookViewId="0">
      <selection activeCell="F25" sqref="F25"/>
    </sheetView>
  </sheetViews>
  <sheetFormatPr baseColWidth="10" defaultRowHeight="16" x14ac:dyDescent="0.2"/>
  <cols>
    <col min="1" max="1" width="9.83203125" style="4" bestFit="1" customWidth="1"/>
    <col min="2" max="2" width="13.33203125" style="8" bestFit="1" customWidth="1"/>
    <col min="3" max="3" width="11" style="12" bestFit="1" customWidth="1"/>
    <col min="4" max="7" width="8.33203125" bestFit="1" customWidth="1"/>
    <col min="8" max="8" width="11" bestFit="1" customWidth="1"/>
  </cols>
  <sheetData>
    <row r="1" spans="1:8" s="7" customFormat="1" x14ac:dyDescent="0.2">
      <c r="A1" s="5" t="s">
        <v>6</v>
      </c>
      <c r="B1" s="13" t="s">
        <v>5</v>
      </c>
      <c r="C1" s="9" t="s">
        <v>4</v>
      </c>
      <c r="D1" s="6" t="s">
        <v>0</v>
      </c>
      <c r="E1" s="6" t="s">
        <v>1</v>
      </c>
      <c r="F1" s="6" t="s">
        <v>2</v>
      </c>
      <c r="G1" s="6" t="s">
        <v>3</v>
      </c>
      <c r="H1" s="6" t="s">
        <v>11</v>
      </c>
    </row>
    <row r="2" spans="1:8" x14ac:dyDescent="0.2">
      <c r="A2" s="3" t="s">
        <v>7</v>
      </c>
      <c r="B2" s="14">
        <v>15.9</v>
      </c>
      <c r="C2" s="10">
        <v>0</v>
      </c>
      <c r="D2" s="1">
        <v>7.33160357893297E-2</v>
      </c>
      <c r="E2" s="1">
        <v>-0.14332017353297599</v>
      </c>
      <c r="F2" s="1">
        <v>0.73061313638790903</v>
      </c>
      <c r="G2" s="1">
        <v>1.2768489707395401</v>
      </c>
      <c r="H2" s="1">
        <f>Table13[[#This Row],[beta1]]-3/2*Table13[[#This Row],[beta3]]</f>
        <v>-1.0226036687925339</v>
      </c>
    </row>
    <row r="3" spans="1:8" x14ac:dyDescent="0.2">
      <c r="A3" s="3" t="s">
        <v>7</v>
      </c>
      <c r="B3" s="14">
        <v>15.9</v>
      </c>
      <c r="C3" s="10">
        <v>45</v>
      </c>
      <c r="D3" s="1">
        <v>0.52934063922272101</v>
      </c>
      <c r="E3" s="1">
        <v>-0.142719492342754</v>
      </c>
      <c r="F3" s="1">
        <v>1.0926825791913399</v>
      </c>
      <c r="G3" s="1">
        <v>1.2769566716323899</v>
      </c>
      <c r="H3" s="1">
        <f>Table13[[#This Row],[beta1]]-3/2*Table13[[#This Row],[beta3]]</f>
        <v>-1.1096832295642889</v>
      </c>
    </row>
    <row r="4" spans="1:8" x14ac:dyDescent="0.2">
      <c r="A4" s="3" t="s">
        <v>7</v>
      </c>
      <c r="B4" s="14">
        <v>15.9</v>
      </c>
      <c r="C4" s="10">
        <v>90</v>
      </c>
      <c r="D4" s="1">
        <v>0.67588080177687304</v>
      </c>
      <c r="E4" s="1">
        <v>-0.14276775712964401</v>
      </c>
      <c r="F4" s="1">
        <v>0.81515707813528804</v>
      </c>
      <c r="G4" s="1">
        <v>1.2767409732213699</v>
      </c>
      <c r="H4" s="1">
        <f>Table13[[#This Row],[beta1]]-3/2*Table13[[#This Row],[beta3]]</f>
        <v>-0.54685481542605896</v>
      </c>
    </row>
    <row r="5" spans="1:8" x14ac:dyDescent="0.2">
      <c r="A5" s="3" t="s">
        <v>7</v>
      </c>
      <c r="B5" s="14">
        <v>15.9</v>
      </c>
      <c r="C5" s="10">
        <v>135</v>
      </c>
      <c r="D5" s="1">
        <v>0.427174552571085</v>
      </c>
      <c r="E5" s="1">
        <v>-0.143445343209156</v>
      </c>
      <c r="F5" s="1">
        <v>6.0543729914410899E-2</v>
      </c>
      <c r="G5" s="1">
        <v>1.2763248267626499</v>
      </c>
      <c r="H5" s="1">
        <f>Table13[[#This Row],[beta1]]-3/2*Table13[[#This Row],[beta3]]</f>
        <v>0.33635895769946866</v>
      </c>
    </row>
    <row r="6" spans="1:8" x14ac:dyDescent="0.2">
      <c r="A6" s="3" t="s">
        <v>7</v>
      </c>
      <c r="B6" s="14">
        <v>15.9</v>
      </c>
      <c r="C6" s="10">
        <v>180</v>
      </c>
      <c r="D6" s="1">
        <v>-7.1268415900102702E-2</v>
      </c>
      <c r="E6" s="1">
        <v>-0.14435188969204699</v>
      </c>
      <c r="F6" s="1">
        <v>-0.72942371802846195</v>
      </c>
      <c r="G6" s="1">
        <v>1.27595499983876</v>
      </c>
      <c r="H6" s="1">
        <f>Table13[[#This Row],[beta1]]-3/2*Table13[[#This Row],[beta3]]</f>
        <v>1.0228671611425901</v>
      </c>
    </row>
    <row r="7" spans="1:8" x14ac:dyDescent="0.2">
      <c r="A7" s="3" t="s">
        <v>7</v>
      </c>
      <c r="B7" s="14">
        <v>15.9</v>
      </c>
      <c r="C7" s="10">
        <v>225</v>
      </c>
      <c r="D7" s="1">
        <v>-0.52754477815940604</v>
      </c>
      <c r="E7" s="1">
        <v>-0.14494769762454299</v>
      </c>
      <c r="F7" s="1">
        <v>-1.09192547025016</v>
      </c>
      <c r="G7" s="1">
        <v>1.2758515384697</v>
      </c>
      <c r="H7" s="1">
        <f>Table13[[#This Row],[beta1]]-3/2*Table13[[#This Row],[beta3]]</f>
        <v>1.1103434272158339</v>
      </c>
    </row>
    <row r="8" spans="1:8" x14ac:dyDescent="0.2">
      <c r="A8" s="3" t="s">
        <v>7</v>
      </c>
      <c r="B8" s="14">
        <v>15.9</v>
      </c>
      <c r="C8" s="10">
        <v>270</v>
      </c>
      <c r="D8" s="1">
        <v>-0.67419444103417203</v>
      </c>
      <c r="E8" s="1">
        <v>-0.14488719305084499</v>
      </c>
      <c r="F8" s="1">
        <v>-0.81430615236816595</v>
      </c>
      <c r="G8" s="1">
        <v>1.2760720516395301</v>
      </c>
      <c r="H8" s="1">
        <f>Table13[[#This Row],[beta1]]-3/2*Table13[[#This Row],[beta3]]</f>
        <v>0.54726478751807695</v>
      </c>
    </row>
    <row r="9" spans="1:8" x14ac:dyDescent="0.2">
      <c r="A9" s="3" t="s">
        <v>7</v>
      </c>
      <c r="B9" s="14">
        <v>15.9</v>
      </c>
      <c r="C9" s="10">
        <v>315</v>
      </c>
      <c r="D9" s="1">
        <v>-0.42523643377109899</v>
      </c>
      <c r="E9" s="1">
        <v>-0.14421448023274699</v>
      </c>
      <c r="F9" s="1">
        <v>-5.9260495981939297E-2</v>
      </c>
      <c r="G9" s="1">
        <v>1.2764839585548799</v>
      </c>
      <c r="H9" s="1">
        <f>Table13[[#This Row],[beta1]]-3/2*Table13[[#This Row],[beta3]]</f>
        <v>-0.33634568979819002</v>
      </c>
    </row>
    <row r="10" spans="1:8" x14ac:dyDescent="0.2">
      <c r="A10" s="3" t="s">
        <v>8</v>
      </c>
      <c r="B10" s="14">
        <v>14.3</v>
      </c>
      <c r="C10" s="10">
        <v>0</v>
      </c>
      <c r="D10" s="1">
        <v>-7.1448588586255704E-2</v>
      </c>
      <c r="E10" s="1">
        <v>-0.52689214385941596</v>
      </c>
      <c r="F10" s="1">
        <v>0.40676491878778998</v>
      </c>
      <c r="G10" s="1">
        <v>0.22445686373354601</v>
      </c>
      <c r="H10" s="1">
        <f>Table13[[#This Row],[beta1]]-3/2*Table13[[#This Row],[beta3]]</f>
        <v>-0.68159596676794065</v>
      </c>
    </row>
    <row r="11" spans="1:8" x14ac:dyDescent="0.2">
      <c r="A11" s="3" t="s">
        <v>8</v>
      </c>
      <c r="B11" s="14">
        <v>14.3</v>
      </c>
      <c r="C11" s="10">
        <v>45</v>
      </c>
      <c r="D11" s="1">
        <v>0.32573968718561103</v>
      </c>
      <c r="E11" s="1">
        <v>-0.52697001331571802</v>
      </c>
      <c r="F11" s="1">
        <v>0.31075969423079203</v>
      </c>
      <c r="G11" s="1">
        <v>0.22447503272016001</v>
      </c>
      <c r="H11" s="1">
        <f>Table13[[#This Row],[beta1]]-3/2*Table13[[#This Row],[beta3]]</f>
        <v>-0.14039985416057704</v>
      </c>
    </row>
    <row r="12" spans="1:8" x14ac:dyDescent="0.2">
      <c r="A12" s="3" t="s">
        <v>8</v>
      </c>
      <c r="B12" s="14">
        <v>14.3</v>
      </c>
      <c r="C12" s="10">
        <v>90</v>
      </c>
      <c r="D12" s="1">
        <v>0.53200514055549997</v>
      </c>
      <c r="E12" s="1">
        <v>-0.52696484422200796</v>
      </c>
      <c r="F12" s="1">
        <v>3.26910357869062E-2</v>
      </c>
      <c r="G12" s="1">
        <v>0.22451557590875601</v>
      </c>
      <c r="H12" s="1">
        <f>Table13[[#This Row],[beta1]]-3/2*Table13[[#This Row],[beta3]]</f>
        <v>0.48296858687514066</v>
      </c>
    </row>
    <row r="13" spans="1:8" x14ac:dyDescent="0.2">
      <c r="A13" s="3" t="s">
        <v>8</v>
      </c>
      <c r="B13" s="14">
        <v>14.3</v>
      </c>
      <c r="C13" s="10">
        <v>135</v>
      </c>
      <c r="D13" s="1">
        <v>0.42650417251970602</v>
      </c>
      <c r="E13" s="1">
        <v>-0.52687875701092401</v>
      </c>
      <c r="F13" s="1">
        <v>-0.26452385855857302</v>
      </c>
      <c r="G13" s="1">
        <v>0.22455234162495399</v>
      </c>
      <c r="H13" s="1">
        <f>Table13[[#This Row],[beta1]]-3/2*Table13[[#This Row],[beta3]]</f>
        <v>0.82328996035756563</v>
      </c>
    </row>
    <row r="14" spans="1:8" x14ac:dyDescent="0.2">
      <c r="A14" s="3" t="s">
        <v>8</v>
      </c>
      <c r="B14" s="14">
        <v>14.3</v>
      </c>
      <c r="C14" s="10">
        <v>180</v>
      </c>
      <c r="D14" s="1">
        <v>7.1074625516571496E-2</v>
      </c>
      <c r="E14" s="1">
        <v>-0.52676520996000797</v>
      </c>
      <c r="F14" s="1">
        <v>-0.40677017344303601</v>
      </c>
      <c r="G14" s="1">
        <v>0.224563107976187</v>
      </c>
      <c r="H14" s="1">
        <f>Table13[[#This Row],[beta1]]-3/2*Table13[[#This Row],[beta3]]</f>
        <v>0.68122988568112552</v>
      </c>
    </row>
    <row r="15" spans="1:8" x14ac:dyDescent="0.2">
      <c r="A15" s="3" t="s">
        <v>8</v>
      </c>
      <c r="B15" s="14">
        <v>14.3</v>
      </c>
      <c r="C15" s="10">
        <v>225</v>
      </c>
      <c r="D15" s="1">
        <v>-0.32606263502155097</v>
      </c>
      <c r="E15" s="1">
        <v>-0.526691624356592</v>
      </c>
      <c r="F15" s="1">
        <v>-0.31075037365337199</v>
      </c>
      <c r="G15" s="1">
        <v>0.22454397007593699</v>
      </c>
      <c r="H15" s="1">
        <f>Table13[[#This Row],[beta1]]-3/2*Table13[[#This Row],[beta3]]</f>
        <v>0.14006292545850701</v>
      </c>
    </row>
    <row r="16" spans="1:8" x14ac:dyDescent="0.2">
      <c r="A16" s="3" t="s">
        <v>8</v>
      </c>
      <c r="B16" s="14">
        <v>14.3</v>
      </c>
      <c r="C16" s="10">
        <v>270</v>
      </c>
      <c r="D16" s="1">
        <v>-0.53230617127155799</v>
      </c>
      <c r="E16" s="1">
        <v>-0.52669807676046099</v>
      </c>
      <c r="F16" s="1">
        <v>-3.2721300614149899E-2</v>
      </c>
      <c r="G16" s="1">
        <v>0.224506823492262</v>
      </c>
      <c r="H16" s="1">
        <f>Table13[[#This Row],[beta1]]-3/2*Table13[[#This Row],[beta3]]</f>
        <v>-0.48322422035033313</v>
      </c>
    </row>
    <row r="17" spans="1:8" x14ac:dyDescent="0.2">
      <c r="A17" s="3" t="s">
        <v>8</v>
      </c>
      <c r="B17" s="14">
        <v>14.3</v>
      </c>
      <c r="C17" s="10">
        <v>315</v>
      </c>
      <c r="D17" s="1">
        <v>-0.426856218512081</v>
      </c>
      <c r="E17" s="1">
        <v>-0.52677988012403698</v>
      </c>
      <c r="F17" s="1">
        <v>0.26447901851577699</v>
      </c>
      <c r="G17" s="1">
        <v>0.224471026703702</v>
      </c>
      <c r="H17" s="1">
        <f>Table13[[#This Row],[beta1]]-3/2*Table13[[#This Row],[beta3]]</f>
        <v>-0.82357474628574645</v>
      </c>
    </row>
    <row r="18" spans="1:8" x14ac:dyDescent="0.2">
      <c r="A18" s="3" t="s">
        <v>9</v>
      </c>
      <c r="B18" s="14">
        <v>19.100000000000001</v>
      </c>
      <c r="C18" s="10">
        <v>0</v>
      </c>
      <c r="D18" s="1">
        <v>0.147219474443611</v>
      </c>
      <c r="E18" s="1">
        <v>0.66234727506087399</v>
      </c>
      <c r="F18" s="1">
        <v>0.66599891862850402</v>
      </c>
      <c r="G18" s="1">
        <v>0.366495914548294</v>
      </c>
      <c r="H18" s="1">
        <f>Table13[[#This Row],[beta1]]-3/2*Table13[[#This Row],[beta3]]</f>
        <v>-0.85177890349914498</v>
      </c>
    </row>
    <row r="19" spans="1:8" x14ac:dyDescent="0.2">
      <c r="A19" s="3" t="s">
        <v>9</v>
      </c>
      <c r="B19" s="14">
        <v>19.100000000000001</v>
      </c>
      <c r="C19" s="10">
        <v>45</v>
      </c>
      <c r="D19" s="1">
        <v>0.94474262626685601</v>
      </c>
      <c r="E19" s="1">
        <v>0.66245753191186296</v>
      </c>
      <c r="F19" s="1">
        <v>0.82245088096272301</v>
      </c>
      <c r="G19" s="1">
        <v>0.36668205279438798</v>
      </c>
      <c r="H19" s="1">
        <f>Table13[[#This Row],[beta1]]-3/2*Table13[[#This Row],[beta3]]</f>
        <v>-0.28893369517722844</v>
      </c>
    </row>
    <row r="20" spans="1:8" x14ac:dyDescent="0.2">
      <c r="A20" s="3" t="s">
        <v>9</v>
      </c>
      <c r="B20" s="14">
        <v>19.100000000000001</v>
      </c>
      <c r="C20" s="10">
        <v>90</v>
      </c>
      <c r="D20" s="1">
        <v>1.1867321777128499</v>
      </c>
      <c r="E20" s="1">
        <v>0.66270625596366495</v>
      </c>
      <c r="F20" s="1">
        <v>0.49523571419592799</v>
      </c>
      <c r="G20" s="1">
        <v>0.36652173491930201</v>
      </c>
      <c r="H20" s="1">
        <f>Table13[[#This Row],[beta1]]-3/2*Table13[[#This Row],[beta3]]</f>
        <v>0.44387860641895793</v>
      </c>
    </row>
    <row r="21" spans="1:8" x14ac:dyDescent="0.2">
      <c r="A21" s="3" t="s">
        <v>9</v>
      </c>
      <c r="B21" s="14">
        <v>19.100000000000001</v>
      </c>
      <c r="C21" s="10">
        <v>135</v>
      </c>
      <c r="D21" s="1">
        <v>0.73151751004376198</v>
      </c>
      <c r="E21" s="1">
        <v>0.66294145381837</v>
      </c>
      <c r="F21" s="1">
        <v>-0.122826582522249</v>
      </c>
      <c r="G21" s="1">
        <v>0.36610508962546701</v>
      </c>
      <c r="H21" s="1">
        <f>Table13[[#This Row],[beta1]]-3/2*Table13[[#This Row],[beta3]]</f>
        <v>0.91575738382713545</v>
      </c>
    </row>
    <row r="22" spans="1:8" x14ac:dyDescent="0.2">
      <c r="A22" s="3" t="s">
        <v>9</v>
      </c>
      <c r="B22" s="14">
        <v>19.100000000000001</v>
      </c>
      <c r="C22" s="10">
        <v>180</v>
      </c>
      <c r="D22" s="1">
        <v>-0.152043477930873</v>
      </c>
      <c r="E22" s="1">
        <v>0.66303050931400997</v>
      </c>
      <c r="F22" s="1">
        <v>-0.66866815396837498</v>
      </c>
      <c r="G22" s="1">
        <v>0.36567408501952398</v>
      </c>
      <c r="H22" s="1">
        <f>Table13[[#This Row],[beta1]]-3/2*Table13[[#This Row],[beta3]]</f>
        <v>0.85095875302168933</v>
      </c>
    </row>
    <row r="23" spans="1:8" x14ac:dyDescent="0.2">
      <c r="A23" s="3" t="s">
        <v>9</v>
      </c>
      <c r="B23" s="14">
        <v>19.100000000000001</v>
      </c>
      <c r="C23" s="10">
        <v>225</v>
      </c>
      <c r="D23" s="1">
        <v>-0.94646202284510195</v>
      </c>
      <c r="E23" s="1">
        <v>0.66292752416581202</v>
      </c>
      <c r="F23" s="1">
        <v>-0.82368706833141003</v>
      </c>
      <c r="G23" s="1">
        <v>0.36548496976496497</v>
      </c>
      <c r="H23" s="1">
        <f>Table13[[#This Row],[beta1]]-3/2*Table13[[#This Row],[beta3]]</f>
        <v>0.28906857965201316</v>
      </c>
    </row>
    <row r="24" spans="1:8" x14ac:dyDescent="0.2">
      <c r="A24" s="3" t="s">
        <v>9</v>
      </c>
      <c r="B24" s="14">
        <v>19.100000000000001</v>
      </c>
      <c r="C24" s="10">
        <v>270</v>
      </c>
      <c r="D24" s="1">
        <v>-1.18857397288582</v>
      </c>
      <c r="E24" s="1">
        <v>0.66268768745913398</v>
      </c>
      <c r="F24" s="1">
        <v>-0.49808673378851698</v>
      </c>
      <c r="G24" s="1">
        <v>0.36565061999175402</v>
      </c>
      <c r="H24" s="1">
        <f>Table13[[#This Row],[beta1]]-3/2*Table13[[#This Row],[beta3]]</f>
        <v>-0.44144387220304449</v>
      </c>
    </row>
    <row r="25" spans="1:8" x14ac:dyDescent="0.2">
      <c r="A25" s="3" t="s">
        <v>9</v>
      </c>
      <c r="B25" s="14">
        <v>19.100000000000001</v>
      </c>
      <c r="C25" s="10">
        <v>315</v>
      </c>
      <c r="D25" s="1">
        <v>-0.73646392224948998</v>
      </c>
      <c r="E25" s="1">
        <v>0.66244521785868404</v>
      </c>
      <c r="F25" s="1">
        <v>0.11854251205432401</v>
      </c>
      <c r="G25" s="1">
        <v>0.366070242229601</v>
      </c>
      <c r="H25" s="1">
        <f>Table13[[#This Row],[beta1]]-3/2*Table13[[#This Row],[beta3]]</f>
        <v>-0.91427769033097595</v>
      </c>
    </row>
    <row r="26" spans="1:8" x14ac:dyDescent="0.2">
      <c r="A26" s="3" t="s">
        <v>10</v>
      </c>
      <c r="B26" s="14">
        <v>15.9</v>
      </c>
      <c r="C26" s="11">
        <v>0</v>
      </c>
      <c r="D26" s="2">
        <v>8.2826242256124505E-2</v>
      </c>
      <c r="E26" s="2">
        <v>1.7062500391811598E-2</v>
      </c>
      <c r="F26" s="2">
        <v>0.81303756195655597</v>
      </c>
      <c r="G26" s="2">
        <v>0.91581109271571104</v>
      </c>
      <c r="H26" s="2">
        <f>Table13[[#This Row],[beta1]]-3/2*Table13[[#This Row],[beta3]]</f>
        <v>-1.1367301006787094</v>
      </c>
    </row>
    <row r="27" spans="1:8" x14ac:dyDescent="0.2">
      <c r="A27" s="3" t="s">
        <v>10</v>
      </c>
      <c r="B27" s="14">
        <v>15.9</v>
      </c>
      <c r="C27" s="11">
        <v>45</v>
      </c>
      <c r="D27" s="2">
        <v>0.59012857665013696</v>
      </c>
      <c r="E27" s="2">
        <v>1.7674628005388202E-2</v>
      </c>
      <c r="F27" s="2">
        <v>1.2147039793482</v>
      </c>
      <c r="G27" s="2">
        <v>0.91600934573355597</v>
      </c>
      <c r="H27" s="2">
        <f>Table13[[#This Row],[beta1]]-3/2*Table13[[#This Row],[beta3]]</f>
        <v>-1.231927392372163</v>
      </c>
    </row>
    <row r="28" spans="1:8" x14ac:dyDescent="0.2">
      <c r="A28" s="3" t="s">
        <v>10</v>
      </c>
      <c r="B28" s="14">
        <v>15.9</v>
      </c>
      <c r="C28" s="11">
        <v>90</v>
      </c>
      <c r="D28" s="2">
        <v>0.752488990799553</v>
      </c>
      <c r="E28" s="2">
        <v>1.7606506861184E-2</v>
      </c>
      <c r="F28" s="2">
        <v>0.90536447711599</v>
      </c>
      <c r="G28" s="2">
        <v>0.91583381737446401</v>
      </c>
      <c r="H28" s="2">
        <f>Table13[[#This Row],[beta1]]-3/2*Table13[[#This Row],[beta3]]</f>
        <v>-0.60555772487443205</v>
      </c>
    </row>
    <row r="29" spans="1:8" x14ac:dyDescent="0.2">
      <c r="A29" s="3" t="s">
        <v>10</v>
      </c>
      <c r="B29" s="14">
        <v>15.9</v>
      </c>
      <c r="C29" s="11">
        <v>135</v>
      </c>
      <c r="D29" s="2">
        <v>0.47486692421601701</v>
      </c>
      <c r="E29" s="2">
        <v>1.6884348404839301E-2</v>
      </c>
      <c r="F29" s="2">
        <v>6.6078156947480704E-2</v>
      </c>
      <c r="G29" s="2">
        <v>0.91538088843256105</v>
      </c>
      <c r="H29" s="2">
        <f>Table13[[#This Row],[beta1]]-3/2*Table13[[#This Row],[beta3]]</f>
        <v>0.37574968879479598</v>
      </c>
    </row>
    <row r="30" spans="1:8" x14ac:dyDescent="0.2">
      <c r="A30" s="3" t="s">
        <v>10</v>
      </c>
      <c r="B30" s="14">
        <v>15.9</v>
      </c>
      <c r="C30" s="11">
        <v>180</v>
      </c>
      <c r="D30" s="2">
        <v>-8.0365077210093006E-2</v>
      </c>
      <c r="E30" s="2">
        <v>1.5937298658012598E-2</v>
      </c>
      <c r="F30" s="2">
        <v>-0.81190839870119702</v>
      </c>
      <c r="G30" s="2">
        <v>0.91492065601206896</v>
      </c>
      <c r="H30" s="2">
        <f>Table13[[#This Row],[beta1]]-3/2*Table13[[#This Row],[beta3]]</f>
        <v>1.1374975208417024</v>
      </c>
    </row>
    <row r="31" spans="1:8" x14ac:dyDescent="0.2">
      <c r="A31" s="3" t="s">
        <v>10</v>
      </c>
      <c r="B31" s="14">
        <v>15.9</v>
      </c>
      <c r="C31" s="11">
        <v>225</v>
      </c>
      <c r="D31" s="2">
        <v>-0.58802463517743297</v>
      </c>
      <c r="E31" s="2">
        <v>1.53338357982795E-2</v>
      </c>
      <c r="F31" s="2">
        <v>-1.21412677317818</v>
      </c>
      <c r="G31" s="2">
        <v>0.91472916879102095</v>
      </c>
      <c r="H31" s="2">
        <f>Table13[[#This Row],[beta1]]-3/2*Table13[[#This Row],[beta3]]</f>
        <v>1.233165524589837</v>
      </c>
    </row>
    <row r="32" spans="1:8" x14ac:dyDescent="0.2">
      <c r="A32" s="3" t="s">
        <v>10</v>
      </c>
      <c r="B32" s="14">
        <v>15.9</v>
      </c>
      <c r="C32" s="11">
        <v>270</v>
      </c>
      <c r="D32" s="2">
        <v>-0.75047595649582499</v>
      </c>
      <c r="E32" s="2">
        <v>1.54213387864646E-2</v>
      </c>
      <c r="F32" s="2">
        <v>-0.90457051324890403</v>
      </c>
      <c r="G32" s="2">
        <v>0.91491381455827303</v>
      </c>
      <c r="H32" s="2">
        <f>Table13[[#This Row],[beta1]]-3/2*Table13[[#This Row],[beta3]]</f>
        <v>0.60637981337753111</v>
      </c>
    </row>
    <row r="33" spans="1:8" x14ac:dyDescent="0.2">
      <c r="A33" s="3" t="s">
        <v>10</v>
      </c>
      <c r="B33" s="14">
        <v>15.9</v>
      </c>
      <c r="C33" s="11">
        <v>315</v>
      </c>
      <c r="D33" s="2">
        <v>-0.472496668318443</v>
      </c>
      <c r="E33" s="2">
        <v>1.6134832491274301E-2</v>
      </c>
      <c r="F33" s="2">
        <v>-6.4732238848228194E-2</v>
      </c>
      <c r="G33" s="2">
        <v>0.91535997772518696</v>
      </c>
      <c r="H33" s="2">
        <f>Table13[[#This Row],[beta1]]-3/2*Table13[[#This Row],[beta3]]</f>
        <v>-0.37539831004610069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43263-32D8-3C45-B9C0-C04E7F4D9FE0}">
  <dimension ref="A1:F5"/>
  <sheetViews>
    <sheetView workbookViewId="0">
      <selection activeCell="F32" sqref="F32"/>
    </sheetView>
  </sheetViews>
  <sheetFormatPr baseColWidth="10" defaultRowHeight="16" x14ac:dyDescent="0.2"/>
  <cols>
    <col min="1" max="1" width="9.83203125" bestFit="1" customWidth="1"/>
    <col min="2" max="2" width="13.33203125" bestFit="1" customWidth="1"/>
    <col min="3" max="6" width="8.33203125" bestFit="1" customWidth="1"/>
  </cols>
  <sheetData>
    <row r="1" spans="1:6" x14ac:dyDescent="0.2">
      <c r="A1" s="5" t="s">
        <v>6</v>
      </c>
      <c r="B1" s="13" t="s">
        <v>5</v>
      </c>
      <c r="C1" s="6" t="s">
        <v>0</v>
      </c>
      <c r="D1" s="6" t="s">
        <v>1</v>
      </c>
      <c r="E1" s="6" t="s">
        <v>2</v>
      </c>
      <c r="F1" s="6" t="s">
        <v>3</v>
      </c>
    </row>
    <row r="2" spans="1:6" x14ac:dyDescent="0.2">
      <c r="A2" s="3" t="s">
        <v>7</v>
      </c>
      <c r="B2" s="14">
        <v>15.9</v>
      </c>
      <c r="C2" s="15">
        <v>3.7216479287753801E-4</v>
      </c>
      <c r="D2" s="15">
        <v>-0.49197176745209198</v>
      </c>
      <c r="E2" s="15">
        <v>2.0835133647934399E-4</v>
      </c>
      <c r="F2" s="15">
        <v>1.46897873478369</v>
      </c>
    </row>
    <row r="3" spans="1:6" x14ac:dyDescent="0.2">
      <c r="A3" s="3" t="s">
        <v>8</v>
      </c>
      <c r="B3" s="14">
        <v>14.3</v>
      </c>
      <c r="C3" s="15">
        <v>1.08091919625562E-4</v>
      </c>
      <c r="D3" s="15">
        <v>-0.80297320552479901</v>
      </c>
      <c r="E3" s="15">
        <v>-4.2863343055664503E-5</v>
      </c>
      <c r="F3" s="15">
        <v>0.28794569622653798</v>
      </c>
    </row>
    <row r="4" spans="1:6" x14ac:dyDescent="0.2">
      <c r="A4" s="3" t="s">
        <v>9</v>
      </c>
      <c r="B4" s="14">
        <v>19.100000000000001</v>
      </c>
      <c r="C4" s="15">
        <v>-8.98899154808289E-4</v>
      </c>
      <c r="D4" s="15">
        <v>0.50207423085213998</v>
      </c>
      <c r="E4" s="15">
        <v>-3.3027511298554599E-4</v>
      </c>
      <c r="F4" s="15">
        <v>-0.345161630255019</v>
      </c>
    </row>
    <row r="5" spans="1:6" x14ac:dyDescent="0.2">
      <c r="A5" s="3" t="s">
        <v>10</v>
      </c>
      <c r="B5" s="14">
        <v>15.9</v>
      </c>
      <c r="C5" s="16">
        <v>3.7619699999999999E-4</v>
      </c>
      <c r="D5" s="16">
        <v>-0.491347005</v>
      </c>
      <c r="E5" s="16">
        <v>2.1013600000000001E-4</v>
      </c>
      <c r="F5" s="16">
        <v>1.468849053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D9F88-15BB-7E44-A02C-3321FE5E3C69}">
  <dimension ref="A1:I4"/>
  <sheetViews>
    <sheetView workbookViewId="0">
      <selection activeCell="H34" sqref="H34"/>
    </sheetView>
  </sheetViews>
  <sheetFormatPr baseColWidth="10" defaultRowHeight="16" x14ac:dyDescent="0.2"/>
  <cols>
    <col min="1" max="1" width="5.33203125" style="12" bestFit="1" customWidth="1"/>
    <col min="2" max="2" width="10.1640625" style="17" bestFit="1" customWidth="1"/>
    <col min="3" max="3" width="9.33203125" style="17" bestFit="1" customWidth="1"/>
    <col min="4" max="4" width="10.33203125" style="17" bestFit="1" customWidth="1"/>
    <col min="5" max="5" width="11" style="17" bestFit="1" customWidth="1"/>
    <col min="6" max="6" width="9.1640625" style="17" bestFit="1" customWidth="1"/>
    <col min="7" max="7" width="8.33203125" style="17" bestFit="1" customWidth="1"/>
    <col min="8" max="8" width="9.33203125" style="17" bestFit="1" customWidth="1"/>
    <col min="9" max="9" width="10" style="17" bestFit="1" customWidth="1"/>
    <col min="10" max="16384" width="10.83203125" style="17"/>
  </cols>
  <sheetData>
    <row r="1" spans="1:9" x14ac:dyDescent="0.2">
      <c r="A1" s="12" t="s">
        <v>12</v>
      </c>
      <c r="B1" s="17" t="s">
        <v>15</v>
      </c>
      <c r="C1" s="17" t="s">
        <v>13</v>
      </c>
      <c r="D1" s="17" t="s">
        <v>16</v>
      </c>
      <c r="E1" s="17" t="s">
        <v>17</v>
      </c>
      <c r="F1" s="17" t="s">
        <v>18</v>
      </c>
      <c r="G1" s="17" t="s">
        <v>14</v>
      </c>
      <c r="H1" s="17" t="s">
        <v>19</v>
      </c>
      <c r="I1" s="17" t="s">
        <v>20</v>
      </c>
    </row>
    <row r="2" spans="1:9" x14ac:dyDescent="0.2">
      <c r="A2" s="12">
        <v>-1</v>
      </c>
      <c r="C2" s="17">
        <v>2.67271619083513E-2</v>
      </c>
      <c r="D2" s="17">
        <v>2.72678689145332E-2</v>
      </c>
      <c r="E2" s="17">
        <v>3.2096028797870102E-2</v>
      </c>
      <c r="G2" s="17">
        <v>-2.2743847892436801</v>
      </c>
      <c r="H2" s="17">
        <v>0</v>
      </c>
      <c r="I2" s="17">
        <v>1.2035689732789301</v>
      </c>
    </row>
    <row r="3" spans="1:9" x14ac:dyDescent="0.2">
      <c r="A3" s="12">
        <v>0</v>
      </c>
      <c r="B3" s="17">
        <v>1.9010931478256599E-2</v>
      </c>
      <c r="C3" s="17">
        <v>1.23314592183344E-2</v>
      </c>
      <c r="D3" s="17">
        <v>3.24356412684558E-2</v>
      </c>
      <c r="E3" s="17">
        <v>4.0082702640482297E-2</v>
      </c>
      <c r="F3" s="17">
        <v>2.1116786276955</v>
      </c>
      <c r="G3" s="17">
        <v>3.0396191588374699</v>
      </c>
      <c r="H3" s="17">
        <v>0</v>
      </c>
      <c r="I3" s="17">
        <v>1.20461507636536</v>
      </c>
    </row>
    <row r="4" spans="1:9" x14ac:dyDescent="0.2">
      <c r="A4" s="12">
        <v>1</v>
      </c>
      <c r="C4" s="17">
        <v>2.67271619083672E-2</v>
      </c>
      <c r="D4" s="17">
        <v>2.72678689145479E-2</v>
      </c>
      <c r="E4" s="17">
        <v>3.2096028797896602E-2</v>
      </c>
      <c r="G4" s="17">
        <v>-2.27438478923973</v>
      </c>
      <c r="H4" s="17">
        <v>0</v>
      </c>
      <c r="I4" s="17">
        <v>1.2035689732786901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DA1F26-81F4-914D-9042-C84EC2FA5C7C}">
  <dimension ref="A1:I4"/>
  <sheetViews>
    <sheetView workbookViewId="0">
      <selection sqref="A1:XFD1"/>
    </sheetView>
  </sheetViews>
  <sheetFormatPr baseColWidth="10" defaultRowHeight="16" x14ac:dyDescent="0.2"/>
  <cols>
    <col min="1" max="1" width="5.33203125" bestFit="1" customWidth="1"/>
    <col min="2" max="2" width="10.1640625" bestFit="1" customWidth="1"/>
    <col min="3" max="3" width="9.33203125" bestFit="1" customWidth="1"/>
    <col min="4" max="4" width="10.33203125" bestFit="1" customWidth="1"/>
    <col min="5" max="5" width="11" bestFit="1" customWidth="1"/>
    <col min="6" max="6" width="9.1640625" bestFit="1" customWidth="1"/>
    <col min="7" max="7" width="8.33203125" bestFit="1" customWidth="1"/>
    <col min="8" max="8" width="9.33203125" bestFit="1" customWidth="1"/>
    <col min="9" max="9" width="10" bestFit="1" customWidth="1"/>
  </cols>
  <sheetData>
    <row r="1" spans="1:9" s="17" customFormat="1" x14ac:dyDescent="0.2">
      <c r="A1" s="12" t="s">
        <v>12</v>
      </c>
      <c r="B1" s="17" t="s">
        <v>15</v>
      </c>
      <c r="C1" s="17" t="s">
        <v>13</v>
      </c>
      <c r="D1" s="17" t="s">
        <v>16</v>
      </c>
      <c r="E1" s="17" t="s">
        <v>17</v>
      </c>
      <c r="F1" s="17" t="s">
        <v>18</v>
      </c>
      <c r="G1" s="17" t="s">
        <v>14</v>
      </c>
      <c r="H1" s="17" t="s">
        <v>19</v>
      </c>
      <c r="I1" s="17" t="s">
        <v>20</v>
      </c>
    </row>
    <row r="2" spans="1:9" x14ac:dyDescent="0.2">
      <c r="A2" s="18">
        <v>-1</v>
      </c>
      <c r="B2" s="19"/>
      <c r="C2" s="19">
        <v>3.0177069026140299E-2</v>
      </c>
      <c r="D2" s="19">
        <v>2.5369338314113199E-2</v>
      </c>
      <c r="E2" s="19">
        <v>3.9722580168397199E-2</v>
      </c>
      <c r="F2" s="19"/>
      <c r="G2" s="19">
        <v>-2.3298382043552599</v>
      </c>
      <c r="H2" s="19">
        <v>0</v>
      </c>
      <c r="I2" s="19">
        <v>1.16163767666846</v>
      </c>
    </row>
    <row r="3" spans="1:9" x14ac:dyDescent="0.2">
      <c r="A3" s="18">
        <v>0</v>
      </c>
      <c r="B3" s="19">
        <v>1.9174787614450999E-2</v>
      </c>
      <c r="C3" s="19">
        <v>3.7663549922265997E-2</v>
      </c>
      <c r="D3" s="19">
        <v>2.9016628215863201E-2</v>
      </c>
      <c r="E3" s="19">
        <v>4.8385459601709903E-2</v>
      </c>
      <c r="F3" s="19">
        <v>2.3385191367081202</v>
      </c>
      <c r="G3" s="19">
        <v>-2.1533817544240801</v>
      </c>
      <c r="H3" s="19">
        <v>0</v>
      </c>
      <c r="I3" s="19">
        <v>1.16204278848388</v>
      </c>
    </row>
    <row r="4" spans="1:9" x14ac:dyDescent="0.2">
      <c r="A4" s="18">
        <v>1</v>
      </c>
      <c r="B4" s="19"/>
      <c r="C4" s="19">
        <v>3.0177069026091199E-2</v>
      </c>
      <c r="D4" s="19">
        <v>2.5369338314080999E-2</v>
      </c>
      <c r="E4" s="19">
        <v>3.9722580168358397E-2</v>
      </c>
      <c r="F4" s="19"/>
      <c r="G4" s="19">
        <v>-2.3298382043542101</v>
      </c>
      <c r="H4" s="19">
        <v>0</v>
      </c>
      <c r="I4" s="19">
        <v>1.16163767666037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5FA88-BF56-C34B-9EE3-7E83998CCDD4}">
  <dimension ref="A1:I4"/>
  <sheetViews>
    <sheetView workbookViewId="0">
      <selection sqref="A1:XFD1"/>
    </sheetView>
  </sheetViews>
  <sheetFormatPr baseColWidth="10" defaultRowHeight="16" x14ac:dyDescent="0.2"/>
  <cols>
    <col min="1" max="1" width="5.33203125" bestFit="1" customWidth="1"/>
    <col min="2" max="2" width="10.1640625" bestFit="1" customWidth="1"/>
    <col min="3" max="3" width="9.33203125" bestFit="1" customWidth="1"/>
    <col min="4" max="4" width="10.33203125" bestFit="1" customWidth="1"/>
    <col min="5" max="5" width="11" bestFit="1" customWidth="1"/>
    <col min="6" max="6" width="9.1640625" bestFit="1" customWidth="1"/>
    <col min="7" max="7" width="8.33203125" bestFit="1" customWidth="1"/>
    <col min="8" max="8" width="9.33203125" bestFit="1" customWidth="1"/>
    <col min="9" max="9" width="10" bestFit="1" customWidth="1"/>
  </cols>
  <sheetData>
    <row r="1" spans="1:9" s="17" customFormat="1" x14ac:dyDescent="0.2">
      <c r="A1" s="12" t="s">
        <v>12</v>
      </c>
      <c r="B1" s="17" t="s">
        <v>15</v>
      </c>
      <c r="C1" s="17" t="s">
        <v>13</v>
      </c>
      <c r="D1" s="17" t="s">
        <v>16</v>
      </c>
      <c r="E1" s="17" t="s">
        <v>17</v>
      </c>
      <c r="F1" s="17" t="s">
        <v>18</v>
      </c>
      <c r="G1" s="17" t="s">
        <v>14</v>
      </c>
      <c r="H1" s="17" t="s">
        <v>19</v>
      </c>
      <c r="I1" s="17" t="s">
        <v>20</v>
      </c>
    </row>
    <row r="2" spans="1:9" x14ac:dyDescent="0.2">
      <c r="A2" s="18">
        <v>-1</v>
      </c>
      <c r="B2" s="19"/>
      <c r="C2" s="19">
        <v>3.7863243755503302E-3</v>
      </c>
      <c r="D2" s="19">
        <v>1.8211157434347001E-2</v>
      </c>
      <c r="E2" s="19">
        <v>2.4010280697251401E-2</v>
      </c>
      <c r="F2" s="19"/>
      <c r="G2" s="19">
        <v>2.4509470689294499</v>
      </c>
      <c r="H2" s="19">
        <v>0</v>
      </c>
      <c r="I2" s="19">
        <v>1.2596433010124599</v>
      </c>
    </row>
    <row r="3" spans="1:9" x14ac:dyDescent="0.2">
      <c r="A3" s="18">
        <v>0</v>
      </c>
      <c r="B3" s="19">
        <v>1.10768427355871E-2</v>
      </c>
      <c r="C3" s="19">
        <v>1.64628443351349E-2</v>
      </c>
      <c r="D3" s="19">
        <v>2.2229781471199399E-2</v>
      </c>
      <c r="E3" s="19">
        <v>3.0305408499985202E-2</v>
      </c>
      <c r="F3" s="19">
        <v>1.80594217139882</v>
      </c>
      <c r="G3" s="19">
        <v>-2.2303538702214998</v>
      </c>
      <c r="H3" s="19">
        <v>0</v>
      </c>
      <c r="I3" s="19">
        <v>1.26585781298393</v>
      </c>
    </row>
    <row r="4" spans="1:9" x14ac:dyDescent="0.2">
      <c r="A4" s="18">
        <v>1</v>
      </c>
      <c r="B4" s="19"/>
      <c r="C4" s="19">
        <v>3.78632437579652E-3</v>
      </c>
      <c r="D4" s="19">
        <v>1.82111574341727E-2</v>
      </c>
      <c r="E4" s="19">
        <v>2.40102806971823E-2</v>
      </c>
      <c r="F4" s="19"/>
      <c r="G4" s="19">
        <v>2.4509470689265398</v>
      </c>
      <c r="H4" s="19">
        <v>0</v>
      </c>
      <c r="I4" s="19">
        <v>1.2596433010049299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344CE-FBA7-FA45-99A0-B52AC1980E06}">
  <dimension ref="A1:I4"/>
  <sheetViews>
    <sheetView workbookViewId="0">
      <selection activeCell="J4" sqref="J4"/>
    </sheetView>
  </sheetViews>
  <sheetFormatPr baseColWidth="10" defaultRowHeight="16" x14ac:dyDescent="0.2"/>
  <cols>
    <col min="1" max="1" width="5.33203125" bestFit="1" customWidth="1"/>
    <col min="2" max="2" width="10.1640625" bestFit="1" customWidth="1"/>
    <col min="3" max="3" width="9.33203125" bestFit="1" customWidth="1"/>
    <col min="4" max="4" width="10.33203125" bestFit="1" customWidth="1"/>
    <col min="5" max="5" width="11" bestFit="1" customWidth="1"/>
    <col min="6" max="6" width="9.1640625" bestFit="1" customWidth="1"/>
    <col min="7" max="7" width="8.33203125" bestFit="1" customWidth="1"/>
    <col min="8" max="8" width="9.33203125" bestFit="1" customWidth="1"/>
    <col min="9" max="9" width="10" bestFit="1" customWidth="1"/>
  </cols>
  <sheetData>
    <row r="1" spans="1:9" s="17" customFormat="1" x14ac:dyDescent="0.2">
      <c r="A1" s="12" t="s">
        <v>12</v>
      </c>
      <c r="B1" s="17" t="s">
        <v>15</v>
      </c>
      <c r="C1" s="17" t="s">
        <v>13</v>
      </c>
      <c r="D1" s="17" t="s">
        <v>16</v>
      </c>
      <c r="E1" s="17" t="s">
        <v>17</v>
      </c>
      <c r="F1" s="17" t="s">
        <v>18</v>
      </c>
      <c r="G1" s="17" t="s">
        <v>14</v>
      </c>
      <c r="H1" s="17" t="s">
        <v>19</v>
      </c>
      <c r="I1" s="17" t="s">
        <v>20</v>
      </c>
    </row>
    <row r="2" spans="1:9" x14ac:dyDescent="0.2">
      <c r="A2" s="18">
        <v>-1</v>
      </c>
      <c r="B2" s="19"/>
      <c r="C2" s="19">
        <v>2.6730806197423101E-2</v>
      </c>
      <c r="D2" s="19">
        <v>4.05121632609729E-2</v>
      </c>
      <c r="E2" s="19">
        <v>3.2047308922126601E-2</v>
      </c>
      <c r="F2" s="19"/>
      <c r="G2" s="19">
        <v>-2.2740413240000001</v>
      </c>
      <c r="H2" s="19">
        <v>-1.07E-17</v>
      </c>
      <c r="I2" s="19">
        <v>1.202707344</v>
      </c>
    </row>
    <row r="3" spans="1:9" x14ac:dyDescent="0.2">
      <c r="A3" s="18">
        <v>0</v>
      </c>
      <c r="B3" s="19">
        <v>2.8253476212569E-2</v>
      </c>
      <c r="C3" s="19">
        <v>1.2300781761591601E-2</v>
      </c>
      <c r="D3" s="19">
        <v>4.8181989165123201E-2</v>
      </c>
      <c r="E3" s="19">
        <v>4.0032656123893E-2</v>
      </c>
      <c r="F3" s="19">
        <v>2.1119789359999999</v>
      </c>
      <c r="G3" s="19">
        <v>3.0409384479999999</v>
      </c>
      <c r="H3" s="19">
        <v>0</v>
      </c>
      <c r="I3" s="19">
        <v>1.203680919</v>
      </c>
    </row>
    <row r="4" spans="1:9" x14ac:dyDescent="0.2">
      <c r="A4" s="18">
        <v>1</v>
      </c>
      <c r="B4" s="19"/>
      <c r="C4" s="19">
        <v>2.6730806197585499E-2</v>
      </c>
      <c r="D4" s="19">
        <v>4.0512163261169298E-2</v>
      </c>
      <c r="E4" s="19">
        <v>3.2047308922363502E-2</v>
      </c>
      <c r="F4" s="19"/>
      <c r="G4" s="19">
        <v>-2.2740413240000001</v>
      </c>
      <c r="H4" s="19">
        <v>0</v>
      </c>
      <c r="I4" s="19">
        <v>1.202707344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2B592-A878-A74C-81FF-84D0E863DFE0}">
  <dimension ref="A1:F4"/>
  <sheetViews>
    <sheetView tabSelected="1" workbookViewId="0">
      <selection activeCell="G4" sqref="G4"/>
    </sheetView>
  </sheetViews>
  <sheetFormatPr baseColWidth="10" defaultRowHeight="16" x14ac:dyDescent="0.2"/>
  <cols>
    <col min="1" max="1" width="5.33203125" style="12" bestFit="1" customWidth="1"/>
    <col min="2" max="2" width="10.1640625" style="17" bestFit="1" customWidth="1"/>
    <col min="3" max="3" width="11.1640625" style="17" bestFit="1" customWidth="1"/>
    <col min="4" max="4" width="11.33203125" style="17" bestFit="1" customWidth="1"/>
    <col min="5" max="5" width="10.33203125" style="17" bestFit="1" customWidth="1"/>
    <col min="6" max="6" width="11" style="17" bestFit="1" customWidth="1"/>
    <col min="7" max="16384" width="10.83203125" style="20"/>
  </cols>
  <sheetData>
    <row r="1" spans="1:6" x14ac:dyDescent="0.2">
      <c r="A1" s="12" t="s">
        <v>12</v>
      </c>
      <c r="B1" s="17" t="s">
        <v>15</v>
      </c>
      <c r="C1" s="17" t="s">
        <v>21</v>
      </c>
      <c r="D1" s="17" t="s">
        <v>22</v>
      </c>
      <c r="E1" s="17" t="s">
        <v>16</v>
      </c>
      <c r="F1" s="17" t="s">
        <v>17</v>
      </c>
    </row>
    <row r="2" spans="1:6" x14ac:dyDescent="0.2">
      <c r="A2" s="12">
        <v>-1</v>
      </c>
      <c r="D2" s="17">
        <f>-SQRT(15)/10</f>
        <v>-0.3872983346207417</v>
      </c>
      <c r="E2" s="17">
        <f>SQRT(2)/2</f>
        <v>0.70710678118654757</v>
      </c>
      <c r="F2" s="17">
        <f>2*SQRT(15)/15</f>
        <v>0.51639777949432231</v>
      </c>
    </row>
    <row r="3" spans="1:6" x14ac:dyDescent="0.2">
      <c r="A3" s="12">
        <v>0</v>
      </c>
      <c r="B3" s="17">
        <f>-SQRT(3)/3</f>
        <v>-0.57735026918962573</v>
      </c>
      <c r="C3" s="17">
        <f>-SQRT(3)/3</f>
        <v>-0.57735026918962573</v>
      </c>
      <c r="D3" s="17">
        <f>-2*SQRT(15)/15</f>
        <v>-0.51639777949432231</v>
      </c>
      <c r="E3" s="17">
        <f>SQRT(6)/3</f>
        <v>0.81649658092772592</v>
      </c>
      <c r="F3" s="17">
        <f>SQRT(10)/5</f>
        <v>0.63245553203367588</v>
      </c>
    </row>
    <row r="4" spans="1:6" x14ac:dyDescent="0.2">
      <c r="A4" s="12">
        <v>1</v>
      </c>
      <c r="D4" s="17">
        <f>-SQRT(15)/10</f>
        <v>-0.3872983346207417</v>
      </c>
      <c r="E4" s="17">
        <f>SQRT(2)/2</f>
        <v>0.70710678118654757</v>
      </c>
      <c r="F4" s="17">
        <f>2*SQRT(15)/15</f>
        <v>0.51639777949432231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He.0.0.9 w2w</vt:lpstr>
      <vt:lpstr>Ne.1.0.8 w2w</vt:lpstr>
      <vt:lpstr>Ne.0.0.5 wonly</vt:lpstr>
      <vt:lpstr>good1_ne</vt:lpstr>
      <vt:lpstr>good2_ne</vt:lpstr>
      <vt:lpstr>good3_ne</vt:lpstr>
      <vt:lpstr>good4_ne</vt:lpstr>
      <vt:lpstr>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Daehyun You</cp:lastModifiedBy>
  <dcterms:created xsi:type="dcterms:W3CDTF">2018-07-18T10:41:33Z</dcterms:created>
  <dcterms:modified xsi:type="dcterms:W3CDTF">2018-09-25T11:42:31Z</dcterms:modified>
</cp:coreProperties>
</file>