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 wave packets" sheetId="1" state="visible" r:id="rId2"/>
    <sheet name="He levels" sheetId="2" state="visible" r:id="rId3"/>
    <sheet name="Rydberg constant" sheetId="3" state="visible" r:id="rId4"/>
    <sheet name="He ionization" sheetId="4" state="visible" r:id="rId5"/>
    <sheet name="H levels" sheetId="5" state="visible" r:id="rId6"/>
    <sheet name="H ionization" sheetId="6" state="visible" r:id="rId7"/>
    <sheet name="Referenc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<sst xmlns="http://schemas.openxmlformats.org/spreadsheetml/2006/main" count="120" uniqueCount="106">
  <si>
    <t xml:space="preserve">n</t>
  </si>
  <si>
    <t xml:space="preserve">m</t>
  </si>
  <si>
    <t xml:space="preserve">energy (eV)</t>
  </si>
  <si>
    <t xml:space="preserve">energy (au)</t>
  </si>
  <si>
    <t xml:space="preserve">tau (au)</t>
  </si>
  <si>
    <t xml:space="preserve">tau (fs)</t>
  </si>
  <si>
    <t xml:space="preserve">config</t>
  </si>
  <si>
    <t xml:space="preserve">n*</t>
  </si>
  <si>
    <t xml:space="preserve">level (eV)</t>
  </si>
  <si>
    <t xml:space="preserve">dlevel (eV)</t>
  </si>
  <si>
    <t xml:space="preserve">level</t>
  </si>
  <si>
    <t xml:space="preserve">energy</t>
  </si>
  <si>
    <t xml:space="preserve">tau</t>
  </si>
  <si>
    <t xml:space="preserve">ref</t>
  </si>
  <si>
    <t xml:space="preserve">1s2p 1P</t>
  </si>
  <si>
    <t xml:space="preserve">1s3p 1P</t>
  </si>
  <si>
    <t xml:space="preserve">1s4p 1P</t>
  </si>
  <si>
    <t xml:space="preserve">1s5p 1P</t>
  </si>
  <si>
    <t xml:space="preserve">1s6p 1P</t>
  </si>
  <si>
    <t xml:space="preserve">1s7p 1P</t>
  </si>
  <si>
    <t xml:space="preserve">1s8p 1P</t>
  </si>
  <si>
    <t xml:space="preserve">1s9p 1P</t>
  </si>
  <si>
    <t xml:space="preserve">1s10p 1P</t>
  </si>
  <si>
    <t xml:space="preserve">1s11p 1P</t>
  </si>
  <si>
    <t xml:space="preserve">1s12p 1P</t>
  </si>
  <si>
    <t xml:space="preserve">1s13p 1P</t>
  </si>
  <si>
    <t xml:space="preserve">1s14p 1P</t>
  </si>
  <si>
    <t xml:space="preserve">1s15p 1P</t>
  </si>
  <si>
    <t xml:space="preserve">1s16p 1P</t>
  </si>
  <si>
    <t xml:space="preserve">1s17p 1P</t>
  </si>
  <si>
    <t xml:space="preserve">1s18p 1P</t>
  </si>
  <si>
    <t xml:space="preserve">1s19p 1P</t>
  </si>
  <si>
    <t xml:space="preserve">1s20p 1P</t>
  </si>
  <si>
    <t xml:space="preserve">1s21p 1P</t>
  </si>
  <si>
    <t xml:space="preserve">1s22p 1P</t>
  </si>
  <si>
    <t xml:space="preserve">1s23p 1P</t>
  </si>
  <si>
    <t xml:space="preserve">1s24p 1P</t>
  </si>
  <si>
    <t xml:space="preserve">1s25p 1P</t>
  </si>
  <si>
    <t xml:space="preserve">1s26p 1P</t>
  </si>
  <si>
    <t xml:space="preserve">1s27p 1P</t>
  </si>
  <si>
    <t xml:space="preserve">1s28p 1P</t>
  </si>
  <si>
    <t xml:space="preserve">1s29p 1P</t>
  </si>
  <si>
    <t xml:space="preserve">1s30p 1P</t>
  </si>
  <si>
    <t xml:space="preserve">1s31p 1P</t>
  </si>
  <si>
    <t xml:space="preserve">1s32p 1P</t>
  </si>
  <si>
    <t xml:space="preserve">1s33p 1P</t>
  </si>
  <si>
    <t xml:space="preserve">1s34p 1P</t>
  </si>
  <si>
    <t xml:space="preserve">1s35p 1P</t>
  </si>
  <si>
    <t xml:space="preserve">1s36p 1P</t>
  </si>
  <si>
    <t xml:space="preserve">1s37p 1P</t>
  </si>
  <si>
    <t xml:space="preserve">1s38p 1P</t>
  </si>
  <si>
    <t xml:space="preserve">1s39p 1P</t>
  </si>
  <si>
    <t xml:space="preserve">1s40p 1P</t>
  </si>
  <si>
    <t xml:space="preserve">1s41p 1P</t>
  </si>
  <si>
    <t xml:space="preserve">1s42p 1P</t>
  </si>
  <si>
    <t xml:space="preserve">1s43p 1P</t>
  </si>
  <si>
    <t xml:space="preserve">1s44p 1P</t>
  </si>
  <si>
    <t xml:space="preserve">1s45p 1P</t>
  </si>
  <si>
    <t xml:space="preserve">1s46p 1P</t>
  </si>
  <si>
    <t xml:space="preserve">1s47p 1P</t>
  </si>
  <si>
    <t xml:space="preserve">1s48p 1P</t>
  </si>
  <si>
    <t xml:space="preserve">1s49p 1P</t>
  </si>
  <si>
    <t xml:space="preserve">1s50p 1P</t>
  </si>
  <si>
    <t xml:space="preserve">1s51p 1P</t>
  </si>
  <si>
    <t xml:space="preserve">1s52p 1P</t>
  </si>
  <si>
    <t xml:space="preserve">1s53p 1P</t>
  </si>
  <si>
    <t xml:space="preserve">1s54p 1P</t>
  </si>
  <si>
    <t xml:space="preserve">1s55p 1P</t>
  </si>
  <si>
    <t xml:space="preserve">1s56p 1P</t>
  </si>
  <si>
    <t xml:space="preserve">1s57p 1P</t>
  </si>
  <si>
    <t xml:space="preserve">1s58p 1P</t>
  </si>
  <si>
    <t xml:space="preserve">1s59p 1P</t>
  </si>
  <si>
    <t xml:space="preserve">1s60p 1P</t>
  </si>
  <si>
    <t xml:space="preserve">1s61p 1P</t>
  </si>
  <si>
    <t xml:space="preserve">1s62p 1P</t>
  </si>
  <si>
    <t xml:space="preserve">1s63p 1P</t>
  </si>
  <si>
    <t xml:space="preserve">1s64p 1P</t>
  </si>
  <si>
    <t xml:space="preserve">1s65p 1P</t>
  </si>
  <si>
    <t xml:space="preserve">1s66p 1P</t>
  </si>
  <si>
    <t xml:space="preserve">1s67p 1P</t>
  </si>
  <si>
    <t xml:space="preserve">1s68p 1P</t>
  </si>
  <si>
    <t xml:space="preserve">1s69p 1P</t>
  </si>
  <si>
    <t xml:space="preserve">1s70p 1P</t>
  </si>
  <si>
    <t xml:space="preserve">1s71p 1P</t>
  </si>
  <si>
    <t xml:space="preserve">1s72p 1P</t>
  </si>
  <si>
    <t xml:space="preserve">1s73p 1P</t>
  </si>
  <si>
    <t xml:space="preserve">1s74p 1P</t>
  </si>
  <si>
    <t xml:space="preserve">1s75p 1P</t>
  </si>
  <si>
    <t xml:space="preserve">1s76p 1P</t>
  </si>
  <si>
    <t xml:space="preserve">1s77p 1P</t>
  </si>
  <si>
    <t xml:space="preserve">1s78p 1P</t>
  </si>
  <si>
    <t xml:space="preserve">1s79p 1P</t>
  </si>
  <si>
    <t xml:space="preserve">1s80p 1P</t>
  </si>
  <si>
    <t xml:space="preserve">mass (u)</t>
  </si>
  <si>
    <t xml:space="preserve">mass</t>
  </si>
  <si>
    <t xml:space="preserve">Rydberg constant</t>
  </si>
  <si>
    <t xml:space="preserve">Rydberg constant (eV)</t>
  </si>
  <si>
    <t xml:space="preserve">He</t>
  </si>
  <si>
    <t xml:space="preserve">ground shells</t>
  </si>
  <si>
    <t xml:space="preserve">1s2</t>
  </si>
  <si>
    <t xml:space="preserve">1s</t>
  </si>
  <si>
    <t xml:space="preserve">index</t>
  </si>
  <si>
    <t xml:space="preserve">address</t>
  </si>
  <si>
    <t xml:space="preserve">https://www.nist.gov/pml/atomic-spectra-database</t>
  </si>
  <si>
    <t xml:space="preserve">Martin, W. C. Energy Levels of Neutral Helium (4He I). Journal of Physical and Chemical Reference Data 2, 257–266 (1973).</t>
  </si>
  <si>
    <t xml:space="preserve">Farley, J. W. &amp; Wing, W. H. Accurate calculation of dynamic Stark shifts and depopulation rates of Rydberg energy levels induced by blackbody radiation. Hydrogen, helium, and alkali-metal atoms. Physical Review A 23, 2397–2424 (1981).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</si>
</sst>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"/>
    <numFmt numFmtId="166" formatCode="0.0000"/>
    <numFmt numFmtId="167" formatCode="0"/>
    <numFmt numFmtId="168" formatCode="0.00000"/>
    <numFmt numFmtId="169" formatCode="0.000000"/>
    <numFmt numFmtId="170" formatCode="#,##0"/>
    <numFmt numFmtId="171" formatCode="#,##0.000"/>
    <numFmt numFmtId="172" formatCode="#,##0.0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nist.gov/pml/atomic-spectra-databas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.75" zeroHeight="false" outlineLevelRow="0" outlineLevelCol="0"/>
  <cols>
    <col collapsed="false" customWidth="true" hidden="false" outlineLevel="0" max="2" min="1" style="0" width="3.14"/>
    <col collapsed="false" customWidth="true" hidden="false" outlineLevel="0" max="3" min="3" style="0" width="10.86"/>
    <col collapsed="false" customWidth="true" hidden="false" outlineLevel="0" max="4" min="4" style="0" width="10.58"/>
    <col collapsed="false" customWidth="true" hidden="false" outlineLevel="0" max="5" min="5" style="0" width="7.57"/>
    <col collapsed="false" customWidth="true" hidden="false" outlineLevel="0" max="6" min="6" style="0" width="6.87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/>
    </row>
    <row r="2" customFormat="false" ht="15.75" hidden="false" customHeight="false" outlineLevel="0" collapsed="false">
      <c r="A2" s="1" t="n">
        <v>2</v>
      </c>
      <c r="B2" s="1" t="n">
        <f aca="false">A2+1</f>
        <v>3</v>
      </c>
      <c r="C2" s="5" t="n">
        <f aca="false">'He levels'!D3-'He levels'!D2</f>
        <v>1.86899582</v>
      </c>
      <c r="D2" s="6" t="n">
        <f aca="false">C2/27.2116</f>
        <v>0.068683790001323</v>
      </c>
      <c r="E2" s="7" t="n">
        <f aca="false">2*PI()/D2</f>
        <v>91.4798864049081</v>
      </c>
      <c r="F2" s="4" t="n">
        <f aca="false">0.02418884326505*E2</f>
        <v>2.2127926341529</v>
      </c>
    </row>
    <row r="3" customFormat="false" ht="15.75" hidden="false" customHeight="false" outlineLevel="0" collapsed="false">
      <c r="A3" s="1" t="n">
        <v>3</v>
      </c>
      <c r="B3" s="1" t="n">
        <f aca="false">A3+1</f>
        <v>4</v>
      </c>
      <c r="C3" s="5" t="n">
        <f aca="false">'He levels'!D4-'He levels'!D3</f>
        <v>0.65505153</v>
      </c>
      <c r="D3" s="6" t="n">
        <f aca="false">C3/27.2116</f>
        <v>0.0240725106204707</v>
      </c>
      <c r="E3" s="7" t="n">
        <f aca="false">2*PI()/D3</f>
        <v>261.01080216521</v>
      </c>
      <c r="F3" s="4" t="n">
        <f aca="false">0.02418884326505*E3</f>
        <v>6.31354938405923</v>
      </c>
    </row>
    <row r="4" customFormat="false" ht="15.75" hidden="false" customHeight="false" outlineLevel="0" collapsed="false">
      <c r="A4" s="1" t="n">
        <v>4</v>
      </c>
      <c r="B4" s="1" t="n">
        <f aca="false">A4+1</f>
        <v>5</v>
      </c>
      <c r="C4" s="5" t="n">
        <f aca="false">'He levels'!D5-'He levels'!D4</f>
        <v>0.30373034</v>
      </c>
      <c r="D4" s="6" t="n">
        <f aca="false">C4/27.2116</f>
        <v>0.0111617964397536</v>
      </c>
      <c r="E4" s="7" t="n">
        <f aca="false">2*PI()/D4</f>
        <v>562.918822350273</v>
      </c>
      <c r="F4" s="4" t="n">
        <f aca="false">0.02418884326505*E4</f>
        <v>13.6163551647773</v>
      </c>
    </row>
    <row r="5" customFormat="false" ht="15.75" hidden="false" customHeight="false" outlineLevel="0" collapsed="false">
      <c r="A5" s="1" t="n">
        <v>5</v>
      </c>
      <c r="B5" s="1" t="n">
        <f aca="false">A5+1</f>
        <v>6</v>
      </c>
      <c r="C5" s="5" t="n">
        <f aca="false">'He levels'!D6-'He levels'!D5</f>
        <v>0.16520227</v>
      </c>
      <c r="D5" s="6" t="n">
        <f aca="false">C5/27.2116</f>
        <v>0.00607102375457526</v>
      </c>
      <c r="E5" s="7" t="n">
        <f aca="false">2*PI()/D5</f>
        <v>1034.94658581173</v>
      </c>
      <c r="F5" s="4" t="n">
        <f aca="false">0.02418884326505*E5</f>
        <v>25.0341607518986</v>
      </c>
    </row>
    <row r="6" customFormat="false" ht="15.75" hidden="false" customHeight="false" outlineLevel="0" collapsed="false">
      <c r="A6" s="1" t="n">
        <v>6</v>
      </c>
      <c r="B6" s="1" t="n">
        <f aca="false">A6+1</f>
        <v>7</v>
      </c>
      <c r="C6" s="5" t="n">
        <f aca="false">'He levels'!D7-'He levels'!D6</f>
        <v>0.0997055</v>
      </c>
      <c r="D6" s="6" t="n">
        <f aca="false">C6/27.2116</f>
        <v>0.00366408075967602</v>
      </c>
      <c r="E6" s="7" t="n">
        <f aca="false">2*PI()/D6</f>
        <v>1714.80535481842</v>
      </c>
      <c r="F6" s="4" t="n">
        <f aca="false">0.02418884326505*E6</f>
        <v>41.4791579577712</v>
      </c>
    </row>
    <row r="7" customFormat="false" ht="15.75" hidden="false" customHeight="false" outlineLevel="0" collapsed="false">
      <c r="A7" s="1" t="n">
        <v>7</v>
      </c>
      <c r="B7" s="1" t="n">
        <f aca="false">A7+1</f>
        <v>8</v>
      </c>
      <c r="C7" s="5" t="n">
        <f aca="false">'He levels'!D8-'He levels'!D7</f>
        <v>0.06475852</v>
      </c>
      <c r="D7" s="6" t="n">
        <f aca="false">C7/27.2116</f>
        <v>0.00237981302091755</v>
      </c>
      <c r="E7" s="7" t="n">
        <f aca="false">2*PI()/D7</f>
        <v>2640.20124772537</v>
      </c>
      <c r="F7" s="4" t="n">
        <f aca="false">0.02418884326505*E7</f>
        <v>63.8634141694183</v>
      </c>
    </row>
    <row r="8" customFormat="false" ht="15.75" hidden="false" customHeight="false" outlineLevel="0" collapsed="false">
      <c r="A8" s="1" t="n">
        <v>8</v>
      </c>
      <c r="B8" s="1" t="n">
        <f aca="false">A8+1</f>
        <v>9</v>
      </c>
      <c r="C8" s="5" t="n">
        <f aca="false">'He levels'!D9-'He levels'!D8</f>
        <v>0.04442261</v>
      </c>
      <c r="D8" s="6" t="n">
        <f aca="false">C8/27.2116</f>
        <v>0.00163248798306605</v>
      </c>
      <c r="E8" s="7" t="n">
        <f aca="false">2*PI()/D8</f>
        <v>3848.84015830785</v>
      </c>
      <c r="F8" s="4" t="n">
        <f aca="false">0.02418884326505*E8</f>
        <v>93.0989913415389</v>
      </c>
    </row>
    <row r="9" customFormat="false" ht="15.75" hidden="false" customHeight="false" outlineLevel="0" collapsed="false">
      <c r="A9" s="1" t="n">
        <v>9</v>
      </c>
      <c r="B9" s="1" t="n">
        <f aca="false">A9+1</f>
        <v>10</v>
      </c>
      <c r="C9" s="5" t="n">
        <f aca="false">'He levels'!D10-'He levels'!D9</f>
        <v>0.03178915</v>
      </c>
      <c r="D9" s="6" t="n">
        <f aca="false">C9/27.2116</f>
        <v>0.00116822053829984</v>
      </c>
      <c r="E9" s="7" t="n">
        <f aca="false">2*PI()/D9</f>
        <v>5378.42393725054</v>
      </c>
      <c r="F9" s="4" t="n">
        <f aca="false">0.02418884326505*E9</f>
        <v>130.097853631146</v>
      </c>
    </row>
    <row r="10" customFormat="false" ht="15.75" hidden="false" customHeight="false" outlineLevel="0" collapsed="false">
      <c r="A10" s="1" t="n">
        <v>10</v>
      </c>
      <c r="B10" s="1" t="n">
        <f aca="false">A10+1</f>
        <v>11</v>
      </c>
      <c r="C10" s="5" t="n">
        <f aca="false">'He levels'!D11-'He levels'!D10</f>
        <v>0.02352942</v>
      </c>
      <c r="D10" s="6" t="n">
        <f aca="false">C10/27.2116</f>
        <v>0.000864683443825427</v>
      </c>
      <c r="E10" s="7" t="n">
        <f aca="false">2*PI()/D10</f>
        <v>7266.45728219599</v>
      </c>
      <c r="F10" s="4" t="n">
        <f aca="false">0.02418884326505*E10</f>
        <v>175.76719629122</v>
      </c>
    </row>
    <row r="11" customFormat="false" ht="15.75" hidden="false" customHeight="false" outlineLevel="0" collapsed="false">
      <c r="A11" s="1" t="n">
        <v>11</v>
      </c>
      <c r="B11" s="1" t="n">
        <f aca="false">A11+1</f>
        <v>12</v>
      </c>
      <c r="C11" s="5" t="n">
        <f aca="false">'He levels'!D12-'He levels'!D11</f>
        <v>0.0179</v>
      </c>
      <c r="D11" s="6" t="n">
        <f aca="false">C11/27.2116</f>
        <v>0.000657807699657499</v>
      </c>
      <c r="E11" s="7" t="n">
        <f aca="false">2*PI()/D11</f>
        <v>9551.70532429319</v>
      </c>
      <c r="F11" s="4" t="n">
        <f aca="false">0.02418884326505*E11</f>
        <v>231.044703003271</v>
      </c>
    </row>
    <row r="12" customFormat="false" ht="15.75" hidden="false" customHeight="false" outlineLevel="0" collapsed="false">
      <c r="A12" s="1" t="n">
        <v>12</v>
      </c>
      <c r="B12" s="1" t="n">
        <f aca="false">A12+1</f>
        <v>13</v>
      </c>
      <c r="C12" s="5" t="n">
        <f aca="false">'He levels'!D13-'He levels'!D12</f>
        <v>0.013935</v>
      </c>
      <c r="D12" s="6" t="n">
        <f aca="false">C12/27.2116</f>
        <v>0.000512097781828338</v>
      </c>
      <c r="E12" s="7" t="n">
        <f aca="false">2*PI()/D12</f>
        <v>12269.5030717508</v>
      </c>
      <c r="F12" s="4" t="n">
        <f aca="false">0.02418884326505*E12</f>
        <v>296.785086742631</v>
      </c>
    </row>
    <row r="13" customFormat="false" ht="15.75" hidden="false" customHeight="false" outlineLevel="0" collapsed="false">
      <c r="A13" s="1" t="n">
        <v>13</v>
      </c>
      <c r="B13" s="1" t="n">
        <f aca="false">A13+1</f>
        <v>14</v>
      </c>
      <c r="C13" s="5" t="n">
        <f aca="false">'He levels'!D14-'He levels'!D13</f>
        <v>0.011058</v>
      </c>
      <c r="D13" s="6" t="n">
        <f aca="false">C13/27.2116</f>
        <v>0.000406370812447633</v>
      </c>
      <c r="E13" s="7" t="n">
        <f aca="false">2*PI()/D13</f>
        <v>15461.7042236253</v>
      </c>
      <c r="F13" s="4" t="n">
        <f aca="false">0.02418884326505*E13</f>
        <v>374.000740075833</v>
      </c>
    </row>
    <row r="14" customFormat="false" ht="15.75" hidden="false" customHeight="false" outlineLevel="0" collapsed="false">
      <c r="A14" s="1" t="n">
        <v>14</v>
      </c>
      <c r="B14" s="1" t="n">
        <f aca="false">A14+1</f>
        <v>15</v>
      </c>
      <c r="C14" s="5" t="n">
        <f aca="false">'He levels'!D15-'He levels'!D14</f>
        <v>0.008923</v>
      </c>
      <c r="D14" s="6" t="n">
        <f aca="false">C14/27.2116</f>
        <v>0.000327911625924238</v>
      </c>
      <c r="E14" s="7" t="n">
        <f aca="false">2*PI()/D14</f>
        <v>19161.2154325729</v>
      </c>
      <c r="F14" s="4" t="n">
        <f aca="false">0.02418884326505*E14</f>
        <v>463.487636866363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4" activeCellId="0" sqref="F4"/>
    </sheetView>
  </sheetViews>
  <sheetFormatPr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9"/>
    <col collapsed="false" customWidth="true" hidden="false" outlineLevel="0" max="3" min="3" style="0" width="6.87"/>
    <col collapsed="false" customWidth="true" hidden="false" outlineLevel="0" max="4" min="4" style="0" width="9.85"/>
    <col collapsed="false" customWidth="true" hidden="false" outlineLevel="0" max="5" min="5" style="0" width="10.99"/>
    <col collapsed="false" customWidth="true" hidden="false" outlineLevel="0" max="6" min="6" style="0" width="8.72"/>
    <col collapsed="false" customWidth="true" hidden="false" outlineLevel="0" max="7" min="7" style="0" width="10.86"/>
    <col collapsed="false" customWidth="true" hidden="false" outlineLevel="0" max="8" min="8" style="0" width="7.42"/>
    <col collapsed="false" customWidth="true" hidden="false" outlineLevel="0" max="9" min="9" style="0" width="8.43"/>
    <col collapsed="false" customWidth="true" hidden="false" outlineLevel="0" max="10" min="10" style="0" width="6.87"/>
    <col collapsed="false" customWidth="true" hidden="false" outlineLevel="0" max="11" min="11" style="0" width="3.3"/>
    <col collapsed="false" customWidth="true" hidden="false" outlineLevel="0" max="1025" min="12" style="0" width="14.43"/>
  </cols>
  <sheetData>
    <row r="1" customFormat="false" ht="13.8" hidden="false" customHeight="false" outlineLevel="0" collapsed="false">
      <c r="A1" s="1" t="s">
        <v>0</v>
      </c>
      <c r="B1" s="1" t="s">
        <v>6</v>
      </c>
      <c r="C1" s="2" t="s">
        <v>7</v>
      </c>
      <c r="D1" s="2" t="s">
        <v>8</v>
      </c>
      <c r="E1" s="2" t="s">
        <v>9</v>
      </c>
      <c r="F1" s="8" t="s">
        <v>10</v>
      </c>
      <c r="G1" s="2" t="s">
        <v>2</v>
      </c>
      <c r="H1" s="3" t="s">
        <v>11</v>
      </c>
      <c r="I1" s="4" t="s">
        <v>12</v>
      </c>
      <c r="J1" s="4" t="s">
        <v>5</v>
      </c>
      <c r="K1" s="1" t="s">
        <v>13</v>
      </c>
    </row>
    <row r="2" customFormat="false" ht="13.8" hidden="false" customHeight="false" outlineLevel="0" collapsed="false">
      <c r="A2" s="1" t="n">
        <v>2</v>
      </c>
      <c r="B2" s="1" t="s">
        <v>14</v>
      </c>
      <c r="C2" s="5" t="n">
        <f aca="false">(-'Rydberg constant'!$E$2/G2)^0.5</f>
        <v>2.009354124</v>
      </c>
      <c r="D2" s="2" t="n">
        <v>21.21802284</v>
      </c>
      <c r="E2" s="2"/>
      <c r="F2" s="9" t="n">
        <f aca="false">D2/27.2116</f>
        <v>0.779741832159814</v>
      </c>
      <c r="G2" s="5" t="n">
        <f aca="false">D2-'He ionization'!$C$2</f>
        <v>-3.36936596</v>
      </c>
      <c r="H2" s="6" t="n">
        <f aca="false">G2/27.2116</f>
        <v>-0.123820942539211</v>
      </c>
      <c r="I2" s="7" t="n">
        <f aca="false">2*PI()*(-1/2/H2)^1.5</f>
        <v>50.9851517761659</v>
      </c>
      <c r="J2" s="4" t="n">
        <f aca="false">0.02418884326505*I2</f>
        <v>1.23327184515846</v>
      </c>
      <c r="K2" s="1" t="n">
        <v>1</v>
      </c>
    </row>
    <row r="3" customFormat="false" ht="13.8" hidden="false" customHeight="false" outlineLevel="0" collapsed="false">
      <c r="A3" s="1" t="n">
        <v>3</v>
      </c>
      <c r="B3" s="1" t="s">
        <v>15</v>
      </c>
      <c r="C3" s="5" t="n">
        <f aca="false">(-'Rydberg constant'!$E$2/G3)^0.5</f>
        <v>3.011142914</v>
      </c>
      <c r="D3" s="2" t="n">
        <v>23.08701866</v>
      </c>
      <c r="E3" s="2" t="n">
        <f aca="false">D3-D2</f>
        <v>1.86899582</v>
      </c>
      <c r="F3" s="9" t="n">
        <f aca="false">D3/27.2116</f>
        <v>0.848425622161137</v>
      </c>
      <c r="G3" s="5" t="n">
        <f aca="false">D3-'He ionization'!$C$2</f>
        <v>-1.50037014</v>
      </c>
      <c r="H3" s="6" t="n">
        <f aca="false">G3/27.2116</f>
        <v>-0.0551371525378883</v>
      </c>
      <c r="I3" s="7" t="n">
        <f aca="false">2*PI()*(-1/2/H3)^1.5</f>
        <v>171.580675750099</v>
      </c>
      <c r="J3" s="4" t="n">
        <f aca="false">0.02418884326505*I3</f>
        <v>4.1503380730305</v>
      </c>
      <c r="K3" s="1" t="n">
        <v>1</v>
      </c>
    </row>
    <row r="4" customFormat="false" ht="13.8" hidden="false" customHeight="false" outlineLevel="0" collapsed="false">
      <c r="A4" s="1" t="n">
        <v>4</v>
      </c>
      <c r="B4" s="1" t="s">
        <v>16</v>
      </c>
      <c r="C4" s="5" t="n">
        <f aca="false">(-'Rydberg constant'!$E$2/G4)^0.5</f>
        <v>4.01162528</v>
      </c>
      <c r="D4" s="2" t="n">
        <v>23.74207019</v>
      </c>
      <c r="E4" s="2" t="n">
        <f aca="false">D4-D3</f>
        <v>0.655051530000002</v>
      </c>
      <c r="F4" s="9" t="n">
        <f aca="false">D4/27.2116</f>
        <v>0.872498132781608</v>
      </c>
      <c r="G4" s="5" t="n">
        <f aca="false">D4-'He ionization'!$C$2</f>
        <v>-0.84531861</v>
      </c>
      <c r="H4" s="6" t="n">
        <f aca="false">G4/27.2116</f>
        <v>-0.0310646419174176</v>
      </c>
      <c r="I4" s="7" t="n">
        <f aca="false">2*PI()*(-1/2/H4)^1.5</f>
        <v>405.728342777794</v>
      </c>
      <c r="J4" s="4" t="n">
        <f aca="false">0.02418884326505*I4</f>
        <v>9.81409929164054</v>
      </c>
      <c r="K4" s="1" t="n">
        <v>1</v>
      </c>
    </row>
    <row r="5" customFormat="false" ht="13.8" hidden="false" customHeight="false" outlineLevel="0" collapsed="false">
      <c r="A5" s="1" t="n">
        <v>5</v>
      </c>
      <c r="B5" s="1" t="s">
        <v>17</v>
      </c>
      <c r="C5" s="5" t="n">
        <f aca="false">(-'Rydberg constant'!$E$2/G5)^0.5</f>
        <v>5.011825595</v>
      </c>
      <c r="D5" s="2" t="n">
        <v>24.04580053</v>
      </c>
      <c r="E5" s="2" t="n">
        <f aca="false">D5-D4</f>
        <v>0.303730340000001</v>
      </c>
      <c r="F5" s="9" t="n">
        <f aca="false">D5/27.2116</f>
        <v>0.883659929221362</v>
      </c>
      <c r="G5" s="5" t="n">
        <f aca="false">D5-'He ionization'!$C$2</f>
        <v>-0.54158827</v>
      </c>
      <c r="H5" s="6" t="n">
        <f aca="false">G5/27.2116</f>
        <v>-0.0199028454776639</v>
      </c>
      <c r="I5" s="7" t="n">
        <f aca="false">2*PI()*(-1/2/H5)^1.5</f>
        <v>791.155985368172</v>
      </c>
      <c r="J5" s="4" t="n">
        <f aca="false">0.02418884326505*I5</f>
        <v>19.1371481282769</v>
      </c>
      <c r="K5" s="1" t="n">
        <v>1</v>
      </c>
    </row>
    <row r="6" customFormat="false" ht="13.8" hidden="false" customHeight="false" outlineLevel="0" collapsed="false">
      <c r="A6" s="1" t="n">
        <v>6</v>
      </c>
      <c r="B6" s="1" t="s">
        <v>18</v>
      </c>
      <c r="C6" s="5" t="n">
        <f aca="false">(-'Rydberg constant'!$E$2/G6)^0.5</f>
        <v>6.011929014</v>
      </c>
      <c r="D6" s="2" t="n">
        <v>24.2110028</v>
      </c>
      <c r="E6" s="2" t="n">
        <f aca="false">D6-D5</f>
        <v>0.165202269999998</v>
      </c>
      <c r="F6" s="9" t="n">
        <f aca="false">D6/27.2116</f>
        <v>0.889730952975937</v>
      </c>
      <c r="G6" s="5" t="n">
        <f aca="false">D6-'He ionization'!$C$2</f>
        <v>-0.376386</v>
      </c>
      <c r="H6" s="6" t="n">
        <f aca="false">G6/27.2116</f>
        <v>-0.0138318217230887</v>
      </c>
      <c r="I6" s="7" t="n">
        <f aca="false">2*PI()*(-1/2/H6)^1.5</f>
        <v>1365.57576519901</v>
      </c>
      <c r="J6" s="4" t="n">
        <f aca="false">0.02418884326505*I6</f>
        <v>33.0316981509497</v>
      </c>
      <c r="K6" s="1" t="n">
        <v>1</v>
      </c>
    </row>
    <row r="7" customFormat="false" ht="13.8" hidden="false" customHeight="false" outlineLevel="0" collapsed="false">
      <c r="A7" s="1" t="n">
        <v>7</v>
      </c>
      <c r="B7" s="1" t="s">
        <v>19</v>
      </c>
      <c r="C7" s="5" t="n">
        <f aca="false">(-'Rydberg constant'!$E$2/G7)^0.5</f>
        <v>7.01199017</v>
      </c>
      <c r="D7" s="2" t="n">
        <v>24.3107083</v>
      </c>
      <c r="E7" s="2" t="n">
        <f aca="false">D7-D6</f>
        <v>0.0997055000000024</v>
      </c>
      <c r="F7" s="9" t="n">
        <f aca="false">D7/27.2116</f>
        <v>0.893395033735613</v>
      </c>
      <c r="G7" s="5" t="n">
        <f aca="false">D7-'He ionization'!$C$2</f>
        <v>-0.2766805</v>
      </c>
      <c r="H7" s="6" t="n">
        <f aca="false">G7/27.2116</f>
        <v>-0.0101677409634127</v>
      </c>
      <c r="I7" s="7" t="n">
        <f aca="false">2*PI()*(-1/2/H7)^1.5</f>
        <v>2166.6969135105</v>
      </c>
      <c r="J7" s="4" t="n">
        <f aca="false">0.02418884326505*I7</f>
        <v>52.4098920437732</v>
      </c>
      <c r="K7" s="1" t="n">
        <v>1</v>
      </c>
    </row>
    <row r="8" customFormat="false" ht="13.8" hidden="false" customHeight="false" outlineLevel="0" collapsed="false">
      <c r="A8" s="1" t="n">
        <v>8</v>
      </c>
      <c r="B8" s="1" t="s">
        <v>20</v>
      </c>
      <c r="C8" s="5" t="n">
        <f aca="false">(-'Rydberg constant'!$E$2/G8)^0.5</f>
        <v>8.012030116</v>
      </c>
      <c r="D8" s="2" t="n">
        <v>24.37546682</v>
      </c>
      <c r="E8" s="2" t="n">
        <f aca="false">D8-D7</f>
        <v>0.064758519999998</v>
      </c>
      <c r="F8" s="9" t="n">
        <f aca="false">D8/27.2116</f>
        <v>0.89577484675653</v>
      </c>
      <c r="G8" s="5" t="n">
        <f aca="false">D8-'He ionization'!$C$2</f>
        <v>-0.21192198</v>
      </c>
      <c r="H8" s="6" t="n">
        <f aca="false">G8/27.2116</f>
        <v>-0.00778792794249511</v>
      </c>
      <c r="I8" s="7" t="n">
        <f aca="false">2*PI()*(-1/2/H8)^1.5</f>
        <v>3232.22799902623</v>
      </c>
      <c r="J8" s="4" t="n">
        <f aca="false">0.02418884326505*I8</f>
        <v>78.1838564653518</v>
      </c>
      <c r="K8" s="1" t="n">
        <v>1</v>
      </c>
    </row>
    <row r="9" customFormat="false" ht="13.8" hidden="false" customHeight="false" outlineLevel="0" collapsed="false">
      <c r="A9" s="1" t="n">
        <v>9</v>
      </c>
      <c r="B9" s="1" t="s">
        <v>21</v>
      </c>
      <c r="C9" s="5" t="n">
        <f aca="false">(-'Rydberg constant'!$E$2/G9)^0.5</f>
        <v>9.012058155</v>
      </c>
      <c r="D9" s="2" t="n">
        <v>24.41988943</v>
      </c>
      <c r="E9" s="2" t="n">
        <f aca="false">D9-D8</f>
        <v>0.0444226100000016</v>
      </c>
      <c r="F9" s="9" t="n">
        <f aca="false">D9/27.2116</f>
        <v>0.897407334739596</v>
      </c>
      <c r="G9" s="5" t="n">
        <f aca="false">D9-'He ionization'!$C$2</f>
        <v>-0.16749937</v>
      </c>
      <c r="H9" s="6" t="n">
        <f aca="false">G9/27.2116</f>
        <v>-0.00615543995942907</v>
      </c>
      <c r="I9" s="7" t="n">
        <f aca="false">2*PI()*(-1/2/H9)^1.5</f>
        <v>4599.87707094634</v>
      </c>
      <c r="J9" s="4" t="n">
        <f aca="false">0.02418884326505*I9</f>
        <v>111.265705507618</v>
      </c>
      <c r="K9" s="1" t="n">
        <v>1</v>
      </c>
    </row>
    <row r="10" customFormat="false" ht="13.8" hidden="false" customHeight="false" outlineLevel="0" collapsed="false">
      <c r="A10" s="1" t="n">
        <v>10</v>
      </c>
      <c r="B10" s="1" t="s">
        <v>22</v>
      </c>
      <c r="C10" s="5" t="n">
        <f aca="false">(-'Rydberg constant'!$E$2/G10)^0.5</f>
        <v>10.01207968</v>
      </c>
      <c r="D10" s="2" t="n">
        <v>24.45167858</v>
      </c>
      <c r="E10" s="2" t="n">
        <f aca="false">D10-D9</f>
        <v>0.031789149999998</v>
      </c>
      <c r="F10" s="9" t="n">
        <f aca="false">D10/27.2116</f>
        <v>0.898575555277896</v>
      </c>
      <c r="G10" s="5" t="n">
        <f aca="false">D10-'He ionization'!$C$2</f>
        <v>-0.13571022</v>
      </c>
      <c r="H10" s="6" t="n">
        <f aca="false">G10/27.2116</f>
        <v>-0.00498721942112922</v>
      </c>
      <c r="I10" s="7" t="n">
        <f aca="false">2*PI()*(-1/2/H10)^1.5</f>
        <v>6307.35333466866</v>
      </c>
      <c r="J10" s="4" t="n">
        <f aca="false">0.02418884326505*I10</f>
        <v>152.567581229591</v>
      </c>
      <c r="K10" s="1" t="n">
        <v>1</v>
      </c>
    </row>
    <row r="11" customFormat="false" ht="13.8" hidden="false" customHeight="false" outlineLevel="0" collapsed="false">
      <c r="A11" s="1" t="n">
        <v>11</v>
      </c>
      <c r="B11" s="1" t="s">
        <v>23</v>
      </c>
      <c r="C11" s="5" t="n">
        <f aca="false">(-'Rydberg constant'!$E$2/G11)^0.5</f>
        <v>11.01212945</v>
      </c>
      <c r="D11" s="2" t="n">
        <v>24.475208</v>
      </c>
      <c r="E11" s="2" t="n">
        <f aca="false">D11-D10</f>
        <v>0.0235294199999991</v>
      </c>
      <c r="F11" s="9" t="n">
        <f aca="false">D11/27.2116</f>
        <v>0.899440238721721</v>
      </c>
      <c r="G11" s="5" t="n">
        <f aca="false">D11-'He ionization'!$C$2</f>
        <v>-0.1121808</v>
      </c>
      <c r="H11" s="6" t="n">
        <f aca="false">G11/27.2116</f>
        <v>-0.0041225359773038</v>
      </c>
      <c r="I11" s="7" t="n">
        <f aca="false">2*PI()*(-1/2/H11)^1.5</f>
        <v>8392.43899915519</v>
      </c>
      <c r="J11" s="4" t="n">
        <f aca="false">0.02418884326505*I11</f>
        <v>203.003391562058</v>
      </c>
      <c r="K11" s="1" t="n">
        <v>1</v>
      </c>
    </row>
    <row r="12" customFormat="false" ht="13.8" hidden="false" customHeight="false" outlineLevel="0" collapsed="false">
      <c r="A12" s="1" t="n">
        <v>12</v>
      </c>
      <c r="B12" s="1" t="s">
        <v>24</v>
      </c>
      <c r="C12" s="5" t="n">
        <f aca="false">(-'Rydberg constant'!$E$2/G12)^0.5</f>
        <v>12.01210017</v>
      </c>
      <c r="D12" s="2" t="n">
        <v>24.493108</v>
      </c>
      <c r="E12" s="2" t="n">
        <f aca="false">D12-D11</f>
        <v>0.0179000000000009</v>
      </c>
      <c r="F12" s="9" t="n">
        <f aca="false">D12/27.2116</f>
        <v>0.900098046421379</v>
      </c>
      <c r="G12" s="5" t="n">
        <f aca="false">D12-'He ionization'!$C$2</f>
        <v>-0.0942808</v>
      </c>
      <c r="H12" s="6" t="n">
        <f aca="false">G12/27.2116</f>
        <v>-0.0034647282776463</v>
      </c>
      <c r="I12" s="7" t="n">
        <f aca="false">2*PI()*(-1/2/H12)^1.5</f>
        <v>10892.5886699424</v>
      </c>
      <c r="J12" s="4" t="n">
        <f aca="false">0.02418884326505*I12</f>
        <v>263.479120087895</v>
      </c>
      <c r="K12" s="1" t="n">
        <v>1</v>
      </c>
    </row>
    <row r="13" customFormat="false" ht="13.8" hidden="false" customHeight="false" outlineLevel="0" collapsed="false">
      <c r="A13" s="1" t="n">
        <v>13</v>
      </c>
      <c r="B13" s="1" t="s">
        <v>25</v>
      </c>
      <c r="C13" s="5" t="n">
        <f aca="false">(-'Rydberg constant'!$E$2/G13)^0.5</f>
        <v>13.01214772</v>
      </c>
      <c r="D13" s="2" t="n">
        <v>24.507043</v>
      </c>
      <c r="E13" s="2" t="n">
        <f aca="false">D13-D12</f>
        <v>0.013935</v>
      </c>
      <c r="F13" s="9" t="n">
        <f aca="false">D13/27.2116</f>
        <v>0.900610144203207</v>
      </c>
      <c r="G13" s="5" t="n">
        <f aca="false">D13-'He ionization'!$C$2</f>
        <v>-0.0803458</v>
      </c>
      <c r="H13" s="6" t="n">
        <f aca="false">G13/27.2116</f>
        <v>-0.00295263049581796</v>
      </c>
      <c r="I13" s="7" t="n">
        <f aca="false">2*PI()*(-1/2/H13)^1.5</f>
        <v>13845.9010431904</v>
      </c>
      <c r="J13" s="4" t="n">
        <f aca="false">0.02418884326505*I13</f>
        <v>334.916330197125</v>
      </c>
      <c r="K13" s="1" t="n">
        <v>1</v>
      </c>
    </row>
    <row r="14" customFormat="false" ht="13.8" hidden="false" customHeight="false" outlineLevel="0" collapsed="false">
      <c r="A14" s="1" t="n">
        <v>14</v>
      </c>
      <c r="B14" s="1" t="s">
        <v>26</v>
      </c>
      <c r="C14" s="5" t="n">
        <f aca="false">(-'Rydberg constant'!$E$2/G14)^0.5</f>
        <v>14.01206646</v>
      </c>
      <c r="D14" s="2" t="n">
        <v>24.518101</v>
      </c>
      <c r="E14" s="2" t="n">
        <f aca="false">D14-D13</f>
        <v>0.011058000000002</v>
      </c>
      <c r="F14" s="9" t="n">
        <f aca="false">D14/27.2116</f>
        <v>0.901016515015655</v>
      </c>
      <c r="G14" s="5" t="n">
        <f aca="false">D14-'He ionization'!$C$2</f>
        <v>-0.0692878</v>
      </c>
      <c r="H14" s="6" t="n">
        <f aca="false">G14/27.2116</f>
        <v>-0.00254625968337033</v>
      </c>
      <c r="I14" s="7" t="n">
        <f aca="false">2*PI()*(-1/2/H14)^1.5</f>
        <v>17289.4363214502</v>
      </c>
      <c r="J14" s="4" t="n">
        <f aca="false">0.02418884326505*I14</f>
        <v>418.211465320622</v>
      </c>
      <c r="K14" s="1" t="n">
        <v>1</v>
      </c>
    </row>
    <row r="15" customFormat="false" ht="13.8" hidden="false" customHeight="false" outlineLevel="0" collapsed="false">
      <c r="A15" s="1" t="n">
        <v>15</v>
      </c>
      <c r="B15" s="1" t="s">
        <v>27</v>
      </c>
      <c r="C15" s="5" t="n">
        <f aca="false">(-'Rydberg constant'!$E$2/G15)^0.5</f>
        <v>15.01200469</v>
      </c>
      <c r="D15" s="2" t="n">
        <v>24.527024</v>
      </c>
      <c r="E15" s="2" t="n">
        <f aca="false">D15-D14</f>
        <v>0.00892299999999935</v>
      </c>
      <c r="F15" s="9" t="n">
        <f aca="false">D15/27.2116</f>
        <v>0.901344426641579</v>
      </c>
      <c r="G15" s="5" t="n">
        <f aca="false">D15-'He ionization'!$C$2</f>
        <v>-0.0603648</v>
      </c>
      <c r="H15" s="6" t="n">
        <f aca="false">G15/27.2116</f>
        <v>-0.00221834805744609</v>
      </c>
      <c r="I15" s="7" t="n">
        <f aca="false">2*PI()*(-1/2/H15)^1.5</f>
        <v>21261.3258407036</v>
      </c>
      <c r="J15" s="4" t="n">
        <f aca="false">0.02418884326505*I15</f>
        <v>514.286878367936</v>
      </c>
      <c r="K15" s="1" t="n">
        <v>1</v>
      </c>
    </row>
    <row r="16" customFormat="false" ht="13.8" hidden="false" customHeight="false" outlineLevel="0" collapsed="false">
      <c r="A16" s="1" t="n">
        <v>16</v>
      </c>
      <c r="B16" s="1" t="s">
        <v>28</v>
      </c>
      <c r="C16" s="5" t="n">
        <f aca="false">A16+0.012</f>
        <v>16.012</v>
      </c>
      <c r="D16" s="5" t="n">
        <f aca="false">G16+'He ionization'!$C$2</f>
        <v>24.53432847</v>
      </c>
      <c r="E16" s="2" t="n">
        <f aca="false">D16-D15</f>
        <v>0.00730446999999757</v>
      </c>
      <c r="F16" s="9" t="n">
        <f aca="false">D16/27.2116</f>
        <v>0.901612858854312</v>
      </c>
      <c r="G16" s="5" t="n">
        <f aca="false">-'Rydberg constant'!$E$2/C16^2</f>
        <v>-0.05306033483</v>
      </c>
      <c r="H16" s="6" t="n">
        <f aca="false">G16/27.2116</f>
        <v>-0.00194991602221112</v>
      </c>
      <c r="I16" s="7" t="n">
        <f aca="false">2*PI()*(-1/2/H16)^1.5</f>
        <v>25799.483591326</v>
      </c>
      <c r="J16" s="4" t="n">
        <f aca="false">0.02418884326505*I16</f>
        <v>624.059664909814</v>
      </c>
      <c r="K16" s="1" t="n">
        <v>3</v>
      </c>
    </row>
    <row r="17" customFormat="false" ht="13.8" hidden="false" customHeight="false" outlineLevel="0" collapsed="false">
      <c r="A17" s="1" t="n">
        <v>17</v>
      </c>
      <c r="B17" s="1" t="s">
        <v>29</v>
      </c>
      <c r="C17" s="5" t="n">
        <f aca="false">A17+0.012</f>
        <v>17.012</v>
      </c>
      <c r="D17" s="5" t="n">
        <f aca="false">G17+'He ionization'!$C$2</f>
        <v>24.54038311</v>
      </c>
      <c r="E17" s="2" t="n">
        <f aca="false">D17-D16</f>
        <v>0.00605464000000211</v>
      </c>
      <c r="F17" s="9" t="n">
        <f aca="false">D17/27.2116</f>
        <v>0.901835361022505</v>
      </c>
      <c r="G17" s="5" t="n">
        <f aca="false">-'Rydberg constant'!$E$2/C17^2</f>
        <v>-0.04700568663</v>
      </c>
      <c r="H17" s="6" t="n">
        <f aca="false">G17/27.2116</f>
        <v>-0.00172741355267606</v>
      </c>
      <c r="I17" s="7" t="n">
        <f aca="false">2*PI()*(-1/2/H17)^1.5</f>
        <v>30941.4306864127</v>
      </c>
      <c r="J17" s="4" t="n">
        <f aca="false">0.02418884326505*I17</f>
        <v>748.437417270046</v>
      </c>
      <c r="K17" s="1" t="n">
        <v>3</v>
      </c>
    </row>
    <row r="18" customFormat="false" ht="13.8" hidden="false" customHeight="false" outlineLevel="0" collapsed="false">
      <c r="A18" s="1" t="n">
        <v>18</v>
      </c>
      <c r="B18" s="1" t="s">
        <v>30</v>
      </c>
      <c r="C18" s="5" t="n">
        <f aca="false">A18+0.012</f>
        <v>18.012</v>
      </c>
      <c r="D18" s="5" t="n">
        <f aca="false">G18+'He ionization'!$C$2</f>
        <v>24.5454576</v>
      </c>
      <c r="E18" s="2" t="n">
        <f aca="false">D18-D17</f>
        <v>0.00507448999999838</v>
      </c>
      <c r="F18" s="9" t="n">
        <f aca="false">D18/27.2116</f>
        <v>0.902021843625513</v>
      </c>
      <c r="G18" s="5" t="n">
        <f aca="false">-'Rydberg constant'!$E$2/C18^2</f>
        <v>-0.04193119818</v>
      </c>
      <c r="H18" s="6" t="n">
        <f aca="false">G18/27.2116</f>
        <v>-0.00154093100662953</v>
      </c>
      <c r="I18" s="7" t="n">
        <f aca="false">2*PI()*(-1/2/H18)^1.5</f>
        <v>36724.8544856649</v>
      </c>
      <c r="J18" s="4" t="n">
        <f aca="false">0.02418884326505*I18</f>
        <v>888.331749085516</v>
      </c>
      <c r="K18" s="1" t="n">
        <v>3</v>
      </c>
    </row>
    <row r="19" customFormat="false" ht="13.8" hidden="false" customHeight="false" outlineLevel="0" collapsed="false">
      <c r="A19" s="1" t="n">
        <v>19</v>
      </c>
      <c r="B19" s="1" t="s">
        <v>31</v>
      </c>
      <c r="C19" s="5" t="n">
        <f aca="false">A19+0.012</f>
        <v>19.012</v>
      </c>
      <c r="D19" s="5" t="n">
        <f aca="false">G19+'He ionization'!$C$2</f>
        <v>24.54975262</v>
      </c>
      <c r="E19" s="2" t="n">
        <f aca="false">D19-D18</f>
        <v>0.0042950200000007</v>
      </c>
      <c r="F19" s="9" t="n">
        <f aca="false">D19/27.2116</f>
        <v>0.902179681459378</v>
      </c>
      <c r="G19" s="5" t="n">
        <f aca="false">-'Rydberg constant'!$E$2/C19^2</f>
        <v>-0.03763618008</v>
      </c>
      <c r="H19" s="6" t="n">
        <f aca="false">G19/27.2116</f>
        <v>-0.00138309324258772</v>
      </c>
      <c r="I19" s="7" t="n">
        <f aca="false">2*PI()*(-1/2/H19)^1.5</f>
        <v>43187.4623028735</v>
      </c>
      <c r="J19" s="4" t="n">
        <f aca="false">0.02418884326505*I19</f>
        <v>1044.65475665946</v>
      </c>
      <c r="K19" s="1" t="n">
        <v>3</v>
      </c>
    </row>
    <row r="20" customFormat="false" ht="13.8" hidden="false" customHeight="false" outlineLevel="0" collapsed="false">
      <c r="A20" s="1" t="n">
        <v>20</v>
      </c>
      <c r="B20" s="1" t="s">
        <v>32</v>
      </c>
      <c r="C20" s="5" t="n">
        <f aca="false">A20+0.012</f>
        <v>20.012</v>
      </c>
      <c r="D20" s="5" t="n">
        <f aca="false">G20+'He ionization'!$C$2</f>
        <v>24.55342</v>
      </c>
      <c r="E20" s="2" t="n">
        <f aca="false">D20-D19</f>
        <v>0.00366737999999955</v>
      </c>
      <c r="F20" s="9" t="n">
        <f aca="false">D20/27.2116</f>
        <v>0.902314454129856</v>
      </c>
      <c r="G20" s="5" t="n">
        <f aca="false">-'Rydberg constant'!$E$2/C20^2</f>
        <v>-0.03396879653</v>
      </c>
      <c r="H20" s="6" t="n">
        <f aca="false">G20/27.2116</f>
        <v>-0.00124832044164988</v>
      </c>
      <c r="I20" s="7" t="n">
        <f aca="false">2*PI()*(-1/2/H20)^1.5</f>
        <v>50366.9614511717</v>
      </c>
      <c r="J20" s="4" t="n">
        <f aca="false">0.02418884326505*I20</f>
        <v>1218.31853627921</v>
      </c>
      <c r="K20" s="1" t="n">
        <v>3</v>
      </c>
    </row>
    <row r="21" customFormat="false" ht="13.8" hidden="false" customHeight="false" outlineLevel="0" collapsed="false">
      <c r="A21" s="1" t="n">
        <v>21</v>
      </c>
      <c r="B21" s="1" t="s">
        <v>33</v>
      </c>
      <c r="C21" s="5" t="n">
        <f aca="false">A21+0.012</f>
        <v>21.012</v>
      </c>
      <c r="D21" s="5" t="n">
        <f aca="false">G21+'He ionization'!$C$2</f>
        <v>24.55657634</v>
      </c>
      <c r="E21" s="2" t="n">
        <f aca="false">D21-D20</f>
        <v>0.00315634000000031</v>
      </c>
      <c r="F21" s="9" t="n">
        <f aca="false">D21/27.2116</f>
        <v>0.902430446574255</v>
      </c>
      <c r="G21" s="5" t="n">
        <f aca="false">-'Rydberg constant'!$E$2/C21^2</f>
        <v>-0.03081245943</v>
      </c>
      <c r="H21" s="6" t="n">
        <f aca="false">G21/27.2116</f>
        <v>-0.00113232810382337</v>
      </c>
      <c r="I21" s="7" t="n">
        <f aca="false">2*PI()*(-1/2/H21)^1.5</f>
        <v>58301.0592318493</v>
      </c>
      <c r="J21" s="4" t="n">
        <f aca="false">0.02418884326505*I21</f>
        <v>1410.2351839456</v>
      </c>
      <c r="K21" s="1" t="n">
        <v>3</v>
      </c>
    </row>
    <row r="22" customFormat="false" ht="13.8" hidden="false" customHeight="false" outlineLevel="0" collapsed="false">
      <c r="A22" s="1" t="n">
        <v>22</v>
      </c>
      <c r="B22" s="1" t="s">
        <v>34</v>
      </c>
      <c r="C22" s="5" t="n">
        <f aca="false">A22+0.012</f>
        <v>22.012</v>
      </c>
      <c r="D22" s="5" t="n">
        <f aca="false">G22+'He ionization'!$C$2</f>
        <v>24.55931235</v>
      </c>
      <c r="E22" s="2" t="n">
        <f aca="false">D22-D21</f>
        <v>0.00273600999999957</v>
      </c>
      <c r="F22" s="9" t="n">
        <f aca="false">D22/27.2116</f>
        <v>0.902530992297402</v>
      </c>
      <c r="G22" s="5" t="n">
        <f aca="false">-'Rydberg constant'!$E$2/C22^2</f>
        <v>-0.02807644653</v>
      </c>
      <c r="H22" s="6" t="n">
        <f aca="false">G22/27.2116</f>
        <v>-0.00103178227410369</v>
      </c>
      <c r="I22" s="7" t="n">
        <f aca="false">2*PI()*(-1/2/H22)^1.5</f>
        <v>67027.4629321907</v>
      </c>
      <c r="J22" s="4" t="n">
        <f aca="false">0.02418884326505*I22</f>
        <v>1621.31679532071</v>
      </c>
      <c r="K22" s="1" t="n">
        <v>3</v>
      </c>
    </row>
    <row r="23" customFormat="false" ht="13.8" hidden="false" customHeight="false" outlineLevel="0" collapsed="false">
      <c r="A23" s="1" t="n">
        <v>23</v>
      </c>
      <c r="B23" s="1" t="s">
        <v>35</v>
      </c>
      <c r="C23" s="5" t="n">
        <f aca="false">A23+0.012</f>
        <v>23.012</v>
      </c>
      <c r="D23" s="5" t="n">
        <f aca="false">G23+'He ionization'!$C$2</f>
        <v>24.56169949</v>
      </c>
      <c r="E23" s="2" t="n">
        <f aca="false">D23-D22</f>
        <v>0.00238713999999973</v>
      </c>
      <c r="F23" s="9" t="n">
        <f aca="false">D23/27.2116</f>
        <v>0.902618717385233</v>
      </c>
      <c r="G23" s="5" t="n">
        <f aca="false">-'Rydberg constant'!$E$2/C23^2</f>
        <v>-0.02568930875</v>
      </c>
      <c r="H23" s="6" t="n">
        <f aca="false">G23/27.2116</f>
        <v>-0.000944057267856355</v>
      </c>
      <c r="I23" s="7" t="n">
        <f aca="false">2*PI()*(-1/2/H23)^1.5</f>
        <v>76583.879899409</v>
      </c>
      <c r="J23" s="4" t="n">
        <f aca="false">0.02418884326505*I23</f>
        <v>1852.47546751622</v>
      </c>
      <c r="K23" s="1" t="n">
        <v>3</v>
      </c>
    </row>
    <row r="24" customFormat="false" ht="13.8" hidden="false" customHeight="false" outlineLevel="0" collapsed="false">
      <c r="A24" s="1" t="n">
        <v>24</v>
      </c>
      <c r="B24" s="1" t="s">
        <v>36</v>
      </c>
      <c r="C24" s="5" t="n">
        <f aca="false">A24+0.012</f>
        <v>24.012</v>
      </c>
      <c r="D24" s="5" t="n">
        <f aca="false">G24+'He ionization'!$C$2</f>
        <v>24.56379464</v>
      </c>
      <c r="E24" s="2" t="n">
        <f aca="false">D24-D23</f>
        <v>0.00209515000000238</v>
      </c>
      <c r="F24" s="9" t="n">
        <f aca="false">D24/27.2116</f>
        <v>0.902695712122771</v>
      </c>
      <c r="G24" s="5" t="n">
        <f aca="false">-'Rydberg constant'!$E$2/C24^2</f>
        <v>-0.0235941578</v>
      </c>
      <c r="H24" s="6" t="n">
        <f aca="false">G24/27.2116</f>
        <v>-0.000867062495406371</v>
      </c>
      <c r="I24" s="7" t="n">
        <f aca="false">2*PI()*(-1/2/H24)^1.5</f>
        <v>87008.0174250163</v>
      </c>
      <c r="J24" s="4" t="n">
        <f aca="false">0.02418884326505*I24</f>
        <v>2104.62329629646</v>
      </c>
      <c r="K24" s="1" t="n">
        <v>3</v>
      </c>
    </row>
    <row r="25" customFormat="false" ht="13.8" hidden="false" customHeight="false" outlineLevel="0" collapsed="false">
      <c r="A25" s="1" t="n">
        <v>25</v>
      </c>
      <c r="B25" s="1" t="s">
        <v>37</v>
      </c>
      <c r="C25" s="5" t="n">
        <f aca="false">A25+0.012</f>
        <v>25.012</v>
      </c>
      <c r="D25" s="5" t="n">
        <f aca="false">G25+'He ionization'!$C$2</f>
        <v>24.56564355</v>
      </c>
      <c r="E25" s="2" t="n">
        <f aca="false">D25-D24</f>
        <v>0.00184890999999965</v>
      </c>
      <c r="F25" s="9" t="n">
        <f aca="false">D25/27.2116</f>
        <v>0.902763657778301</v>
      </c>
      <c r="G25" s="5" t="n">
        <f aca="false">-'Rydberg constant'!$E$2/C25^2</f>
        <v>-0.02174524519</v>
      </c>
      <c r="H25" s="6" t="n">
        <f aca="false">G25/27.2116</f>
        <v>-0.000799116743962134</v>
      </c>
      <c r="I25" s="7" t="n">
        <f aca="false">2*PI()*(-1/2/H25)^1.5</f>
        <v>98337.5828345221</v>
      </c>
      <c r="J25" s="4" t="n">
        <f aca="false">0.02418884326505*I25</f>
        <v>2378.67237824813</v>
      </c>
      <c r="K25" s="1" t="n">
        <v>3</v>
      </c>
    </row>
    <row r="26" customFormat="false" ht="13.8" hidden="false" customHeight="false" outlineLevel="0" collapsed="false">
      <c r="A26" s="1" t="n">
        <v>26</v>
      </c>
      <c r="B26" s="1" t="s">
        <v>38</v>
      </c>
      <c r="C26" s="5" t="n">
        <f aca="false">A26+0.012</f>
        <v>26.012</v>
      </c>
      <c r="D26" s="5" t="n">
        <f aca="false">G26+'He ionization'!$C$2</f>
        <v>24.56728336</v>
      </c>
      <c r="E26" s="2" t="n">
        <f aca="false">D26-D25</f>
        <v>0.00163981000000035</v>
      </c>
      <c r="F26" s="9" t="n">
        <f aca="false">D26/27.2116</f>
        <v>0.902823919210925</v>
      </c>
      <c r="G26" s="5" t="n">
        <f aca="false">-'Rydberg constant'!$E$2/C26^2</f>
        <v>-0.02010544354</v>
      </c>
      <c r="H26" s="6" t="n">
        <f aca="false">G26/27.2116</f>
        <v>-0.000738855618192241</v>
      </c>
      <c r="I26" s="7" t="n">
        <f aca="false">2*PI()*(-1/2/H26)^1.5</f>
        <v>110610.283348391</v>
      </c>
      <c r="J26" s="4" t="n">
        <f aca="false">0.02418884326505*I26</f>
        <v>2675.534807417</v>
      </c>
      <c r="K26" s="1" t="n">
        <v>3</v>
      </c>
    </row>
    <row r="27" customFormat="false" ht="13.8" hidden="false" customHeight="false" outlineLevel="0" collapsed="false">
      <c r="A27" s="1" t="n">
        <v>27</v>
      </c>
      <c r="B27" s="1" t="s">
        <v>39</v>
      </c>
      <c r="C27" s="5" t="n">
        <f aca="false">A27+0.012</f>
        <v>27.012</v>
      </c>
      <c r="D27" s="5" t="n">
        <f aca="false">G27+'He ionization'!$C$2</f>
        <v>24.56874443</v>
      </c>
      <c r="E27" s="2" t="n">
        <f aca="false">D27-D26</f>
        <v>0.00146106999999773</v>
      </c>
      <c r="F27" s="9" t="n">
        <f aca="false">D27/27.2116</f>
        <v>0.902877612121301</v>
      </c>
      <c r="G27" s="5" t="n">
        <f aca="false">-'Rydberg constant'!$E$2/C27^2</f>
        <v>-0.01864436802</v>
      </c>
      <c r="H27" s="6" t="n">
        <f aca="false">G27/27.2116</f>
        <v>-0.000685162504961119</v>
      </c>
      <c r="I27" s="7" t="n">
        <f aca="false">2*PI()*(-1/2/H27)^1.5</f>
        <v>123863.826410812</v>
      </c>
      <c r="J27" s="4" t="n">
        <f aca="false">0.02418884326505*I27</f>
        <v>2996.12268326049</v>
      </c>
      <c r="K27" s="1" t="n">
        <v>3</v>
      </c>
    </row>
    <row r="28" customFormat="false" ht="13.8" hidden="false" customHeight="false" outlineLevel="0" collapsed="false">
      <c r="A28" s="1" t="n">
        <v>28</v>
      </c>
      <c r="B28" s="1" t="s">
        <v>40</v>
      </c>
      <c r="C28" s="5" t="n">
        <f aca="false">A28+0.012</f>
        <v>28.012</v>
      </c>
      <c r="D28" s="5" t="n">
        <f aca="false">G28+'He ionization'!$C$2</f>
        <v>24.57005184</v>
      </c>
      <c r="E28" s="2" t="n">
        <f aca="false">D28-D27</f>
        <v>0.00130741000000256</v>
      </c>
      <c r="F28" s="9" t="n">
        <f aca="false">D28/27.2116</f>
        <v>0.90292565817519</v>
      </c>
      <c r="G28" s="5" t="n">
        <f aca="false">-'Rydberg constant'!$E$2/C28^2</f>
        <v>-0.01733695866</v>
      </c>
      <c r="H28" s="6" t="n">
        <f aca="false">G28/27.2116</f>
        <v>-0.000637116474591718</v>
      </c>
      <c r="I28" s="7" t="n">
        <f aca="false">2*PI()*(-1/2/H28)^1.5</f>
        <v>138135.919212367</v>
      </c>
      <c r="J28" s="4" t="n">
        <f aca="false">0.02418884326505*I28</f>
        <v>3341.34809910156</v>
      </c>
      <c r="K28" s="1" t="n">
        <v>3</v>
      </c>
    </row>
    <row r="29" customFormat="false" ht="13.8" hidden="false" customHeight="false" outlineLevel="0" collapsed="false">
      <c r="A29" s="1" t="n">
        <v>29</v>
      </c>
      <c r="B29" s="1" t="s">
        <v>41</v>
      </c>
      <c r="C29" s="5" t="n">
        <f aca="false">A29+0.012</f>
        <v>29.012</v>
      </c>
      <c r="D29" s="5" t="n">
        <f aca="false">G29+'He ionization'!$C$2</f>
        <v>24.5712264</v>
      </c>
      <c r="E29" s="2" t="n">
        <f aca="false">D29-D28</f>
        <v>0.00117455999999905</v>
      </c>
      <c r="F29" s="9" t="n">
        <f aca="false">D29/27.2116</f>
        <v>0.902968822119978</v>
      </c>
      <c r="G29" s="5" t="n">
        <f aca="false">-'Rydberg constant'!$E$2/C29^2</f>
        <v>-0.01616239854</v>
      </c>
      <c r="H29" s="6" t="n">
        <f aca="false">G29/27.2116</f>
        <v>-0.000593952525393582</v>
      </c>
      <c r="I29" s="7" t="n">
        <f aca="false">2*PI()*(-1/2/H29)^1.5</f>
        <v>153464.268994472</v>
      </c>
      <c r="J29" s="4" t="n">
        <f aca="false">0.02418884326505*I29</f>
        <v>3712.12314949274</v>
      </c>
      <c r="K29" s="1" t="n">
        <v>3</v>
      </c>
    </row>
    <row r="30" customFormat="false" ht="13.8" hidden="false" customHeight="false" outlineLevel="0" collapsed="false">
      <c r="A30" s="1" t="n">
        <v>30</v>
      </c>
      <c r="B30" s="1" t="s">
        <v>42</v>
      </c>
      <c r="C30" s="5" t="n">
        <f aca="false">A30+0.012</f>
        <v>30.012</v>
      </c>
      <c r="D30" s="5" t="n">
        <f aca="false">G30+'He ionization'!$C$2</f>
        <v>24.57228552</v>
      </c>
      <c r="E30" s="2" t="n">
        <f aca="false">D30-D29</f>
        <v>0.00105912000000075</v>
      </c>
      <c r="F30" s="9" t="n">
        <f aca="false">D30/27.2116</f>
        <v>0.903007743756339</v>
      </c>
      <c r="G30" s="5" t="n">
        <f aca="false">-'Rydberg constant'!$E$2/C30^2</f>
        <v>-0.01510327999</v>
      </c>
      <c r="H30" s="6" t="n">
        <f aca="false">G30/27.2116</f>
        <v>-0.000555030942318717</v>
      </c>
      <c r="I30" s="7" t="n">
        <f aca="false">2*PI()*(-1/2/H30)^1.5</f>
        <v>169886.583302313</v>
      </c>
      <c r="J30" s="4" t="n">
        <f aca="false">0.02418884326505*I30</f>
        <v>4109.3599363345</v>
      </c>
      <c r="K30" s="1" t="n">
        <v>3</v>
      </c>
    </row>
    <row r="31" customFormat="false" ht="13.8" hidden="false" customHeight="false" outlineLevel="0" collapsed="false">
      <c r="A31" s="1" t="n">
        <v>31</v>
      </c>
      <c r="B31" s="1" t="s">
        <v>43</v>
      </c>
      <c r="C31" s="5" t="n">
        <f aca="false">A31+0.012</f>
        <v>31.012</v>
      </c>
      <c r="D31" s="5" t="n">
        <f aca="false">G31+'He ionization'!$C$2</f>
        <v>24.57324384</v>
      </c>
      <c r="E31" s="2" t="n">
        <f aca="false">D31-D30</f>
        <v>0.000958319999998736</v>
      </c>
      <c r="F31" s="9" t="n">
        <f aca="false">D31/27.2116</f>
        <v>0.903042961090123</v>
      </c>
      <c r="G31" s="5" t="n">
        <f aca="false">-'Rydberg constant'!$E$2/C31^2</f>
        <v>-0.01414495592</v>
      </c>
      <c r="H31" s="6" t="n">
        <f aca="false">G31/27.2116</f>
        <v>-0.000519813458966029</v>
      </c>
      <c r="I31" s="7" t="n">
        <f aca="false">2*PI()*(-1/2/H31)^1.5</f>
        <v>187440.569377491</v>
      </c>
      <c r="J31" s="4" t="n">
        <f aca="false">0.02418884326505*I31</f>
        <v>4533.97055418387</v>
      </c>
      <c r="K31" s="1" t="n">
        <v>3</v>
      </c>
    </row>
    <row r="32" customFormat="false" ht="13.8" hidden="false" customHeight="false" outlineLevel="0" collapsed="false">
      <c r="A32" s="1" t="n">
        <v>32</v>
      </c>
      <c r="B32" s="1" t="s">
        <v>44</v>
      </c>
      <c r="C32" s="5" t="n">
        <f aca="false">A32+0.012</f>
        <v>32.012</v>
      </c>
      <c r="D32" s="5" t="n">
        <f aca="false">G32+'He ionization'!$C$2</f>
        <v>24.57411377</v>
      </c>
      <c r="E32" s="2" t="n">
        <f aca="false">D32-D31</f>
        <v>0.000869930000000352</v>
      </c>
      <c r="F32" s="9" t="n">
        <f aca="false">D32/27.2116</f>
        <v>0.903074930176836</v>
      </c>
      <c r="G32" s="5" t="n">
        <f aca="false">-'Rydberg constant'!$E$2/C32^2</f>
        <v>-0.01327503065</v>
      </c>
      <c r="H32" s="6" t="n">
        <f aca="false">G32/27.2116</f>
        <v>-0.000487844546075938</v>
      </c>
      <c r="I32" s="7" t="n">
        <f aca="false">2*PI()*(-1/2/H32)^1.5</f>
        <v>206163.934439869</v>
      </c>
      <c r="J32" s="4" t="n">
        <f aca="false">0.02418884326505*I32</f>
        <v>4986.86709707203</v>
      </c>
      <c r="K32" s="1" t="n">
        <v>3</v>
      </c>
    </row>
    <row r="33" customFormat="false" ht="13.8" hidden="false" customHeight="false" outlineLevel="0" collapsed="false">
      <c r="A33" s="1" t="n">
        <v>33</v>
      </c>
      <c r="B33" s="1" t="s">
        <v>45</v>
      </c>
      <c r="C33" s="5" t="n">
        <f aca="false">A33+0.012</f>
        <v>33.012</v>
      </c>
      <c r="D33" s="5" t="n">
        <f aca="false">G33+'He ionization'!$C$2</f>
        <v>24.57490584</v>
      </c>
      <c r="E33" s="2" t="n">
        <f aca="false">D33-D32</f>
        <v>0.000792069999999256</v>
      </c>
      <c r="F33" s="9" t="n">
        <f aca="false">D33/27.2116</f>
        <v>0.903104037983801</v>
      </c>
      <c r="G33" s="5" t="n">
        <f aca="false">-'Rydberg constant'!$E$2/C33^2</f>
        <v>-0.01248295705</v>
      </c>
      <c r="H33" s="6" t="n">
        <f aca="false">G33/27.2116</f>
        <v>-0.000458736606814741</v>
      </c>
      <c r="I33" s="7" t="n">
        <f aca="false">2*PI()*(-1/2/H33)^1.5</f>
        <v>226094.385614932</v>
      </c>
      <c r="J33" s="4" t="n">
        <f aca="false">0.02418884326505*I33</f>
        <v>5468.96165674736</v>
      </c>
      <c r="K33" s="1" t="n">
        <v>3</v>
      </c>
    </row>
    <row r="34" customFormat="false" ht="13.8" hidden="false" customHeight="false" outlineLevel="0" collapsed="false">
      <c r="A34" s="1" t="n">
        <v>34</v>
      </c>
      <c r="B34" s="1" t="s">
        <v>46</v>
      </c>
      <c r="C34" s="5" t="n">
        <f aca="false">A34+0.012</f>
        <v>34.012</v>
      </c>
      <c r="D34" s="5" t="n">
        <f aca="false">G34+'He ionization'!$C$2</f>
        <v>24.57562908</v>
      </c>
      <c r="E34" s="2" t="n">
        <f aca="false">D34-D33</f>
        <v>0.000723239999999237</v>
      </c>
      <c r="F34" s="9" t="n">
        <f aca="false">D34/27.2116</f>
        <v>0.90313061635479</v>
      </c>
      <c r="G34" s="5" t="n">
        <f aca="false">-'Rydberg constant'!$E$2/C34^2</f>
        <v>-0.01175971531</v>
      </c>
      <c r="H34" s="6" t="n">
        <f aca="false">G34/27.2116</f>
        <v>-0.000432158171882579</v>
      </c>
      <c r="I34" s="7" t="n">
        <f aca="false">2*PI()*(-1/2/H34)^1.5</f>
        <v>247269.630762224</v>
      </c>
      <c r="J34" s="4" t="n">
        <f aca="false">0.02418884326505*I34</f>
        <v>5981.16634271422</v>
      </c>
      <c r="K34" s="1" t="n">
        <v>3</v>
      </c>
    </row>
    <row r="35" customFormat="false" ht="13.8" hidden="false" customHeight="false" outlineLevel="0" collapsed="false">
      <c r="A35" s="1" t="n">
        <v>35</v>
      </c>
      <c r="B35" s="1" t="s">
        <v>47</v>
      </c>
      <c r="C35" s="5" t="n">
        <f aca="false">A35+0.012</f>
        <v>35.012</v>
      </c>
      <c r="D35" s="5" t="n">
        <f aca="false">G35+'He ionization'!$C$2</f>
        <v>24.57629124</v>
      </c>
      <c r="E35" s="2" t="n">
        <f aca="false">D35-D34</f>
        <v>0.000662160000000966</v>
      </c>
      <c r="F35" s="9" t="n">
        <f aca="false">D35/27.2116</f>
        <v>0.903154950094812</v>
      </c>
      <c r="G35" s="5" t="n">
        <f aca="false">-'Rydberg constant'!$E$2/C35^2</f>
        <v>-0.01109755509</v>
      </c>
      <c r="H35" s="6" t="n">
        <f aca="false">G35/27.2116</f>
        <v>-0.000407824423775155</v>
      </c>
      <c r="I35" s="7" t="n">
        <f aca="false">2*PI()*(-1/2/H35)^1.5</f>
        <v>269727.376354338</v>
      </c>
      <c r="J35" s="4" t="n">
        <f aca="false">0.02418884326505*I35</f>
        <v>6524.39323092823</v>
      </c>
      <c r="K35" s="1" t="n">
        <v>3</v>
      </c>
    </row>
    <row r="36" customFormat="false" ht="13.8" hidden="false" customHeight="false" outlineLevel="0" collapsed="false">
      <c r="A36" s="1" t="n">
        <v>36</v>
      </c>
      <c r="B36" s="1" t="s">
        <v>48</v>
      </c>
      <c r="C36" s="5" t="n">
        <f aca="false">A36+0.012</f>
        <v>36.012</v>
      </c>
      <c r="D36" s="5" t="n">
        <f aca="false">G36+'He ionization'!$C$2</f>
        <v>24.57689901</v>
      </c>
      <c r="E36" s="2" t="n">
        <f aca="false">D36-D35</f>
        <v>0.000607769999998453</v>
      </c>
      <c r="F36" s="9" t="n">
        <f aca="false">D36/27.2116</f>
        <v>0.903177285054903</v>
      </c>
      <c r="G36" s="5" t="n">
        <f aca="false">-'Rydberg constant'!$E$2/C36^2</f>
        <v>-0.01048978691</v>
      </c>
      <c r="H36" s="6" t="n">
        <f aca="false">G36/27.2116</f>
        <v>-0.000385489530567846</v>
      </c>
      <c r="I36" s="7" t="n">
        <f aca="false">2*PI()*(-1/2/H36)^1.5</f>
        <v>293505.330713909</v>
      </c>
      <c r="J36" s="4" t="n">
        <f aca="false">0.02418884326505*I36</f>
        <v>7099.55444209541</v>
      </c>
      <c r="K36" s="1" t="n">
        <v>3</v>
      </c>
    </row>
    <row r="37" customFormat="false" ht="13.8" hidden="false" customHeight="false" outlineLevel="0" collapsed="false">
      <c r="A37" s="1" t="n">
        <v>37</v>
      </c>
      <c r="B37" s="1" t="s">
        <v>49</v>
      </c>
      <c r="C37" s="5" t="n">
        <f aca="false">A37+0.012</f>
        <v>37.012</v>
      </c>
      <c r="D37" s="5" t="n">
        <f aca="false">G37+'He ionization'!$C$2</f>
        <v>24.57745819</v>
      </c>
      <c r="E37" s="2" t="n">
        <f aca="false">D37-D36</f>
        <v>0.000559180000003323</v>
      </c>
      <c r="F37" s="9" t="n">
        <f aca="false">D37/27.2116</f>
        <v>0.903197834379456</v>
      </c>
      <c r="G37" s="5" t="n">
        <f aca="false">-'Rydberg constant'!$E$2/C37^2</f>
        <v>-0.009930612645</v>
      </c>
      <c r="H37" s="6" t="n">
        <f aca="false">G37/27.2116</f>
        <v>-0.000364940416770789</v>
      </c>
      <c r="I37" s="7" t="n">
        <f aca="false">2*PI()*(-1/2/H37)^1.5</f>
        <v>318641.200274673</v>
      </c>
      <c r="J37" s="4" t="n">
        <f aca="false">0.02418884326505*I37</f>
        <v>7707.56205123147</v>
      </c>
      <c r="K37" s="1" t="n">
        <v>3</v>
      </c>
    </row>
    <row r="38" customFormat="false" ht="13.8" hidden="false" customHeight="false" outlineLevel="0" collapsed="false">
      <c r="A38" s="1" t="n">
        <v>38</v>
      </c>
      <c r="B38" s="1" t="s">
        <v>50</v>
      </c>
      <c r="C38" s="5" t="n">
        <f aca="false">A38+0.012</f>
        <v>38.012</v>
      </c>
      <c r="D38" s="5" t="n">
        <f aca="false">G38+'He ionization'!$C$2</f>
        <v>24.57797381</v>
      </c>
      <c r="E38" s="2" t="n">
        <f aca="false">D38-D37</f>
        <v>0.000515619999998052</v>
      </c>
      <c r="F38" s="9" t="n">
        <f aca="false">D38/27.2116</f>
        <v>0.903216782916109</v>
      </c>
      <c r="G38" s="5" t="n">
        <f aca="false">-'Rydberg constant'!$E$2/C38^2</f>
        <v>-0.009414986635</v>
      </c>
      <c r="H38" s="6" t="n">
        <f aca="false">G38/27.2116</f>
        <v>-0.000345991659255612</v>
      </c>
      <c r="I38" s="7" t="n">
        <f aca="false">2*PI()*(-1/2/H38)^1.5</f>
        <v>345172.69281563</v>
      </c>
      <c r="J38" s="4" t="n">
        <f aca="false">0.02418884326505*I38</f>
        <v>8349.32816589252</v>
      </c>
      <c r="K38" s="1" t="n">
        <v>3</v>
      </c>
    </row>
    <row r="39" customFormat="false" ht="13.8" hidden="false" customHeight="false" outlineLevel="0" collapsed="false">
      <c r="A39" s="1" t="n">
        <v>39</v>
      </c>
      <c r="B39" s="1" t="s">
        <v>51</v>
      </c>
      <c r="C39" s="5" t="n">
        <f aca="false">A39+0.012</f>
        <v>39.012</v>
      </c>
      <c r="D39" s="5" t="n">
        <f aca="false">G39+'He ionization'!$C$2</f>
        <v>24.5784503</v>
      </c>
      <c r="E39" s="2" t="n">
        <f aca="false">D39-D38</f>
        <v>0.000476490000000496</v>
      </c>
      <c r="F39" s="9" t="n">
        <f aca="false">D39/27.2116</f>
        <v>0.903234293463082</v>
      </c>
      <c r="G39" s="5" t="n">
        <f aca="false">-'Rydberg constant'!$E$2/C39^2</f>
        <v>-0.008938501513</v>
      </c>
      <c r="H39" s="6" t="n">
        <f aca="false">G39/27.2116</f>
        <v>-0.000328481291544782</v>
      </c>
      <c r="I39" s="7" t="n">
        <f aca="false">2*PI()*(-1/2/H39)^1.5</f>
        <v>373137.515445012</v>
      </c>
      <c r="J39" s="4" t="n">
        <f aca="false">0.02418884326505*I39</f>
        <v>9025.76487740956</v>
      </c>
      <c r="K39" s="1" t="n">
        <v>3</v>
      </c>
    </row>
    <row r="40" customFormat="false" ht="13.8" hidden="false" customHeight="false" outlineLevel="0" collapsed="false">
      <c r="A40" s="1" t="n">
        <v>40</v>
      </c>
      <c r="B40" s="1" t="s">
        <v>52</v>
      </c>
      <c r="C40" s="5" t="n">
        <f aca="false">A40+0.012</f>
        <v>40.012</v>
      </c>
      <c r="D40" s="5" t="n">
        <f aca="false">G40+'He ionization'!$C$2</f>
        <v>24.57889151</v>
      </c>
      <c r="E40" s="2" t="n">
        <f aca="false">D40-D39</f>
        <v>0.000441209999998193</v>
      </c>
      <c r="F40" s="9" t="n">
        <f aca="false">D40/27.2116</f>
        <v>0.903250507504153</v>
      </c>
      <c r="G40" s="5" t="n">
        <f aca="false">-'Rydberg constant'!$E$2/C40^2</f>
        <v>-0.008497293687</v>
      </c>
      <c r="H40" s="6" t="n">
        <f aca="false">G40/27.2116</f>
        <v>-0.000312267330366461</v>
      </c>
      <c r="I40" s="7" t="n">
        <f aca="false">2*PI()*(-1/2/H40)^1.5</f>
        <v>402573.37564151</v>
      </c>
      <c r="J40" s="4" t="n">
        <f aca="false">0.02418884326505*I40</f>
        <v>9737.78428607458</v>
      </c>
      <c r="K40" s="1" t="n">
        <v>3</v>
      </c>
    </row>
    <row r="41" customFormat="false" ht="13.8" hidden="false" customHeight="false" outlineLevel="0" collapsed="false">
      <c r="A41" s="1" t="n">
        <v>41</v>
      </c>
      <c r="B41" s="1" t="s">
        <v>53</v>
      </c>
      <c r="C41" s="5" t="n">
        <f aca="false">A41+0.012</f>
        <v>41.012</v>
      </c>
      <c r="D41" s="5" t="n">
        <f aca="false">G41+'He ionization'!$C$2</f>
        <v>24.57930084</v>
      </c>
      <c r="E41" s="2" t="n">
        <f aca="false">D41-D40</f>
        <v>0.000409330000000097</v>
      </c>
      <c r="F41" s="9" t="n">
        <f aca="false">D41/27.2116</f>
        <v>0.903265549986035</v>
      </c>
      <c r="G41" s="5" t="n">
        <f aca="false">-'Rydberg constant'!$E$2/C41^2</f>
        <v>-0.008087964785</v>
      </c>
      <c r="H41" s="6" t="n">
        <f aca="false">G41/27.2116</f>
        <v>-0.000297224888834174</v>
      </c>
      <c r="I41" s="7" t="n">
        <f aca="false">2*PI()*(-1/2/H41)^1.5</f>
        <v>433517.980528772</v>
      </c>
      <c r="J41" s="4" t="n">
        <f aca="false">0.02418884326505*I41</f>
        <v>10486.2984835915</v>
      </c>
      <c r="K41" s="1" t="n">
        <v>3</v>
      </c>
    </row>
    <row r="42" customFormat="false" ht="13.8" hidden="false" customHeight="false" outlineLevel="0" collapsed="false">
      <c r="A42" s="1" t="n">
        <v>42</v>
      </c>
      <c r="B42" s="1" t="s">
        <v>54</v>
      </c>
      <c r="C42" s="5" t="n">
        <f aca="false">A42+0.012</f>
        <v>42.012</v>
      </c>
      <c r="D42" s="5" t="n">
        <f aca="false">G42+'He ionization'!$C$2</f>
        <v>24.57968128</v>
      </c>
      <c r="E42" s="2" t="n">
        <f aca="false">D42-D41</f>
        <v>0.000380440000000704</v>
      </c>
      <c r="F42" s="9" t="n">
        <f aca="false">D42/27.2116</f>
        <v>0.90327953078834</v>
      </c>
      <c r="G42" s="5" t="n">
        <f aca="false">-'Rydberg constant'!$E$2/C42^2</f>
        <v>-0.007707516009</v>
      </c>
      <c r="H42" s="6" t="n">
        <f aca="false">G42/27.2116</f>
        <v>-0.000283243764019756</v>
      </c>
      <c r="I42" s="7" t="n">
        <f aca="false">2*PI()*(-1/2/H42)^1.5</f>
        <v>466009.037521696</v>
      </c>
      <c r="J42" s="4" t="n">
        <f aca="false">0.02418884326505*I42</f>
        <v>11272.2195687091</v>
      </c>
      <c r="K42" s="1" t="n">
        <v>3</v>
      </c>
    </row>
    <row r="43" customFormat="false" ht="13.8" hidden="false" customHeight="false" outlineLevel="0" collapsed="false">
      <c r="A43" s="1" t="n">
        <v>43</v>
      </c>
      <c r="B43" s="1" t="s">
        <v>55</v>
      </c>
      <c r="C43" s="5" t="n">
        <f aca="false">A43+0.012</f>
        <v>43.012</v>
      </c>
      <c r="D43" s="5" t="n">
        <f aca="false">G43+'He ionization'!$C$2</f>
        <v>24.58003551</v>
      </c>
      <c r="E43" s="2" t="n">
        <f aca="false">D43-D42</f>
        <v>0.000354229999999234</v>
      </c>
      <c r="F43" s="9" t="n">
        <f aca="false">D43/27.2116</f>
        <v>0.903292548398477</v>
      </c>
      <c r="G43" s="5" t="n">
        <f aca="false">-'Rydberg constant'!$E$2/C43^2</f>
        <v>-0.00735329306</v>
      </c>
      <c r="H43" s="6" t="n">
        <f aca="false">G43/27.2116</f>
        <v>-0.000270226413000338</v>
      </c>
      <c r="I43" s="7" t="n">
        <f aca="false">2*PI()*(-1/2/H43)^1.5</f>
        <v>500084.253954411</v>
      </c>
      <c r="J43" s="4" t="n">
        <f aca="false">0.02418884326505*I43</f>
        <v>12096.4596382227</v>
      </c>
      <c r="K43" s="1" t="n">
        <v>3</v>
      </c>
    </row>
    <row r="44" customFormat="false" ht="13.8" hidden="false" customHeight="false" outlineLevel="0" collapsed="false">
      <c r="A44" s="1" t="n">
        <v>44</v>
      </c>
      <c r="B44" s="1" t="s">
        <v>56</v>
      </c>
      <c r="C44" s="5" t="n">
        <f aca="false">A44+0.012</f>
        <v>44.012</v>
      </c>
      <c r="D44" s="5" t="n">
        <f aca="false">G44+'He ionization'!$C$2</f>
        <v>24.58036586</v>
      </c>
      <c r="E44" s="2" t="n">
        <f aca="false">D44-D43</f>
        <v>0.000330350000002255</v>
      </c>
      <c r="F44" s="9" t="n">
        <f aca="false">D44/27.2116</f>
        <v>0.903304688441694</v>
      </c>
      <c r="G44" s="5" t="n">
        <f aca="false">-'Rydberg constant'!$E$2/C44^2</f>
        <v>-0.007022939716</v>
      </c>
      <c r="H44" s="6" t="n">
        <f aca="false">G44/27.2116</f>
        <v>-0.000258086246894707</v>
      </c>
      <c r="I44" s="7" t="n">
        <f aca="false">2*PI()*(-1/2/H44)^1.5</f>
        <v>535781.337018096</v>
      </c>
      <c r="J44" s="4" t="n">
        <f aca="false">0.02418884326505*I44</f>
        <v>12959.9307854697</v>
      </c>
      <c r="K44" s="1" t="n">
        <v>3</v>
      </c>
    </row>
    <row r="45" customFormat="false" ht="13.8" hidden="false" customHeight="false" outlineLevel="0" collapsed="false">
      <c r="A45" s="1" t="n">
        <v>45</v>
      </c>
      <c r="B45" s="1" t="s">
        <v>57</v>
      </c>
      <c r="C45" s="5" t="n">
        <f aca="false">A45+0.012</f>
        <v>45.012</v>
      </c>
      <c r="D45" s="5" t="n">
        <f aca="false">G45+'He ionization'!$C$2</f>
        <v>24.58067444</v>
      </c>
      <c r="E45" s="2" t="n">
        <f aca="false">D45-D44</f>
        <v>0.00030857999999867</v>
      </c>
      <c r="F45" s="9" t="n">
        <f aca="false">D45/27.2116</f>
        <v>0.903316028458452</v>
      </c>
      <c r="G45" s="5" t="n">
        <f aca="false">-'Rydberg constant'!$E$2/C45^2</f>
        <v>-0.006714358544</v>
      </c>
      <c r="H45" s="6" t="n">
        <f aca="false">G45/27.2116</f>
        <v>-0.00024674618706728</v>
      </c>
      <c r="I45" s="7" t="n">
        <f aca="false">2*PI()*(-1/2/H45)^1.5</f>
        <v>573137.994125554</v>
      </c>
      <c r="J45" s="4" t="n">
        <f aca="false">0.02418884326505*I45</f>
        <v>13863.5451091482</v>
      </c>
      <c r="K45" s="1" t="n">
        <v>3</v>
      </c>
    </row>
    <row r="46" customFormat="false" ht="13.8" hidden="false" customHeight="false" outlineLevel="0" collapsed="false">
      <c r="A46" s="1" t="n">
        <v>46</v>
      </c>
      <c r="B46" s="1" t="s">
        <v>58</v>
      </c>
      <c r="C46" s="5" t="n">
        <f aca="false">A46+0.012</f>
        <v>46.012</v>
      </c>
      <c r="D46" s="5" t="n">
        <f aca="false">G46+'He ionization'!$C$2</f>
        <v>24.58096312</v>
      </c>
      <c r="E46" s="2" t="n">
        <f aca="false">D46-D45</f>
        <v>0.000288680000000596</v>
      </c>
      <c r="F46" s="9" t="n">
        <f aca="false">D46/27.2116</f>
        <v>0.903326637169442</v>
      </c>
      <c r="G46" s="5" t="n">
        <f aca="false">-'Rydberg constant'!$E$2/C46^2</f>
        <v>-0.006425677529</v>
      </c>
      <c r="H46" s="6" t="n">
        <f aca="false">G46/27.2116</f>
        <v>-0.00023613743877611</v>
      </c>
      <c r="I46" s="7" t="n">
        <f aca="false">2*PI()*(-1/2/H46)^1.5</f>
        <v>612191.932607845</v>
      </c>
      <c r="J46" s="4" t="n">
        <f aca="false">0.02418884326505*I46</f>
        <v>14808.2147059792</v>
      </c>
      <c r="K46" s="1" t="n">
        <v>3</v>
      </c>
    </row>
    <row r="47" customFormat="false" ht="13.8" hidden="false" customHeight="false" outlineLevel="0" collapsed="false">
      <c r="A47" s="1" t="n">
        <v>47</v>
      </c>
      <c r="B47" s="1" t="s">
        <v>59</v>
      </c>
      <c r="C47" s="5" t="n">
        <f aca="false">A47+0.012</f>
        <v>47.012</v>
      </c>
      <c r="D47" s="5" t="n">
        <f aca="false">G47+'He ionization'!$C$2</f>
        <v>24.58123358</v>
      </c>
      <c r="E47" s="2" t="n">
        <f aca="false">D47-D46</f>
        <v>0.000270459999999417</v>
      </c>
      <c r="F47" s="9" t="n">
        <f aca="false">D47/27.2116</f>
        <v>0.903336576313043</v>
      </c>
      <c r="G47" s="5" t="n">
        <f aca="false">-'Rydberg constant'!$E$2/C47^2</f>
        <v>-0.006155221616</v>
      </c>
      <c r="H47" s="6" t="n">
        <f aca="false">G47/27.2116</f>
        <v>-0.000226198445368887</v>
      </c>
      <c r="I47" s="7" t="n">
        <f aca="false">2*PI()*(-1/2/H47)^1.5</f>
        <v>652980.859540969</v>
      </c>
      <c r="J47" s="4" t="n">
        <f aca="false">0.02418884326505*I47</f>
        <v>15794.8516665141</v>
      </c>
      <c r="K47" s="1" t="n">
        <v>3</v>
      </c>
    </row>
    <row r="48" customFormat="false" ht="13.8" hidden="false" customHeight="false" outlineLevel="0" collapsed="false">
      <c r="A48" s="1" t="n">
        <v>48</v>
      </c>
      <c r="B48" s="1" t="s">
        <v>60</v>
      </c>
      <c r="C48" s="5" t="n">
        <f aca="false">A48+0.012</f>
        <v>48.012</v>
      </c>
      <c r="D48" s="5" t="n">
        <f aca="false">G48+'He ionization'!$C$2</f>
        <v>24.58148731</v>
      </c>
      <c r="E48" s="2" t="n">
        <f aca="false">D48-D47</f>
        <v>0.000253730000000729</v>
      </c>
      <c r="F48" s="9" t="n">
        <f aca="false">D48/27.2116</f>
        <v>0.903345900645313</v>
      </c>
      <c r="G48" s="5" t="n">
        <f aca="false">-'Rydberg constant'!$E$2/C48^2</f>
        <v>-0.005901488351</v>
      </c>
      <c r="H48" s="6" t="n">
        <f aca="false">G48/27.2116</f>
        <v>-0.000216873993113231</v>
      </c>
      <c r="I48" s="7" t="n">
        <f aca="false">2*PI()*(-1/2/H48)^1.5</f>
        <v>695542.48257166</v>
      </c>
      <c r="J48" s="4" t="n">
        <f aca="false">0.02418884326505*I48</f>
        <v>16824.3680951097</v>
      </c>
      <c r="K48" s="1" t="n">
        <v>3</v>
      </c>
    </row>
    <row r="49" customFormat="false" ht="13.8" hidden="false" customHeight="false" outlineLevel="0" collapsed="false">
      <c r="A49" s="1" t="n">
        <v>49</v>
      </c>
      <c r="B49" s="1" t="s">
        <v>61</v>
      </c>
      <c r="C49" s="5" t="n">
        <f aca="false">A49+0.012</f>
        <v>49.012</v>
      </c>
      <c r="D49" s="5" t="n">
        <f aca="false">G49+'He ionization'!$C$2</f>
        <v>24.58172567</v>
      </c>
      <c r="E49" s="2" t="n">
        <f aca="false">D49-D48</f>
        <v>0.000238360000000881</v>
      </c>
      <c r="F49" s="9" t="n">
        <f aca="false">D49/27.2116</f>
        <v>0.903354660144938</v>
      </c>
      <c r="G49" s="5" t="n">
        <f aca="false">-'Rydberg constant'!$E$2/C49^2</f>
        <v>-0.005663126977</v>
      </c>
      <c r="H49" s="6" t="n">
        <f aca="false">G49/27.2116</f>
        <v>-0.000208114442994899</v>
      </c>
      <c r="I49" s="7" t="n">
        <f aca="false">2*PI()*(-1/2/H49)^1.5</f>
        <v>739914.5088067</v>
      </c>
      <c r="J49" s="4" t="n">
        <f aca="false">0.02418884326505*I49</f>
        <v>17897.6760830617</v>
      </c>
      <c r="K49" s="1" t="n">
        <v>3</v>
      </c>
    </row>
    <row r="50" customFormat="false" ht="13.8" hidden="false" customHeight="false" outlineLevel="0" collapsed="false">
      <c r="A50" s="1" t="n">
        <v>50</v>
      </c>
      <c r="B50" s="1" t="s">
        <v>62</v>
      </c>
      <c r="C50" s="5" t="n">
        <f aca="false">A50+0.012</f>
        <v>50.012</v>
      </c>
      <c r="D50" s="5" t="n">
        <f aca="false">G50+'He ionization'!$C$2</f>
        <v>24.58194988</v>
      </c>
      <c r="E50" s="2" t="n">
        <f aca="false">D50-D49</f>
        <v>0.000224209999998948</v>
      </c>
      <c r="F50" s="9" t="n">
        <f aca="false">D50/27.2116</f>
        <v>0.903362899645739</v>
      </c>
      <c r="G50" s="5" t="n">
        <f aca="false">-'Rydberg constant'!$E$2/C50^2</f>
        <v>-0.005438920415</v>
      </c>
      <c r="H50" s="6" t="n">
        <f aca="false">G50/27.2116</f>
        <v>-0.000199875068536947</v>
      </c>
      <c r="I50" s="7" t="n">
        <f aca="false">2*PI()*(-1/2/H50)^1.5</f>
        <v>786134.645490904</v>
      </c>
      <c r="J50" s="4" t="n">
        <f aca="false">0.02418884326505*I50</f>
        <v>19015.6877250051</v>
      </c>
      <c r="K50" s="1" t="n">
        <v>3</v>
      </c>
    </row>
    <row r="51" customFormat="false" ht="13.8" hidden="false" customHeight="false" outlineLevel="0" collapsed="false">
      <c r="A51" s="1" t="n">
        <v>51</v>
      </c>
      <c r="B51" s="1" t="s">
        <v>63</v>
      </c>
      <c r="C51" s="5" t="n">
        <f aca="false">A51+0.012</f>
        <v>51.012</v>
      </c>
      <c r="D51" s="5" t="n">
        <f aca="false">G51+'He ionization'!$C$2</f>
        <v>24.58216103</v>
      </c>
      <c r="E51" s="2" t="n">
        <f aca="false">D51-D50</f>
        <v>0.000211150000001936</v>
      </c>
      <c r="F51" s="9" t="n">
        <f aca="false">D51/27.2116</f>
        <v>0.903370659204163</v>
      </c>
      <c r="G51" s="5" t="n">
        <f aca="false">-'Rydberg constant'!$E$2/C51^2</f>
        <v>-0.005227769697</v>
      </c>
      <c r="H51" s="6" t="n">
        <f aca="false">G51/27.2116</f>
        <v>-0.000192115483727528</v>
      </c>
      <c r="I51" s="7" t="n">
        <f aca="false">2*PI()*(-1/2/H51)^1.5</f>
        <v>834240.600109458</v>
      </c>
      <c r="J51" s="4" t="n">
        <f aca="false">0.02418884326505*I51</f>
        <v>20179.3151213889</v>
      </c>
      <c r="K51" s="1" t="n">
        <v>3</v>
      </c>
    </row>
    <row r="52" customFormat="false" ht="13.8" hidden="false" customHeight="false" outlineLevel="0" collapsed="false">
      <c r="A52" s="1" t="n">
        <v>52</v>
      </c>
      <c r="B52" s="1" t="s">
        <v>64</v>
      </c>
      <c r="C52" s="5" t="n">
        <f aca="false">A52+0.012</f>
        <v>52.012</v>
      </c>
      <c r="D52" s="5" t="n">
        <f aca="false">G52+'He ionization'!$C$2</f>
        <v>24.58236012</v>
      </c>
      <c r="E52" s="2" t="n">
        <f aca="false">D52-D51</f>
        <v>0.000199089999998847</v>
      </c>
      <c r="F52" s="9" t="n">
        <f aca="false">D52/27.2116</f>
        <v>0.903377975569243</v>
      </c>
      <c r="G52" s="5" t="n">
        <f aca="false">-'Rydberg constant'!$E$2/C52^2</f>
        <v>-0.005028680476</v>
      </c>
      <c r="H52" s="6" t="n">
        <f aca="false">G52/27.2116</f>
        <v>-0.000184799147275427</v>
      </c>
      <c r="I52" s="7" t="n">
        <f aca="false">2*PI()*(-1/2/H52)^1.5</f>
        <v>884270.079881681</v>
      </c>
      <c r="J52" s="4" t="n">
        <f aca="false">0.02418884326505*I52</f>
        <v>21389.4703662312</v>
      </c>
      <c r="K52" s="1" t="n">
        <v>3</v>
      </c>
    </row>
    <row r="53" customFormat="false" ht="13.8" hidden="false" customHeight="false" outlineLevel="0" collapsed="false">
      <c r="A53" s="1" t="n">
        <v>53</v>
      </c>
      <c r="B53" s="1" t="s">
        <v>65</v>
      </c>
      <c r="C53" s="5" t="n">
        <f aca="false">A53+0.012</f>
        <v>53.012</v>
      </c>
      <c r="D53" s="5" t="n">
        <f aca="false">G53+'He ionization'!$C$2</f>
        <v>24.58254805</v>
      </c>
      <c r="E53" s="2" t="n">
        <f aca="false">D53-D52</f>
        <v>0.00018792999999917</v>
      </c>
      <c r="F53" s="9" t="n">
        <f aca="false">D53/27.2116</f>
        <v>0.903384881815108</v>
      </c>
      <c r="G53" s="5" t="n">
        <f aca="false">-'Rydberg constant'!$E$2/C53^2</f>
        <v>-0.004840751297</v>
      </c>
      <c r="H53" s="6" t="n">
        <f aca="false">G53/27.2116</f>
        <v>-0.000177892931580649</v>
      </c>
      <c r="I53" s="7" t="n">
        <f aca="false">2*PI()*(-1/2/H53)^1.5</f>
        <v>936260.791928249</v>
      </c>
      <c r="J53" s="4" t="n">
        <f aca="false">0.02418884326505*I53</f>
        <v>22647.065551164</v>
      </c>
      <c r="K53" s="1" t="n">
        <v>3</v>
      </c>
    </row>
    <row r="54" customFormat="false" ht="13.8" hidden="false" customHeight="false" outlineLevel="0" collapsed="false">
      <c r="A54" s="1" t="n">
        <v>54</v>
      </c>
      <c r="B54" s="1" t="s">
        <v>66</v>
      </c>
      <c r="C54" s="5" t="n">
        <f aca="false">A54+0.012</f>
        <v>54.012</v>
      </c>
      <c r="D54" s="5" t="n">
        <f aca="false">G54+'He ionization'!$C$2</f>
        <v>24.58272564</v>
      </c>
      <c r="E54" s="2" t="n">
        <f aca="false">D54-D53</f>
        <v>0.000177589999999839</v>
      </c>
      <c r="F54" s="9" t="n">
        <f aca="false">D54/27.2116</f>
        <v>0.903391408075967</v>
      </c>
      <c r="G54" s="5" t="n">
        <f aca="false">-'Rydberg constant'!$E$2/C54^2</f>
        <v>-0.004663163372</v>
      </c>
      <c r="H54" s="6" t="n">
        <f aca="false">G54/27.2116</f>
        <v>-0.000171366746975555</v>
      </c>
      <c r="I54" s="7" t="n">
        <f aca="false">2*PI()*(-1/2/H54)^1.5</f>
        <v>990250.444112571</v>
      </c>
      <c r="J54" s="4" t="n">
        <f aca="false">0.02418884326505*I54</f>
        <v>23953.0127857851</v>
      </c>
      <c r="K54" s="1" t="n">
        <v>3</v>
      </c>
    </row>
    <row r="55" customFormat="false" ht="13.8" hidden="false" customHeight="false" outlineLevel="0" collapsed="false">
      <c r="A55" s="1" t="n">
        <v>55</v>
      </c>
      <c r="B55" s="1" t="s">
        <v>67</v>
      </c>
      <c r="C55" s="5" t="n">
        <f aca="false">A55+0.012</f>
        <v>55.012</v>
      </c>
      <c r="D55" s="5" t="n">
        <f aca="false">G55+'He ionization'!$C$2</f>
        <v>24.58289363</v>
      </c>
      <c r="E55" s="2" t="n">
        <f aca="false">D55-D54</f>
        <v>0.000167990000001339</v>
      </c>
      <c r="F55" s="9" t="n">
        <f aca="false">D55/27.2116</f>
        <v>0.903397581546105</v>
      </c>
      <c r="G55" s="5" t="n">
        <f aca="false">-'Rydberg constant'!$E$2/C55^2</f>
        <v>-0.004495171653</v>
      </c>
      <c r="H55" s="6" t="n">
        <f aca="false">G55/27.2116</f>
        <v>-0.000165193213666231</v>
      </c>
      <c r="I55" s="7" t="n">
        <f aca="false">2*PI()*(-1/2/H55)^1.5</f>
        <v>1046276.74313913</v>
      </c>
      <c r="J55" s="4" t="n">
        <f aca="false">0.02418884326505*I55</f>
        <v>25308.2241516595</v>
      </c>
      <c r="K55" s="1" t="n">
        <v>3</v>
      </c>
    </row>
    <row r="56" customFormat="false" ht="13.8" hidden="false" customHeight="false" outlineLevel="0" collapsed="false">
      <c r="A56" s="1" t="n">
        <v>56</v>
      </c>
      <c r="B56" s="1" t="s">
        <v>68</v>
      </c>
      <c r="C56" s="5" t="n">
        <f aca="false">A56+0.012</f>
        <v>56.012</v>
      </c>
      <c r="D56" s="5" t="n">
        <f aca="false">G56+'He ionization'!$C$2</f>
        <v>24.5830527</v>
      </c>
      <c r="E56" s="2" t="n">
        <f aca="false">D56-D55</f>
        <v>0.000159069999998707</v>
      </c>
      <c r="F56" s="9" t="n">
        <f aca="false">D56/27.2116</f>
        <v>0.903403427214864</v>
      </c>
      <c r="G56" s="5" t="n">
        <f aca="false">-'Rydberg constant'!$E$2/C56^2</f>
        <v>-0.004336096998</v>
      </c>
      <c r="H56" s="6" t="n">
        <f aca="false">G56/27.2116</f>
        <v>-0.000159347373840568</v>
      </c>
      <c r="I56" s="7" t="n">
        <f aca="false">2*PI()*(-1/2/H56)^1.5</f>
        <v>1104377.39654145</v>
      </c>
      <c r="J56" s="4" t="n">
        <f aca="false">0.02418884326505*I56</f>
        <v>26713.6117504051</v>
      </c>
      <c r="K56" s="1" t="n">
        <v>3</v>
      </c>
    </row>
    <row r="57" customFormat="false" ht="13.8" hidden="false" customHeight="false" outlineLevel="0" collapsed="false">
      <c r="A57" s="1" t="n">
        <v>57</v>
      </c>
      <c r="B57" s="1" t="s">
        <v>69</v>
      </c>
      <c r="C57" s="5" t="n">
        <f aca="false">A57+0.012</f>
        <v>57.012</v>
      </c>
      <c r="D57" s="5" t="n">
        <f aca="false">G57+'He ionization'!$C$2</f>
        <v>24.58320348</v>
      </c>
      <c r="E57" s="2" t="n">
        <f aca="false">D57-D56</f>
        <v>0.000150780000002015</v>
      </c>
      <c r="F57" s="9" t="n">
        <f aca="false">D57/27.2116</f>
        <v>0.903408968234136</v>
      </c>
      <c r="G57" s="5" t="n">
        <f aca="false">-'Rydberg constant'!$E$2/C57^2</f>
        <v>-0.0041853193</v>
      </c>
      <c r="H57" s="6" t="n">
        <f aca="false">G57/27.2116</f>
        <v>-0.00015380643916565</v>
      </c>
      <c r="I57" s="7" t="n">
        <f aca="false">2*PI()*(-1/2/H57)^1.5</f>
        <v>1164590.11157789</v>
      </c>
      <c r="J57" s="4" t="n">
        <f aca="false">0.02418884326505*I57</f>
        <v>28170.0876769847</v>
      </c>
      <c r="K57" s="1" t="n">
        <v>3</v>
      </c>
    </row>
    <row r="58" customFormat="false" ht="13.8" hidden="false" customHeight="false" outlineLevel="0" collapsed="false">
      <c r="A58" s="1" t="n">
        <v>58</v>
      </c>
      <c r="B58" s="1" t="s">
        <v>70</v>
      </c>
      <c r="C58" s="5" t="n">
        <f aca="false">A58+0.012</f>
        <v>58.012</v>
      </c>
      <c r="D58" s="5" t="n">
        <f aca="false">G58+'He ionization'!$C$2</f>
        <v>24.58334653</v>
      </c>
      <c r="E58" s="2" t="n">
        <f aca="false">D58-D57</f>
        <v>0.000143049999998368</v>
      </c>
      <c r="F58" s="9" t="n">
        <f aca="false">D58/27.2116</f>
        <v>0.903414225183378</v>
      </c>
      <c r="G58" s="5" t="n">
        <f aca="false">-'Rydberg constant'!$E$2/C58^2</f>
        <v>-0.004042271433</v>
      </c>
      <c r="H58" s="6" t="n">
        <f aca="false">G58/27.2116</f>
        <v>-0.000148549568309103</v>
      </c>
      <c r="I58" s="7" t="n">
        <f aca="false">2*PI()*(-1/2/H58)^1.5</f>
        <v>1226952.59578621</v>
      </c>
      <c r="J58" s="4" t="n">
        <f aca="false">0.02418884326505*I58</f>
        <v>29678.5640331189</v>
      </c>
      <c r="K58" s="1" t="n">
        <v>3</v>
      </c>
    </row>
    <row r="59" customFormat="false" ht="13.8" hidden="false" customHeight="false" outlineLevel="0" collapsed="false">
      <c r="A59" s="1" t="n">
        <v>59</v>
      </c>
      <c r="B59" s="1" t="s">
        <v>71</v>
      </c>
      <c r="C59" s="5" t="n">
        <f aca="false">A59+0.012</f>
        <v>59.012</v>
      </c>
      <c r="D59" s="5" t="n">
        <f aca="false">G59+'He ionization'!$C$2</f>
        <v>24.58348237</v>
      </c>
      <c r="E59" s="2" t="n">
        <f aca="false">D59-D58</f>
        <v>0.000135839999998666</v>
      </c>
      <c r="F59" s="9" t="n">
        <f aca="false">D59/27.2116</f>
        <v>0.903419217172088</v>
      </c>
      <c r="G59" s="5" t="n">
        <f aca="false">-'Rydberg constant'!$E$2/C59^2</f>
        <v>-0.003906433913</v>
      </c>
      <c r="H59" s="6" t="n">
        <f aca="false">G59/27.2116</f>
        <v>-0.00014355767073601</v>
      </c>
      <c r="I59" s="7" t="n">
        <f aca="false">2*PI()*(-1/2/H59)^1.5</f>
        <v>1291502.55627801</v>
      </c>
      <c r="J59" s="4" t="n">
        <f aca="false">0.02418884326505*I59</f>
        <v>31239.9529102203</v>
      </c>
      <c r="K59" s="1" t="n">
        <v>3</v>
      </c>
    </row>
    <row r="60" customFormat="false" ht="13.8" hidden="false" customHeight="false" outlineLevel="0" collapsed="false">
      <c r="A60" s="1" t="n">
        <v>60</v>
      </c>
      <c r="B60" s="1" t="s">
        <v>72</v>
      </c>
      <c r="C60" s="5" t="n">
        <f aca="false">A60+0.012</f>
        <v>60.012</v>
      </c>
      <c r="D60" s="5" t="n">
        <f aca="false">G60+'He ionization'!$C$2</f>
        <v>24.58361147</v>
      </c>
      <c r="E60" s="2" t="n">
        <f aca="false">D60-D59</f>
        <v>0.000129100000002325</v>
      </c>
      <c r="F60" s="9" t="n">
        <f aca="false">D60/27.2116</f>
        <v>0.903423961472313</v>
      </c>
      <c r="G60" s="5" t="n">
        <f aca="false">-'Rydberg constant'!$E$2/C60^2</f>
        <v>-0.003777330174</v>
      </c>
      <c r="H60" s="6" t="n">
        <f aca="false">G60/27.2116</f>
        <v>-0.000138813233106469</v>
      </c>
      <c r="I60" s="7" t="n">
        <f aca="false">2*PI()*(-1/2/H60)^1.5</f>
        <v>1358277.7000718</v>
      </c>
      <c r="J60" s="4" t="n">
        <f aca="false">0.02418884326505*I60</f>
        <v>32855.1663974493</v>
      </c>
      <c r="K60" s="1" t="n">
        <v>3</v>
      </c>
    </row>
    <row r="61" customFormat="false" ht="13.8" hidden="false" customHeight="false" outlineLevel="0" collapsed="false">
      <c r="A61" s="1" t="n">
        <v>61</v>
      </c>
      <c r="B61" s="1" t="s">
        <v>73</v>
      </c>
      <c r="C61" s="5" t="n">
        <f aca="false">A61+0.012</f>
        <v>61.012</v>
      </c>
      <c r="D61" s="5" t="n">
        <f aca="false">G61+'He ionization'!$C$2</f>
        <v>24.58373428</v>
      </c>
      <c r="E61" s="2" t="n">
        <f aca="false">D61-D60</f>
        <v>0.000122810000000584</v>
      </c>
      <c r="F61" s="9" t="n">
        <f aca="false">D61/27.2116</f>
        <v>0.903428474621117</v>
      </c>
      <c r="G61" s="5" t="n">
        <f aca="false">-'Rydberg constant'!$E$2/C61^2</f>
        <v>-0.003654522381</v>
      </c>
      <c r="H61" s="6" t="n">
        <f aca="false">G61/27.2116</f>
        <v>-0.0001343001654074</v>
      </c>
      <c r="I61" s="7" t="n">
        <f aca="false">2*PI()*(-1/2/H61)^1.5</f>
        <v>1427315.73487889</v>
      </c>
      <c r="J61" s="4" t="n">
        <f aca="false">0.02418884326505*I61</f>
        <v>34525.116600725</v>
      </c>
      <c r="K61" s="1" t="n">
        <v>3</v>
      </c>
    </row>
    <row r="62" customFormat="false" ht="13.8" hidden="false" customHeight="false" outlineLevel="0" collapsed="false">
      <c r="A62" s="1" t="n">
        <v>62</v>
      </c>
      <c r="B62" s="1" t="s">
        <v>74</v>
      </c>
      <c r="C62" s="5" t="n">
        <f aca="false">A62+0.012</f>
        <v>62.012</v>
      </c>
      <c r="D62" s="5" t="n">
        <f aca="false">G62+'He ionization'!$C$2</f>
        <v>24.58385119</v>
      </c>
      <c r="E62" s="2" t="n">
        <f aca="false">D62-D61</f>
        <v>0.000116909999999137</v>
      </c>
      <c r="F62" s="9" t="n">
        <f aca="false">D62/27.2116</f>
        <v>0.903432770950624</v>
      </c>
      <c r="G62" s="5" t="n">
        <f aca="false">-'Rydberg constant'!$E$2/C62^2</f>
        <v>-0.003537607715</v>
      </c>
      <c r="H62" s="6" t="n">
        <f aca="false">G62/27.2116</f>
        <v>-0.000130003664429876</v>
      </c>
      <c r="I62" s="7" t="n">
        <f aca="false">2*PI()*(-1/2/H62)^1.5</f>
        <v>1498654.36814538</v>
      </c>
      <c r="J62" s="4" t="n">
        <f aca="false">0.02418884326505*I62</f>
        <v>36250.7156195511</v>
      </c>
      <c r="K62" s="1" t="n">
        <v>3</v>
      </c>
    </row>
    <row r="63" customFormat="false" ht="13.8" hidden="false" customHeight="false" outlineLevel="0" collapsed="false">
      <c r="A63" s="1" t="n">
        <v>63</v>
      </c>
      <c r="B63" s="1" t="s">
        <v>75</v>
      </c>
      <c r="C63" s="5" t="n">
        <f aca="false">A63+0.012</f>
        <v>63.012</v>
      </c>
      <c r="D63" s="5" t="n">
        <f aca="false">G63+'He ionization'!$C$2</f>
        <v>24.58396258</v>
      </c>
      <c r="E63" s="2" t="n">
        <f aca="false">D63-D62</f>
        <v>0.000111390000000711</v>
      </c>
      <c r="F63" s="9" t="n">
        <f aca="false">D63/27.2116</f>
        <v>0.903436864425466</v>
      </c>
      <c r="G63" s="5" t="n">
        <f aca="false">-'Rydberg constant'!$E$2/C63^2</f>
        <v>-0.003426215065</v>
      </c>
      <c r="H63" s="6" t="n">
        <f aca="false">G63/27.2116</f>
        <v>-0.000125910092203325</v>
      </c>
      <c r="I63" s="7" t="n">
        <f aca="false">2*PI()*(-1/2/H63)^1.5</f>
        <v>1572331.30731129</v>
      </c>
      <c r="J63" s="4" t="n">
        <f aca="false">0.02418884326505*I63</f>
        <v>38032.8755532839</v>
      </c>
      <c r="K63" s="1" t="n">
        <v>3</v>
      </c>
    </row>
    <row r="64" customFormat="false" ht="13.8" hidden="false" customHeight="false" outlineLevel="0" collapsed="false">
      <c r="A64" s="1" t="n">
        <v>64</v>
      </c>
      <c r="B64" s="1" t="s">
        <v>76</v>
      </c>
      <c r="C64" s="5" t="n">
        <f aca="false">A64+0.012</f>
        <v>64.012</v>
      </c>
      <c r="D64" s="5" t="n">
        <f aca="false">G64+'He ionization'!$C$2</f>
        <v>24.5840688</v>
      </c>
      <c r="E64" s="2" t="n">
        <f aca="false">D64-D63</f>
        <v>0.000106219999999269</v>
      </c>
      <c r="F64" s="9" t="n">
        <f aca="false">D64/27.2116</f>
        <v>0.903440767907804</v>
      </c>
      <c r="G64" s="5" t="n">
        <f aca="false">-'Rydberg constant'!$E$2/C64^2</f>
        <v>-0.003320002081</v>
      </c>
      <c r="H64" s="6" t="n">
        <f aca="false">G64/27.2116</f>
        <v>-0.00012200686769613</v>
      </c>
      <c r="I64" s="7" t="n">
        <f aca="false">2*PI()*(-1/2/H64)^1.5</f>
        <v>1648384.25861156</v>
      </c>
      <c r="J64" s="4" t="n">
        <f aca="false">0.02418884326505*I64</f>
        <v>39872.5084721307</v>
      </c>
      <c r="K64" s="1" t="n">
        <v>3</v>
      </c>
    </row>
    <row r="65" customFormat="false" ht="13.8" hidden="false" customHeight="false" outlineLevel="0" collapsed="false">
      <c r="A65" s="1" t="n">
        <v>65</v>
      </c>
      <c r="B65" s="1" t="s">
        <v>77</v>
      </c>
      <c r="C65" s="5" t="n">
        <f aca="false">A65+0.012</f>
        <v>65.012</v>
      </c>
      <c r="D65" s="5" t="n">
        <f aca="false">G65+'He ionization'!$C$2</f>
        <v>24.58417015</v>
      </c>
      <c r="E65" s="2" t="n">
        <f aca="false">D65-D64</f>
        <v>0.00010134999999778</v>
      </c>
      <c r="F65" s="9" t="n">
        <f aca="false">D65/27.2116</f>
        <v>0.903444492422349</v>
      </c>
      <c r="G65" s="5" t="n">
        <f aca="false">-'Rydberg constant'!$E$2/C65^2</f>
        <v>-0.003218652536</v>
      </c>
      <c r="H65" s="6" t="n">
        <f aca="false">G65/27.2116</f>
        <v>-0.000118282369871672</v>
      </c>
      <c r="I65" s="7" t="n">
        <f aca="false">2*PI()*(-1/2/H65)^1.5</f>
        <v>1726850.93013491</v>
      </c>
      <c r="J65" s="4" t="n">
        <f aca="false">0.02418884326505*I65</f>
        <v>41770.5264911392</v>
      </c>
      <c r="K65" s="1" t="n">
        <v>3</v>
      </c>
    </row>
    <row r="66" customFormat="false" ht="13.8" hidden="false" customHeight="false" outlineLevel="0" collapsed="false">
      <c r="A66" s="1" t="n">
        <v>66</v>
      </c>
      <c r="B66" s="1" t="s">
        <v>78</v>
      </c>
      <c r="C66" s="5" t="n">
        <f aca="false">A66+0.012</f>
        <v>66.012</v>
      </c>
      <c r="D66" s="5" t="n">
        <f aca="false">G66+'He ionization'!$C$2</f>
        <v>24.58426693</v>
      </c>
      <c r="E66" s="2" t="n">
        <f aca="false">D66-D65</f>
        <v>9.67799999997965E-005</v>
      </c>
      <c r="F66" s="9" t="n">
        <f aca="false">D66/27.2116</f>
        <v>0.903448048993811</v>
      </c>
      <c r="G66" s="5" t="n">
        <f aca="false">-'Rydberg constant'!$E$2/C66^2</f>
        <v>-0.003121873973</v>
      </c>
      <c r="H66" s="6" t="n">
        <f aca="false">G66/27.2116</f>
        <v>-0.000114725851217863</v>
      </c>
      <c r="I66" s="7" t="n">
        <f aca="false">2*PI()*(-1/2/H66)^1.5</f>
        <v>1807769.029639</v>
      </c>
      <c r="J66" s="4" t="n">
        <f aca="false">0.02418884326505*I66</f>
        <v>43727.8417173493</v>
      </c>
      <c r="K66" s="1" t="n">
        <v>3</v>
      </c>
    </row>
    <row r="67" customFormat="false" ht="13.8" hidden="false" customHeight="false" outlineLevel="0" collapsed="false">
      <c r="A67" s="1" t="n">
        <v>67</v>
      </c>
      <c r="B67" s="1" t="s">
        <v>79</v>
      </c>
      <c r="C67" s="5" t="n">
        <f aca="false">A67+0.012</f>
        <v>67.012</v>
      </c>
      <c r="D67" s="5" t="n">
        <f aca="false">G67+'He ionization'!$C$2</f>
        <v>24.5843594</v>
      </c>
      <c r="E67" s="2" t="n">
        <f aca="false">D67-D66</f>
        <v>9.24700000020096E-005</v>
      </c>
      <c r="F67" s="9" t="n">
        <f aca="false">D67/27.2116</f>
        <v>0.903451447176939</v>
      </c>
      <c r="G67" s="5" t="n">
        <f aca="false">-'Rydberg constant'!$E$2/C67^2</f>
        <v>-0.003029395594</v>
      </c>
      <c r="H67" s="6" t="n">
        <f aca="false">G67/27.2116</f>
        <v>-0.000111327360169928</v>
      </c>
      <c r="I67" s="7" t="n">
        <f aca="false">2*PI()*(-1/2/H67)^1.5</f>
        <v>1891176.26326359</v>
      </c>
      <c r="J67" s="4" t="n">
        <f aca="false">0.02418884326505*I67</f>
        <v>45745.3662186658</v>
      </c>
      <c r="K67" s="1" t="n">
        <v>3</v>
      </c>
    </row>
    <row r="68" customFormat="false" ht="13.8" hidden="false" customHeight="false" outlineLevel="0" collapsed="false">
      <c r="A68" s="1" t="n">
        <v>68</v>
      </c>
      <c r="B68" s="1" t="s">
        <v>80</v>
      </c>
      <c r="C68" s="5" t="n">
        <f aca="false">A68+0.012</f>
        <v>68.012</v>
      </c>
      <c r="D68" s="5" t="n">
        <f aca="false">G68+'He ionization'!$C$2</f>
        <v>24.58444783</v>
      </c>
      <c r="E68" s="2" t="n">
        <f aca="false">D68-D67</f>
        <v>8.84299999981408E-005</v>
      </c>
      <c r="F68" s="9" t="n">
        <f aca="false">D68/27.2116</f>
        <v>0.903454696893972</v>
      </c>
      <c r="G68" s="5" t="n">
        <f aca="false">-'Rydberg constant'!$E$2/C68^2</f>
        <v>-0.002940966359</v>
      </c>
      <c r="H68" s="6" t="n">
        <f aca="false">G68/27.2116</f>
        <v>-0.000108077671250496</v>
      </c>
      <c r="I68" s="7" t="n">
        <f aca="false">2*PI()*(-1/2/H68)^1.5</f>
        <v>1977110.33951993</v>
      </c>
      <c r="J68" s="4" t="n">
        <f aca="false">0.02418884326505*I68</f>
        <v>47824.0121203574</v>
      </c>
      <c r="K68" s="1" t="n">
        <v>3</v>
      </c>
    </row>
    <row r="69" customFormat="false" ht="13.8" hidden="false" customHeight="false" outlineLevel="0" collapsed="false">
      <c r="A69" s="1" t="n">
        <v>69</v>
      </c>
      <c r="B69" s="1" t="s">
        <v>81</v>
      </c>
      <c r="C69" s="5" t="n">
        <f aca="false">A69+0.012</f>
        <v>69.012</v>
      </c>
      <c r="D69" s="5" t="n">
        <f aca="false">G69+'He ionization'!$C$2</f>
        <v>24.58453245</v>
      </c>
      <c r="E69" s="2" t="n">
        <f aca="false">D69-D68</f>
        <v>8.46200000026442E-005</v>
      </c>
      <c r="F69" s="9" t="n">
        <f aca="false">D69/27.2116</f>
        <v>0.903457806597186</v>
      </c>
      <c r="G69" s="5" t="n">
        <f aca="false">-'Rydberg constant'!$E$2/C69^2</f>
        <v>-0.002856353286</v>
      </c>
      <c r="H69" s="6" t="n">
        <f aca="false">G69/27.2116</f>
        <v>-0.000104968222596246</v>
      </c>
      <c r="I69" s="7" t="n">
        <f aca="false">2*PI()*(-1/2/H69)^1.5</f>
        <v>2065608.96435946</v>
      </c>
      <c r="J69" s="4" t="n">
        <f aca="false">0.02418884326505*I69</f>
        <v>49964.6914857733</v>
      </c>
      <c r="K69" s="1" t="n">
        <v>3</v>
      </c>
    </row>
    <row r="70" customFormat="false" ht="13.8" hidden="false" customHeight="false" outlineLevel="0" collapsed="false">
      <c r="A70" s="1" t="n">
        <v>70</v>
      </c>
      <c r="B70" s="1" t="s">
        <v>82</v>
      </c>
      <c r="C70" s="5" t="n">
        <f aca="false">A70+0.012</f>
        <v>70.012</v>
      </c>
      <c r="D70" s="5" t="n">
        <f aca="false">G70+'He ionization'!$C$2</f>
        <v>24.58461346</v>
      </c>
      <c r="E70" s="2" t="n">
        <f aca="false">D70-D69</f>
        <v>8.10099999988267E-005</v>
      </c>
      <c r="F70" s="9" t="n">
        <f aca="false">D70/27.2116</f>
        <v>0.90346078363639</v>
      </c>
      <c r="G70" s="5" t="n">
        <f aca="false">-'Rydberg constant'!$E$2/C70^2</f>
        <v>-0.002775339909</v>
      </c>
      <c r="H70" s="6" t="n">
        <f aca="false">G70/27.2116</f>
        <v>-0.000101991059290891</v>
      </c>
      <c r="I70" s="7" t="n">
        <f aca="false">2*PI()*(-1/2/H70)^1.5</f>
        <v>2156709.84692898</v>
      </c>
      <c r="J70" s="4" t="n">
        <f aca="false">0.02418884326505*I70</f>
        <v>52168.3164555551</v>
      </c>
      <c r="K70" s="1" t="n">
        <v>3</v>
      </c>
    </row>
    <row r="71" customFormat="false" ht="13.8" hidden="false" customHeight="false" outlineLevel="0" collapsed="false">
      <c r="A71" s="1" t="n">
        <v>71</v>
      </c>
      <c r="B71" s="1" t="s">
        <v>83</v>
      </c>
      <c r="C71" s="5" t="n">
        <f aca="false">A71+0.012</f>
        <v>71.012</v>
      </c>
      <c r="D71" s="5" t="n">
        <f aca="false">G71+'He ionization'!$C$2</f>
        <v>24.58469108</v>
      </c>
      <c r="E71" s="2" t="n">
        <f aca="false">D71-D70</f>
        <v>7.76199999990013E-005</v>
      </c>
      <c r="F71" s="9" t="n">
        <f aca="false">D71/27.2116</f>
        <v>0.903463636096371</v>
      </c>
      <c r="G71" s="5" t="n">
        <f aca="false">-'Rydberg constant'!$E$2/C71^2</f>
        <v>-0.002697724899</v>
      </c>
      <c r="H71" s="6" t="n">
        <f aca="false">G71/27.2116</f>
        <v>-9.91387826882653E-005</v>
      </c>
      <c r="I71" s="7" t="n">
        <f aca="false">2*PI()*(-1/2/H71)^1.5</f>
        <v>2250450.69230253</v>
      </c>
      <c r="J71" s="4" t="n">
        <f aca="false">0.02418884326505*I71</f>
        <v>54435.7990718291</v>
      </c>
      <c r="K71" s="1" t="n">
        <v>3</v>
      </c>
    </row>
    <row r="72" customFormat="false" ht="13.8" hidden="false" customHeight="false" outlineLevel="0" collapsed="false">
      <c r="A72" s="1" t="n">
        <v>72</v>
      </c>
      <c r="B72" s="1" t="s">
        <v>84</v>
      </c>
      <c r="C72" s="5" t="n">
        <f aca="false">A72+0.012</f>
        <v>72.012</v>
      </c>
      <c r="D72" s="5" t="n">
        <f aca="false">G72+'He ionization'!$C$2</f>
        <v>24.58476548</v>
      </c>
      <c r="E72" s="2" t="n">
        <f aca="false">D72-D71</f>
        <v>7.44000000025835E-005</v>
      </c>
      <c r="F72" s="9" t="n">
        <f aca="false">D72/27.2116</f>
        <v>0.903466370224463</v>
      </c>
      <c r="G72" s="5" t="n">
        <f aca="false">-'Rydberg constant'!$E$2/C72^2</f>
        <v>-0.002623320804</v>
      </c>
      <c r="H72" s="6" t="n">
        <f aca="false">G72/27.2116</f>
        <v>-9.64045041085419E-005</v>
      </c>
      <c r="I72" s="7" t="n">
        <f aca="false">2*PI()*(-1/2/H72)^1.5</f>
        <v>2346869.21054158</v>
      </c>
      <c r="J72" s="4" t="n">
        <f aca="false">0.02418884326505*I72</f>
        <v>56768.051497362</v>
      </c>
      <c r="K72" s="1" t="n">
        <v>3</v>
      </c>
    </row>
    <row r="73" customFormat="false" ht="13.8" hidden="false" customHeight="false" outlineLevel="0" collapsed="false">
      <c r="A73" s="1" t="n">
        <v>73</v>
      </c>
      <c r="B73" s="1" t="s">
        <v>85</v>
      </c>
      <c r="C73" s="5" t="n">
        <f aca="false">A73+0.012</f>
        <v>73.012</v>
      </c>
      <c r="D73" s="5" t="n">
        <f aca="false">G73+'He ionization'!$C$2</f>
        <v>24.58483685</v>
      </c>
      <c r="E73" s="2" t="n">
        <f aca="false">D73-D72</f>
        <v>7.13699999970174E-005</v>
      </c>
      <c r="F73" s="9" t="n">
        <f aca="false">D73/27.2116</f>
        <v>0.903468993002984</v>
      </c>
      <c r="G73" s="5" t="n">
        <f aca="false">-'Rydberg constant'!$E$2/C73^2</f>
        <v>-0.002551952925</v>
      </c>
      <c r="H73" s="6" t="n">
        <f aca="false">G73/27.2116</f>
        <v>-9.37818035323171E-005</v>
      </c>
      <c r="I73" s="7" t="n">
        <f aca="false">2*PI()*(-1/2/H73)^1.5</f>
        <v>2446003.1058982</v>
      </c>
      <c r="J73" s="4" t="n">
        <f aca="false">0.02418884326505*I73</f>
        <v>59165.9857543971</v>
      </c>
      <c r="K73" s="1" t="n">
        <v>3</v>
      </c>
    </row>
    <row r="74" customFormat="false" ht="13.8" hidden="false" customHeight="false" outlineLevel="0" collapsed="false">
      <c r="A74" s="1" t="n">
        <v>74</v>
      </c>
      <c r="B74" s="1" t="s">
        <v>86</v>
      </c>
      <c r="C74" s="5" t="n">
        <f aca="false">A74+0.012</f>
        <v>74.012</v>
      </c>
      <c r="D74" s="5" t="n">
        <f aca="false">G74+'He ionization'!$C$2</f>
        <v>24.58490534</v>
      </c>
      <c r="E74" s="2" t="n">
        <f aca="false">D74-D73</f>
        <v>6.84900000003097E-005</v>
      </c>
      <c r="F74" s="9" t="n">
        <f aca="false">D74/27.2116</f>
        <v>0.903471509944288</v>
      </c>
      <c r="G74" s="5" t="n">
        <f aca="false">-'Rydberg constant'!$E$2/C74^2</f>
        <v>-0.002483458281</v>
      </c>
      <c r="H74" s="6" t="n">
        <f aca="false">G74/27.2116</f>
        <v>-9.12646915653618E-005</v>
      </c>
      <c r="I74" s="7" t="n">
        <f aca="false">2*PI()*(-1/2/H74)^1.5</f>
        <v>2547890.08777408</v>
      </c>
      <c r="J74" s="4" t="n">
        <f aca="false">0.02418884326505*I74</f>
        <v>61630.5139897418</v>
      </c>
      <c r="K74" s="1" t="n">
        <v>3</v>
      </c>
    </row>
    <row r="75" customFormat="false" ht="13.8" hidden="false" customHeight="false" outlineLevel="0" collapsed="false">
      <c r="A75" s="1" t="n">
        <v>75</v>
      </c>
      <c r="B75" s="1" t="s">
        <v>87</v>
      </c>
      <c r="C75" s="5" t="n">
        <f aca="false">A75+0.012</f>
        <v>75.012</v>
      </c>
      <c r="D75" s="5" t="n">
        <f aca="false">G75+'He ionization'!$C$2</f>
        <v>24.58497112</v>
      </c>
      <c r="E75" s="2" t="n">
        <f aca="false">D75-D74</f>
        <v>6.57799999999042E-005</v>
      </c>
      <c r="F75" s="9" t="n">
        <f aca="false">D75/27.2116</f>
        <v>0.903473927295712</v>
      </c>
      <c r="G75" s="5" t="n">
        <f aca="false">-'Rydberg constant'!$E$2/C75^2</f>
        <v>-0.002417684683</v>
      </c>
      <c r="H75" s="6" t="n">
        <f aca="false">G75/27.2116</f>
        <v>-8.88475754090167E-005</v>
      </c>
      <c r="I75" s="7" t="n">
        <f aca="false">2*PI()*(-1/2/H75)^1.5</f>
        <v>2652567.86397735</v>
      </c>
      <c r="J75" s="4" t="n">
        <f aca="false">0.02418884326505*I75</f>
        <v>64162.5483116567</v>
      </c>
      <c r="K75" s="1" t="n">
        <v>3</v>
      </c>
    </row>
    <row r="76" customFormat="false" ht="13.8" hidden="false" customHeight="false" outlineLevel="0" collapsed="false">
      <c r="A76" s="1" t="n">
        <v>76</v>
      </c>
      <c r="B76" s="1" t="s">
        <v>88</v>
      </c>
      <c r="C76" s="5" t="n">
        <f aca="false">A76+0.012</f>
        <v>76.012</v>
      </c>
      <c r="D76" s="5" t="n">
        <f aca="false">G76+'He ionization'!$C$2</f>
        <v>24.58503431</v>
      </c>
      <c r="E76" s="2" t="n">
        <f aca="false">D76-D75</f>
        <v>6.31900000023222E-005</v>
      </c>
      <c r="F76" s="9" t="n">
        <f aca="false">D76/27.2116</f>
        <v>0.903476249467139</v>
      </c>
      <c r="G76" s="5" t="n">
        <f aca="false">-'Rydberg constant'!$E$2/C76^2</f>
        <v>-0.002354489889</v>
      </c>
      <c r="H76" s="6" t="n">
        <f aca="false">G76/27.2116</f>
        <v>-8.65252278072587E-005</v>
      </c>
      <c r="I76" s="7" t="n">
        <f aca="false">2*PI()*(-1/2/H76)^1.5</f>
        <v>2760074.13810674</v>
      </c>
      <c r="J76" s="4" t="n">
        <f aca="false">0.02418884326505*I76</f>
        <v>66763.000726582</v>
      </c>
      <c r="K76" s="1" t="n">
        <v>3</v>
      </c>
    </row>
    <row r="77" customFormat="false" ht="13.8" hidden="false" customHeight="false" outlineLevel="0" collapsed="false">
      <c r="A77" s="1" t="n">
        <v>77</v>
      </c>
      <c r="B77" s="1" t="s">
        <v>89</v>
      </c>
      <c r="C77" s="5" t="n">
        <f aca="false">A77+0.012</f>
        <v>77.012</v>
      </c>
      <c r="D77" s="5" t="n">
        <f aca="false">G77+'He ionization'!$C$2</f>
        <v>24.58509506</v>
      </c>
      <c r="E77" s="2" t="n">
        <f aca="false">D77-D76</f>
        <v>6.07499999993877E-005</v>
      </c>
      <c r="F77" s="9" t="n">
        <f aca="false">D77/27.2116</f>
        <v>0.903478481970924</v>
      </c>
      <c r="G77" s="5" t="n">
        <f aca="false">-'Rydberg constant'!$E$2/C77^2</f>
        <v>-0.002293740827</v>
      </c>
      <c r="H77" s="6" t="n">
        <f aca="false">G77/27.2116</f>
        <v>-8.42927584927016E-005</v>
      </c>
      <c r="I77" s="7" t="n">
        <f aca="false">2*PI()*(-1/2/H77)^1.5</f>
        <v>2870446.62180343</v>
      </c>
      <c r="J77" s="4" t="n">
        <f aca="false">0.02418884326505*I77</f>
        <v>69432.7834354953</v>
      </c>
      <c r="K77" s="1" t="n">
        <v>3</v>
      </c>
    </row>
    <row r="78" customFormat="false" ht="13.8" hidden="false" customHeight="false" outlineLevel="0" collapsed="false">
      <c r="A78" s="1" t="n">
        <v>78</v>
      </c>
      <c r="B78" s="1" t="s">
        <v>90</v>
      </c>
      <c r="C78" s="5" t="n">
        <f aca="false">A78+0.012</f>
        <v>78.012</v>
      </c>
      <c r="D78" s="5" t="n">
        <f aca="false">G78+'He ionization'!$C$2</f>
        <v>24.58515349</v>
      </c>
      <c r="E78" s="2" t="n">
        <f aca="false">D78-D77</f>
        <v>5.84299999992766E-005</v>
      </c>
      <c r="F78" s="9" t="n">
        <f aca="false">D78/27.2116</f>
        <v>0.903480629216952</v>
      </c>
      <c r="G78" s="5" t="n">
        <f aca="false">-'Rydberg constant'!$E$2/C78^2</f>
        <v>-0.002235312902</v>
      </c>
      <c r="H78" s="6" t="n">
        <f aca="false">G78/27.2116</f>
        <v>-8.21455887195167E-005</v>
      </c>
      <c r="I78" s="7" t="n">
        <f aca="false">2*PI()*(-1/2/H78)^1.5</f>
        <v>2983723.02144794</v>
      </c>
      <c r="J78" s="4" t="n">
        <f aca="false">0.02418884326505*I78</f>
        <v>72172.8085121256</v>
      </c>
      <c r="K78" s="1" t="n">
        <v>3</v>
      </c>
    </row>
    <row r="79" customFormat="false" ht="13.8" hidden="false" customHeight="false" outlineLevel="0" collapsed="false">
      <c r="A79" s="1" t="n">
        <v>79</v>
      </c>
      <c r="B79" s="1" t="s">
        <v>91</v>
      </c>
      <c r="C79" s="5" t="n">
        <f aca="false">A79+0.012</f>
        <v>79.012</v>
      </c>
      <c r="D79" s="5" t="n">
        <f aca="false">G79+'He ionization'!$C$2</f>
        <v>24.58520971</v>
      </c>
      <c r="E79" s="2" t="n">
        <f aca="false">D79-D78</f>
        <v>5.62200000011614E-005</v>
      </c>
      <c r="F79" s="9" t="n">
        <f aca="false">D79/27.2116</f>
        <v>0.903482695247615</v>
      </c>
      <c r="G79" s="5" t="n">
        <f aca="false">-'Rydberg constant'!$E$2/C79^2</f>
        <v>-0.002179089354</v>
      </c>
      <c r="H79" s="6" t="n">
        <f aca="false">G79/27.2116</f>
        <v>-8.00794276705522E-005</v>
      </c>
      <c r="I79" s="7" t="n">
        <f aca="false">2*PI()*(-1/2/H79)^1.5</f>
        <v>3099941.04180021</v>
      </c>
      <c r="J79" s="4" t="n">
        <f aca="false">0.02418884326505*I79</f>
        <v>74983.9879910011</v>
      </c>
      <c r="K79" s="1" t="n">
        <v>3</v>
      </c>
    </row>
    <row r="80" customFormat="false" ht="13.8" hidden="false" customHeight="false" outlineLevel="0" collapsed="false">
      <c r="A80" s="1" t="n">
        <v>80</v>
      </c>
      <c r="B80" s="1" t="s">
        <v>92</v>
      </c>
      <c r="C80" s="5" t="n">
        <f aca="false">A80+0.012</f>
        <v>80.012</v>
      </c>
      <c r="D80" s="5" t="n">
        <f aca="false">G80+'He ionization'!$C$2</f>
        <v>24.58526384</v>
      </c>
      <c r="E80" s="2" t="n">
        <f aca="false">D80-D79</f>
        <v>5.41299999987643E-005</v>
      </c>
      <c r="F80" s="9" t="n">
        <f aca="false">D80/27.2116</f>
        <v>0.903484684472798</v>
      </c>
      <c r="G80" s="5" t="n">
        <f aca="false">-'Rydberg constant'!$E$2/C80^2</f>
        <v>-0.002124960671</v>
      </c>
      <c r="H80" s="6" t="n">
        <f aca="false">G80/27.2116</f>
        <v>-7.80902508856517E-005</v>
      </c>
      <c r="I80" s="7" t="n">
        <f aca="false">2*PI()*(-1/2/H80)^1.5</f>
        <v>3219138.39282986</v>
      </c>
      <c r="J80" s="4" t="n">
        <f aca="false">0.02418884326505*I80</f>
        <v>77867.2340326663</v>
      </c>
      <c r="K80" s="1" t="n">
        <v>3</v>
      </c>
    </row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8.43"/>
    <col collapsed="false" customWidth="true" hidden="false" outlineLevel="0" max="3" min="3" style="0" width="8.86"/>
    <col collapsed="false" customWidth="true" hidden="false" outlineLevel="0" max="4" min="4" style="0" width="15.71"/>
    <col collapsed="false" customWidth="true" hidden="false" outlineLevel="0" max="5" min="5" style="0" width="19.71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/>
      <c r="B1" s="2" t="s">
        <v>93</v>
      </c>
      <c r="C1" s="2" t="s">
        <v>94</v>
      </c>
      <c r="D1" s="10" t="s">
        <v>95</v>
      </c>
      <c r="E1" s="2" t="s">
        <v>96</v>
      </c>
    </row>
    <row r="2" customFormat="false" ht="15.75" hidden="false" customHeight="false" outlineLevel="0" collapsed="false">
      <c r="A2" s="1" t="s">
        <v>97</v>
      </c>
      <c r="B2" s="2" t="n">
        <v>4.002602</v>
      </c>
      <c r="C2" s="5" t="n">
        <f aca="false">B2*1822.888486192</f>
        <v>7296.297101</v>
      </c>
      <c r="D2" s="11" t="n">
        <f aca="false">1/(1+1/C2)</f>
        <v>0.999862963</v>
      </c>
      <c r="E2" s="5" t="n">
        <f aca="false">D2*13.605693009</f>
        <v>13.60382853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2.14"/>
    <col collapsed="false" customWidth="true" hidden="false" outlineLevel="0" max="2" min="2" style="0" width="12.14"/>
    <col collapsed="false" customWidth="true" hidden="false" outlineLevel="0" max="3" min="3" style="0" width="10.86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98</v>
      </c>
      <c r="C1" s="2" t="s">
        <v>2</v>
      </c>
    </row>
    <row r="2" customFormat="false" ht="15.75" hidden="false" customHeight="false" outlineLevel="0" collapsed="false">
      <c r="A2" s="1" t="n">
        <v>1</v>
      </c>
      <c r="B2" s="1" t="s">
        <v>99</v>
      </c>
      <c r="C2" s="2" t="n">
        <v>24.5873888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9"/>
    <col collapsed="false" customWidth="true" hidden="false" outlineLevel="0" max="3" min="3" style="0" width="10.86"/>
    <col collapsed="false" customWidth="true" hidden="false" outlineLevel="0" max="4" min="4" style="0" width="7.42"/>
    <col collapsed="false" customWidth="true" hidden="false" outlineLevel="0" max="5" min="5" style="0" width="7.29"/>
    <col collapsed="false" customWidth="true" hidden="false" outlineLevel="0" max="6" min="6" style="0" width="6.87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12" t="s">
        <v>0</v>
      </c>
      <c r="B1" s="13" t="s">
        <v>8</v>
      </c>
      <c r="C1" s="13" t="s">
        <v>2</v>
      </c>
      <c r="D1" s="14" t="s">
        <v>11</v>
      </c>
      <c r="E1" s="4" t="s">
        <v>12</v>
      </c>
      <c r="F1" s="4" t="s">
        <v>5</v>
      </c>
      <c r="G1" s="1"/>
    </row>
    <row r="2" customFormat="false" ht="15.75" hidden="false" customHeight="false" outlineLevel="0" collapsed="false">
      <c r="A2" s="12" t="n">
        <v>2</v>
      </c>
      <c r="B2" s="13" t="n">
        <v>10.1988357</v>
      </c>
      <c r="C2" s="15" t="n">
        <f aca="false">B2-'H ionization'!$C$2</f>
        <v>-3.39959879</v>
      </c>
      <c r="D2" s="16" t="n">
        <f aca="false">C2/27.2116</f>
        <v>-0.124931969821694</v>
      </c>
      <c r="E2" s="7" t="n">
        <f aca="false">2*PI()*(-1/2/D2)^1.5</f>
        <v>50.3065452280563</v>
      </c>
      <c r="F2" s="7" t="n">
        <f aca="false">0.02418884326505*E2</f>
        <v>1.2168571377276</v>
      </c>
    </row>
    <row r="3" customFormat="false" ht="15.75" hidden="false" customHeight="false" outlineLevel="0" collapsed="false">
      <c r="A3" s="12" t="n">
        <v>3</v>
      </c>
      <c r="B3" s="13" t="n">
        <v>12.0875051</v>
      </c>
      <c r="C3" s="15" t="n">
        <f aca="false">B3-'H ionization'!$C$2</f>
        <v>-1.51092939</v>
      </c>
      <c r="D3" s="16" t="n">
        <f aca="false">C3/27.2116</f>
        <v>-0.0555251947698776</v>
      </c>
      <c r="E3" s="7" t="n">
        <f aca="false">2*PI()*(-1/2/D3)^1.5</f>
        <v>169.785164173348</v>
      </c>
      <c r="F3" s="7" t="n">
        <f aca="false">0.02418884326505*E3</f>
        <v>4.10690672491989</v>
      </c>
    </row>
    <row r="4" customFormat="false" ht="15.75" hidden="false" customHeight="false" outlineLevel="0" collapsed="false">
      <c r="A4" s="12" t="n">
        <v>4</v>
      </c>
      <c r="B4" s="13" t="n">
        <v>12.7485392</v>
      </c>
      <c r="C4" s="15" t="n">
        <f aca="false">B4-'H ionization'!$C$2</f>
        <v>-0.84989529</v>
      </c>
      <c r="D4" s="16" t="n">
        <f aca="false">C4/27.2116</f>
        <v>-0.0312328304840583</v>
      </c>
      <c r="E4" s="7" t="n">
        <f aca="false">2*PI()*(-1/2/D4)^1.5</f>
        <v>402.455492464963</v>
      </c>
      <c r="F4" s="7" t="n">
        <f aca="false">0.02418884326505*E4</f>
        <v>9.7349328283935</v>
      </c>
    </row>
    <row r="5" customFormat="false" ht="15.75" hidden="false" customHeight="false" outlineLevel="0" collapsed="false">
      <c r="A5" s="12" t="n">
        <v>5</v>
      </c>
      <c r="B5" s="13" t="n">
        <v>13.0545016</v>
      </c>
      <c r="C5" s="15" t="n">
        <f aca="false">B5-'H ionization'!$C$2</f>
        <v>-0.54393289</v>
      </c>
      <c r="D5" s="16" t="n">
        <f aca="false">C5/27.2116</f>
        <v>-0.0199890079965897</v>
      </c>
      <c r="E5" s="7" t="n">
        <f aca="false">2*PI()*(-1/2/D5)^1.5</f>
        <v>786.046090950211</v>
      </c>
      <c r="F5" s="7" t="n">
        <f aca="false">0.02418884326505*E5</f>
        <v>19.0135456930999</v>
      </c>
    </row>
    <row r="6" customFormat="false" ht="15.75" hidden="false" customHeight="false" outlineLevel="0" collapsed="false">
      <c r="A6" s="12" t="n">
        <v>6</v>
      </c>
      <c r="B6" s="13" t="n">
        <v>13.22070378</v>
      </c>
      <c r="C6" s="15" t="n">
        <f aca="false">B6-'H ionization'!$C$2</f>
        <v>-0.37773071</v>
      </c>
      <c r="D6" s="16" t="n">
        <f aca="false">C6/27.2116</f>
        <v>-0.013881238515927</v>
      </c>
      <c r="E6" s="7" t="n">
        <f aca="false">2*PI()*(-1/2/D6)^1.5</f>
        <v>1358.29014582218</v>
      </c>
      <c r="F6" s="7" t="n">
        <f aca="false">0.02418884326505*E6</f>
        <v>32.8554674457545</v>
      </c>
    </row>
    <row r="7" customFormat="false" ht="15.75" hidden="false" customHeight="false" outlineLevel="0" collapsed="false">
      <c r="A7" s="12" t="n">
        <v>7</v>
      </c>
      <c r="B7" s="13" t="n">
        <v>13.32091806</v>
      </c>
      <c r="C7" s="15" t="n">
        <f aca="false">B7-'H ionization'!$C$2</f>
        <v>-0.27751643</v>
      </c>
      <c r="D7" s="16" t="n">
        <f aca="false">C7/27.2116</f>
        <v>-0.0101984605829867</v>
      </c>
      <c r="E7" s="7" t="n">
        <f aca="false">2*PI()*(-1/2/D7)^1.5</f>
        <v>2156.91456110624</v>
      </c>
      <c r="F7" s="7" t="n">
        <f aca="false">0.02418884326505*E7</f>
        <v>52.1732682547031</v>
      </c>
    </row>
    <row r="8" customFormat="false" ht="15.75" hidden="false" customHeight="false" outlineLevel="0" collapsed="false">
      <c r="A8" s="12" t="n">
        <v>8</v>
      </c>
      <c r="B8" s="13" t="n">
        <v>13.38596091</v>
      </c>
      <c r="C8" s="15" t="n">
        <f aca="false">B8-'H ionization'!$C$2</f>
        <v>-0.21247358</v>
      </c>
      <c r="D8" s="16" t="n">
        <f aca="false">C8/27.2116</f>
        <v>-0.00780819870937394</v>
      </c>
      <c r="E8" s="7" t="n">
        <f aca="false">2*PI()*(-1/2/D8)^1.5</f>
        <v>3219.64945167944</v>
      </c>
      <c r="F8" s="7" t="n">
        <f aca="false">0.02418884326505*E8</f>
        <v>77.8795959550781</v>
      </c>
    </row>
    <row r="9" customFormat="false" ht="15.75" hidden="false" customHeight="false" outlineLevel="0" collapsed="false">
      <c r="A9" s="12" t="n">
        <v>9</v>
      </c>
      <c r="B9" s="13" t="n">
        <v>13.43055412</v>
      </c>
      <c r="C9" s="15" t="n">
        <f aca="false">B9-'H ionization'!$C$2</f>
        <v>-0.16788037</v>
      </c>
      <c r="D9" s="16" t="n">
        <f aca="false">C9/27.2116</f>
        <v>-0.00616944134119273</v>
      </c>
      <c r="E9" s="7" t="n">
        <f aca="false">2*PI()*(-1/2/D9)^1.5</f>
        <v>4584.22701211728</v>
      </c>
      <c r="F9" s="7" t="n">
        <f aca="false">0.02418884326505*E9</f>
        <v>110.887148687513</v>
      </c>
    </row>
    <row r="10" customFormat="false" ht="15.75" hidden="false" customHeight="false" outlineLevel="0" collapsed="false">
      <c r="A10" s="12" t="n">
        <v>10</v>
      </c>
      <c r="B10" s="13" t="n">
        <v>13.46245144</v>
      </c>
      <c r="C10" s="15" t="n">
        <f aca="false">B10-'H ionization'!$C$2</f>
        <v>-0.13598305</v>
      </c>
      <c r="D10" s="16" t="n">
        <f aca="false">C10/27.2116</f>
        <v>-0.00499724565993914</v>
      </c>
      <c r="E10" s="7" t="n">
        <f aca="false">2*PI()*(-1/2/D10)^1.5</f>
        <v>6288.38069318067</v>
      </c>
      <c r="F10" s="7" t="n">
        <f aca="false">0.02418884326505*E10</f>
        <v>152.108654978314</v>
      </c>
    </row>
    <row r="11" customFormat="false" ht="15.75" hidden="false" customHeight="false" outlineLevel="0" collapsed="false">
      <c r="A11" s="12" t="n">
        <v>11</v>
      </c>
      <c r="B11" s="13" t="n">
        <v>13.48605183</v>
      </c>
      <c r="C11" s="15" t="n">
        <f aca="false">B11-'H ionization'!$C$2</f>
        <v>-0.11238266</v>
      </c>
      <c r="D11" s="16" t="n">
        <f aca="false">C11/27.2116</f>
        <v>-0.00412995413720619</v>
      </c>
      <c r="E11" s="7" t="n">
        <f aca="false">2*PI()*(-1/2/D11)^1.5</f>
        <v>8369.83760165631</v>
      </c>
      <c r="F11" s="7" t="n">
        <f aca="false">0.02418884326505*E11</f>
        <v>202.456689900387</v>
      </c>
    </row>
    <row r="12" customFormat="false" ht="15.75" hidden="false" customHeight="false" outlineLevel="0" collapsed="false">
      <c r="A12" s="12" t="n">
        <v>12</v>
      </c>
      <c r="B12" s="13" t="n">
        <v>13.50400182</v>
      </c>
      <c r="C12" s="15" t="n">
        <f aca="false">B12-'H ionization'!$C$2</f>
        <v>-0.09443267</v>
      </c>
      <c r="D12" s="16" t="n">
        <f aca="false">C12/27.2116</f>
        <v>-0.00347030935336401</v>
      </c>
      <c r="E12" s="7" t="n">
        <f aca="false">2*PI()*(-1/2/D12)^1.5</f>
        <v>10866.3224611094</v>
      </c>
      <c r="F12" s="7" t="n">
        <f aca="false">0.02418884326505*E12</f>
        <v>262.843770879268</v>
      </c>
    </row>
    <row r="13" customFormat="false" ht="15.75" hidden="false" customHeight="false" outlineLevel="0" collapsed="false">
      <c r="A13" s="12" t="n">
        <v>13</v>
      </c>
      <c r="B13" s="13" t="n">
        <v>13.51797117</v>
      </c>
      <c r="C13" s="15" t="n">
        <f aca="false">B13-'H ionization'!$C$2</f>
        <v>-0.08046332</v>
      </c>
      <c r="D13" s="16" t="n">
        <f aca="false">C13/27.2116</f>
        <v>-0.00295694924223493</v>
      </c>
      <c r="E13" s="7" t="n">
        <f aca="false">2*PI()*(-1/2/D13)^1.5</f>
        <v>13815.578356868</v>
      </c>
      <c r="F13" s="7" t="n">
        <f aca="false">0.02418884326505*E13</f>
        <v>334.182859490297</v>
      </c>
    </row>
    <row r="14" customFormat="false" ht="15.75" hidden="false" customHeight="false" outlineLevel="0" collapsed="false">
      <c r="A14" s="12" t="n">
        <v>14</v>
      </c>
      <c r="B14" s="13" t="n">
        <v>13.5290554</v>
      </c>
      <c r="C14" s="15" t="n">
        <f aca="false">B14-'H ionization'!$C$2</f>
        <v>-0.06937909</v>
      </c>
      <c r="D14" s="16" t="n">
        <f aca="false">C14/27.2116</f>
        <v>-0.00254961450263858</v>
      </c>
      <c r="E14" s="7" t="n">
        <f aca="false">2*PI()*(-1/2/D14)^1.5</f>
        <v>17255.3230175041</v>
      </c>
      <c r="F14" s="7" t="n">
        <f aca="false">0.02418884326505*E14</f>
        <v>417.386303958217</v>
      </c>
    </row>
    <row r="15" customFormat="false" ht="15.75" hidden="false" customHeight="false" outlineLevel="0" collapsed="false">
      <c r="A15" s="12" t="n">
        <v>15</v>
      </c>
      <c r="B15" s="13" t="n">
        <v>13.5379976</v>
      </c>
      <c r="C15" s="15" t="n">
        <f aca="false">B15-'H ionization'!$C$2</f>
        <v>-0.06043689</v>
      </c>
      <c r="D15" s="16" t="n">
        <f aca="false">C15/27.2116</f>
        <v>-0.00222099729527113</v>
      </c>
      <c r="E15" s="7" t="n">
        <f aca="false">2*PI()*(-1/2/D15)^1.5</f>
        <v>21223.2959596921</v>
      </c>
      <c r="F15" s="7" t="n">
        <f aca="false">0.02418884326505*E15</f>
        <v>513.36697953676</v>
      </c>
    </row>
    <row r="16" customFormat="false" ht="15.75" hidden="false" customHeight="false" outlineLevel="0" collapsed="false">
      <c r="A16" s="12" t="n">
        <v>16</v>
      </c>
      <c r="B16" s="13" t="n">
        <v>13.54531613</v>
      </c>
      <c r="C16" s="15" t="n">
        <f aca="false">B16-'H ionization'!$C$2</f>
        <v>-0.05311836</v>
      </c>
      <c r="D16" s="16" t="n">
        <f aca="false">C16/27.2116</f>
        <v>-0.00195204839112731</v>
      </c>
      <c r="E16" s="7" t="n">
        <f aca="false">2*PI()*(-1/2/D16)^1.5</f>
        <v>25757.2210707913</v>
      </c>
      <c r="F16" s="7" t="n">
        <f aca="false">0.02418884326505*E16</f>
        <v>623.037383424615</v>
      </c>
    </row>
    <row r="17" customFormat="false" ht="15.75" hidden="false" customHeight="false" outlineLevel="0" collapsed="false">
      <c r="A17" s="12" t="n">
        <v>17</v>
      </c>
      <c r="B17" s="13" t="n">
        <v>13.55138155</v>
      </c>
      <c r="C17" s="15" t="n">
        <f aca="false">B17-'H ionization'!$C$2</f>
        <v>-0.04705294</v>
      </c>
      <c r="D17" s="16" t="n">
        <f aca="false">C17/27.2116</f>
        <v>-0.0017291500683532</v>
      </c>
      <c r="E17" s="7" t="n">
        <f aca="false">2*PI()*(-1/2/D17)^1.5</f>
        <v>30894.8325440106</v>
      </c>
      <c r="F17" s="7" t="n">
        <f aca="false">0.02418884326505*E17</f>
        <v>747.31026210704</v>
      </c>
    </row>
    <row r="18" customFormat="false" ht="15.75" hidden="false" customHeight="false" outlineLevel="0" collapsed="false">
      <c r="A18" s="12" t="n">
        <v>18</v>
      </c>
      <c r="B18" s="13" t="n">
        <v>13.55646443</v>
      </c>
      <c r="C18" s="15" t="n">
        <f aca="false">B18-'H ionization'!$C$2</f>
        <v>-0.04197006</v>
      </c>
      <c r="D18" s="16" t="n">
        <f aca="false">C18/27.2116</f>
        <v>-0.00154235914095459</v>
      </c>
      <c r="E18" s="7" t="n">
        <f aca="false">2*PI()*(-1/2/D18)^1.5</f>
        <v>36673.8586951352</v>
      </c>
      <c r="F18" s="7" t="n">
        <f aca="false">0.02418884326505*E18</f>
        <v>887.098219901216</v>
      </c>
    </row>
    <row r="19" customFormat="false" ht="15.75" hidden="false" customHeight="false" outlineLevel="0" collapsed="false">
      <c r="A19" s="12" t="n">
        <v>19</v>
      </c>
      <c r="B19" s="13" t="n">
        <v>13.56076607</v>
      </c>
      <c r="C19" s="15" t="n">
        <f aca="false">B19-'H ionization'!$C$2</f>
        <v>-0.03766842</v>
      </c>
      <c r="D19" s="16" t="n">
        <f aca="false">C19/27.2116</f>
        <v>-0.00138427802848785</v>
      </c>
      <c r="E19" s="7" t="n">
        <f aca="false">2*PI()*(-1/2/D19)^1.5</f>
        <v>43132.0287714986</v>
      </c>
      <c r="F19" s="7" t="n">
        <f aca="false">0.02418884326505*E19</f>
        <v>1043.31388365741</v>
      </c>
    </row>
    <row r="20" customFormat="false" ht="15.75" hidden="false" customHeight="false" outlineLevel="0" collapsed="false">
      <c r="A20" s="12" t="n">
        <v>20</v>
      </c>
      <c r="B20" s="13" t="n">
        <v>13.56443874</v>
      </c>
      <c r="C20" s="15" t="n">
        <f aca="false">B20-'H ionization'!$C$2</f>
        <v>-0.03399575</v>
      </c>
      <c r="D20" s="16" t="n">
        <f aca="false">C20/27.2116</f>
        <v>-0.00124931095562187</v>
      </c>
      <c r="E20" s="7" t="n">
        <f aca="false">2*PI()*(-1/2/D20)^1.5</f>
        <v>50307.0732917722</v>
      </c>
      <c r="F20" s="7" t="n">
        <f aca="false">0.02418884326505*E20</f>
        <v>1216.86991097806</v>
      </c>
    </row>
    <row r="21" customFormat="false" ht="15.75" hidden="false" customHeight="false" outlineLevel="0" collapsed="false">
      <c r="A21" s="12" t="n">
        <v>21</v>
      </c>
      <c r="B21" s="13" t="n">
        <v>13.56759935</v>
      </c>
      <c r="C21" s="15" t="n">
        <f aca="false">B21-'H ionization'!$C$2</f>
        <v>-0.03083514</v>
      </c>
      <c r="D21" s="16" t="n">
        <f aca="false">C21/27.2116</f>
        <v>-0.00113316159285011</v>
      </c>
      <c r="E21" s="7" t="n">
        <f aca="false">2*PI()*(-1/2/D21)^1.5</f>
        <v>58236.7466615404</v>
      </c>
      <c r="F21" s="7" t="n">
        <f aca="false">0.02418884326505*E21</f>
        <v>1408.67953726243</v>
      </c>
    </row>
    <row r="22" customFormat="false" ht="15.75" hidden="false" customHeight="false" outlineLevel="0" collapsed="false">
      <c r="A22" s="12" t="n">
        <v>22</v>
      </c>
      <c r="B22" s="13" t="n">
        <v>13.57033883</v>
      </c>
      <c r="C22" s="15" t="n">
        <f aca="false">B22-'H ionization'!$C$2</f>
        <v>-0.02809566</v>
      </c>
      <c r="D22" s="16" t="n">
        <f aca="false">C22/27.2116</f>
        <v>-0.00103248835055638</v>
      </c>
      <c r="E22" s="7" t="n">
        <f aca="false">2*PI()*(-1/2/D22)^1.5</f>
        <v>66958.7186875513</v>
      </c>
      <c r="F22" s="7" t="n">
        <f aca="false">0.02418884326505*E22</f>
        <v>1619.65395156175</v>
      </c>
    </row>
    <row r="23" customFormat="false" ht="15.75" hidden="false" customHeight="false" outlineLevel="0" collapsed="false">
      <c r="A23" s="12" t="n">
        <v>23</v>
      </c>
      <c r="B23" s="13" t="n">
        <v>13.57272882</v>
      </c>
      <c r="C23" s="15" t="n">
        <f aca="false">B23-'H ionization'!$C$2</f>
        <v>-0.02570567</v>
      </c>
      <c r="D23" s="16" t="n">
        <f aca="false">C23/27.2116</f>
        <v>-0.000944658527980714</v>
      </c>
      <c r="E23" s="7" t="n">
        <f aca="false">2*PI()*(-1/2/D23)^1.5</f>
        <v>76510.7749032777</v>
      </c>
      <c r="F23" s="7" t="n">
        <f aca="false">0.02418884326505*E23</f>
        <v>1850.70714222291</v>
      </c>
    </row>
    <row r="24" customFormat="false" ht="15.75" hidden="false" customHeight="false" outlineLevel="0" collapsed="false">
      <c r="A24" s="12" t="n">
        <v>24</v>
      </c>
      <c r="B24" s="13" t="n">
        <v>13.57482634</v>
      </c>
      <c r="C24" s="15" t="n">
        <f aca="false">B24-'H ionization'!$C$2</f>
        <v>-0.02360815</v>
      </c>
      <c r="D24" s="16" t="n">
        <f aca="false">C24/27.2116</f>
        <v>-0.000867576695232915</v>
      </c>
      <c r="E24" s="7" t="n">
        <f aca="false">2*PI()*(-1/2/D24)^1.5</f>
        <v>86930.6763473658</v>
      </c>
      <c r="F24" s="7" t="n">
        <f aca="false">0.02418884326505*E24</f>
        <v>2102.75250509122</v>
      </c>
    </row>
    <row r="25" customFormat="false" ht="15.75" hidden="false" customHeight="false" outlineLevel="0" collapsed="false">
      <c r="A25" s="12" t="n">
        <v>25</v>
      </c>
      <c r="B25" s="13" t="n">
        <v>13.57667721</v>
      </c>
      <c r="C25" s="15" t="n">
        <f aca="false">B25-'H ionization'!$C$2</f>
        <v>-0.02175728</v>
      </c>
      <c r="D25" s="16" t="n">
        <f aca="false">C25/27.2116</f>
        <v>-0.000799559011597995</v>
      </c>
      <c r="E25" s="7" t="n">
        <f aca="false">2*PI()*(-1/2/D25)^1.5</f>
        <v>98256.0025229926</v>
      </c>
      <c r="F25" s="7" t="n">
        <f aca="false">0.02418884326505*E25</f>
        <v>2376.69904487902</v>
      </c>
    </row>
    <row r="26" customFormat="false" ht="15.75" hidden="false" customHeight="false" outlineLevel="0" collapsed="false">
      <c r="A26" s="12" t="n">
        <v>26</v>
      </c>
      <c r="B26" s="13" t="n">
        <v>13.57831866</v>
      </c>
      <c r="C26" s="15" t="n">
        <f aca="false">B26-'H ionization'!$C$2</f>
        <v>-0.02011583</v>
      </c>
      <c r="D26" s="16" t="n">
        <f aca="false">C26/27.2116</f>
        <v>-0.000739237310558732</v>
      </c>
      <c r="E26" s="7" t="n">
        <f aca="false">2*PI()*(-1/2/D26)^1.5</f>
        <v>110524.626854944</v>
      </c>
      <c r="F26" s="7" t="n">
        <f aca="false">0.02418884326505*E26</f>
        <v>2673.46287592237</v>
      </c>
    </row>
    <row r="27" customFormat="false" ht="15.75" hidden="false" customHeight="false" outlineLevel="0" collapsed="false">
      <c r="A27" s="12" t="n">
        <v>27</v>
      </c>
      <c r="B27" s="13" t="n">
        <v>13.57978113</v>
      </c>
      <c r="C27" s="15" t="n">
        <f aca="false">B27-'H ionization'!$C$2</f>
        <v>-0.01865336</v>
      </c>
      <c r="D27" s="16" t="n">
        <f aca="false">C27/27.2116</f>
        <v>-0.000685492951535375</v>
      </c>
      <c r="E27" s="7" t="n">
        <f aca="false">2*PI()*(-1/2/D27)^1.5</f>
        <v>123774.273096081</v>
      </c>
      <c r="F27" s="7" t="n">
        <f aca="false">0.02418884326505*E27</f>
        <v>2993.9564921666</v>
      </c>
    </row>
    <row r="28" customFormat="false" ht="15.75" hidden="false" customHeight="false" outlineLevel="0" collapsed="false">
      <c r="A28" s="12" t="n">
        <v>28</v>
      </c>
      <c r="B28" s="13" t="n">
        <v>13.58108972</v>
      </c>
      <c r="C28" s="15" t="n">
        <f aca="false">B28-'H ionization'!$C$2</f>
        <v>-0.01734477</v>
      </c>
      <c r="D28" s="16" t="n">
        <f aca="false">C28/27.2116</f>
        <v>-0.000637403533787061</v>
      </c>
      <c r="E28" s="7" t="n">
        <f aca="false">2*PI()*(-1/2/D28)^1.5</f>
        <v>138042.613985324</v>
      </c>
      <c r="F28" s="7" t="n">
        <f aca="false">0.02418884326505*E28</f>
        <v>3339.09115358881</v>
      </c>
    </row>
    <row r="29" customFormat="false" ht="15.75" hidden="false" customHeight="false" outlineLevel="0" collapsed="false">
      <c r="A29" s="12" t="n">
        <v>29</v>
      </c>
      <c r="B29" s="13" t="n">
        <v>13.58226529</v>
      </c>
      <c r="C29" s="15" t="n">
        <f aca="false">B29-'H ionization'!$C$2</f>
        <v>-0.0161692</v>
      </c>
      <c r="D29" s="16" t="n">
        <f aca="false">C29/27.2116</f>
        <v>-0.000594202472474974</v>
      </c>
      <c r="E29" s="7" t="n">
        <f aca="false">2*PI()*(-1/2/D29)^1.5</f>
        <v>153367.448683525</v>
      </c>
      <c r="F29" s="7" t="n">
        <f aca="false">0.02418884326505*E29</f>
        <v>3709.78117816637</v>
      </c>
    </row>
    <row r="30" customFormat="false" ht="15.75" hidden="false" customHeight="false" outlineLevel="0" collapsed="false">
      <c r="A30" s="12" t="n">
        <v>30</v>
      </c>
      <c r="B30" s="13" t="n">
        <v>13.58332527</v>
      </c>
      <c r="C30" s="15" t="n">
        <f aca="false">B30-'H ionization'!$C$2</f>
        <v>-0.01510922</v>
      </c>
      <c r="D30" s="16" t="n">
        <f aca="false">C30/27.2116</f>
        <v>-0.0005552492319452</v>
      </c>
      <c r="E30" s="7" t="n">
        <f aca="false">2*PI()*(-1/2/D30)^1.5</f>
        <v>169786.409817297</v>
      </c>
      <c r="F30" s="7" t="n">
        <f aca="false">0.02418884326505*E30</f>
        <v>4106.93685560613</v>
      </c>
    </row>
    <row r="31" customFormat="false" ht="15.75" hidden="false" customHeight="false" outlineLevel="0" collapsed="false">
      <c r="A31" s="12" t="n">
        <v>31</v>
      </c>
      <c r="B31" s="13" t="n">
        <v>13.58428434</v>
      </c>
      <c r="C31" s="15" t="n">
        <f aca="false">B31-'H ionization'!$C$2</f>
        <v>-0.01415015</v>
      </c>
      <c r="D31" s="16" t="n">
        <f aca="false">C31/27.2116</f>
        <v>-0.000520004336385953</v>
      </c>
      <c r="E31" s="7" t="n">
        <f aca="false">2*PI()*(-1/2/D31)^1.5</f>
        <v>187337.373443427</v>
      </c>
      <c r="F31" s="7" t="n">
        <f aca="false">0.02418884326505*E31</f>
        <v>4531.47436390919</v>
      </c>
    </row>
    <row r="32" customFormat="false" ht="15.75" hidden="false" customHeight="false" outlineLevel="0" collapsed="false">
      <c r="A32" s="12" t="n">
        <v>32</v>
      </c>
      <c r="B32" s="13" t="n">
        <v>13.5851549</v>
      </c>
      <c r="C32" s="15" t="n">
        <f aca="false">B32-'H ionization'!$C$2</f>
        <v>-0.01327959</v>
      </c>
      <c r="D32" s="16" t="n">
        <f aca="false">C32/27.2116</f>
        <v>-0.000488012097781828</v>
      </c>
      <c r="E32" s="7" t="n">
        <f aca="false">2*PI()*(-1/2/D32)^1.5</f>
        <v>206057.768566331</v>
      </c>
      <c r="F32" s="7" t="n">
        <f aca="false">0.02418884326505*E32</f>
        <v>4984.29906739692</v>
      </c>
    </row>
    <row r="33" customFormat="false" ht="15.75" hidden="false" customHeight="false" outlineLevel="0" collapsed="false">
      <c r="A33" s="12" t="n">
        <v>33</v>
      </c>
      <c r="B33" s="13" t="n">
        <v>13.58594754</v>
      </c>
      <c r="C33" s="15" t="n">
        <f aca="false">B33-'H ionization'!$C$2</f>
        <v>-0.01248695</v>
      </c>
      <c r="D33" s="16" t="n">
        <f aca="false">C33/27.2116</f>
        <v>-0.000458883343868056</v>
      </c>
      <c r="E33" s="7" t="n">
        <f aca="false">2*PI()*(-1/2/D33)^1.5</f>
        <v>225985.947036762</v>
      </c>
      <c r="F33" s="7" t="n">
        <f aca="false">0.02418884326505*E33</f>
        <v>5466.33865297612</v>
      </c>
    </row>
    <row r="34" customFormat="false" ht="15.75" hidden="false" customHeight="false" outlineLevel="0" collapsed="false">
      <c r="A34" s="12" t="n">
        <v>34</v>
      </c>
      <c r="B34" s="13" t="n">
        <v>13.58667126</v>
      </c>
      <c r="C34" s="15" t="n">
        <f aca="false">B34-'H ionization'!$C$2</f>
        <v>-0.01176323</v>
      </c>
      <c r="D34" s="16" t="n">
        <f aca="false">C34/27.2116</f>
        <v>-0.000432287333343133</v>
      </c>
      <c r="E34" s="7" t="n">
        <f aca="false">2*PI()*(-1/2/D34)^1.5</f>
        <v>247158.817935517</v>
      </c>
      <c r="F34" s="7" t="n">
        <f aca="false">0.02418884326505*E34</f>
        <v>5978.48590861724</v>
      </c>
    </row>
    <row r="35" customFormat="false" ht="15.75" hidden="false" customHeight="false" outlineLevel="0" collapsed="false">
      <c r="A35" s="12" t="n">
        <v>35</v>
      </c>
      <c r="B35" s="13" t="n">
        <v>13.58733384</v>
      </c>
      <c r="C35" s="15" t="n">
        <f aca="false">B35-'H ionization'!$C$2</f>
        <v>-0.01110065</v>
      </c>
      <c r="D35" s="16" t="n">
        <f aca="false">C35/27.2116</f>
        <v>-0.000407938158726426</v>
      </c>
      <c r="E35" s="7" t="n">
        <f aca="false">2*PI()*(-1/2/D35)^1.5</f>
        <v>269614.582450409</v>
      </c>
      <c r="F35" s="7" t="n">
        <f aca="false">0.02418884326505*E35</f>
        <v>6521.66487686485</v>
      </c>
    </row>
    <row r="36" customFormat="false" ht="15.75" hidden="false" customHeight="false" outlineLevel="0" collapsed="false">
      <c r="A36" s="12" t="n">
        <v>36</v>
      </c>
      <c r="B36" s="13" t="n">
        <v>13.58794197</v>
      </c>
      <c r="C36" s="15" t="n">
        <f aca="false">B36-'H ionization'!$C$2</f>
        <v>-0.01049252</v>
      </c>
      <c r="D36" s="16" t="n">
        <f aca="false">C36/27.2116</f>
        <v>-0.000385589968983816</v>
      </c>
      <c r="E36" s="7" t="n">
        <f aca="false">2*PI()*(-1/2/D36)^1.5</f>
        <v>293390.659846803</v>
      </c>
      <c r="F36" s="7" t="n">
        <f aca="false">0.02418884326505*E36</f>
        <v>7096.78068646392</v>
      </c>
    </row>
    <row r="37" customFormat="false" ht="15.75" hidden="false" customHeight="false" outlineLevel="0" collapsed="false">
      <c r="A37" s="12" t="n">
        <v>37</v>
      </c>
      <c r="B37" s="13" t="n">
        <v>13.58850147</v>
      </c>
      <c r="C37" s="15" t="n">
        <f aca="false">B37-'H ionization'!$C$2</f>
        <v>-0.00993302</v>
      </c>
      <c r="D37" s="16" t="n">
        <f aca="false">C37/27.2116</f>
        <v>-0.000365028884740331</v>
      </c>
      <c r="E37" s="7" t="n">
        <f aca="false">2*PI()*(-1/2/D37)^1.5</f>
        <v>318525.369035909</v>
      </c>
      <c r="F37" s="7" t="n">
        <f aca="false">0.02418884326505*E37</f>
        <v>7704.76022755182</v>
      </c>
    </row>
    <row r="38" customFormat="false" ht="15.75" hidden="false" customHeight="false" outlineLevel="0" collapsed="false">
      <c r="A38" s="12" t="n">
        <v>38</v>
      </c>
      <c r="B38" s="13" t="n">
        <v>13.58901738</v>
      </c>
      <c r="C38" s="15" t="n">
        <f aca="false">B38-'H ionization'!$C$2</f>
        <v>-0.00941711</v>
      </c>
      <c r="D38" s="16" t="n">
        <f aca="false">C38/27.2116</f>
        <v>-0.00034606969086713</v>
      </c>
      <c r="E38" s="7" t="n">
        <f aca="false">2*PI()*(-1/2/D38)^1.5</f>
        <v>345055.955361417</v>
      </c>
      <c r="F38" s="7" t="n">
        <f aca="false">0.02418884326505*E38</f>
        <v>8346.50442190941</v>
      </c>
    </row>
    <row r="39" customFormat="false" ht="15.75" hidden="false" customHeight="false" outlineLevel="0" collapsed="false">
      <c r="A39" s="12" t="n">
        <v>39</v>
      </c>
      <c r="B39" s="13" t="n">
        <v>13.58949412</v>
      </c>
      <c r="C39" s="15" t="n">
        <f aca="false">B39-'H ionization'!$C$2</f>
        <v>-0.00894037</v>
      </c>
      <c r="D39" s="16" t="n">
        <f aca="false">C39/27.2116</f>
        <v>-0.00032854995663614</v>
      </c>
      <c r="E39" s="7" t="n">
        <f aca="false">2*PI()*(-1/2/D39)^1.5</f>
        <v>373020.546096814</v>
      </c>
      <c r="F39" s="7" t="n">
        <f aca="false">0.02418884326505*E39</f>
        <v>9022.93552417919</v>
      </c>
    </row>
    <row r="40" customFormat="false" ht="15.75" hidden="false" customHeight="false" outlineLevel="0" collapsed="false">
      <c r="A40" s="12" t="n">
        <v>40</v>
      </c>
      <c r="B40" s="13" t="n">
        <v>13.58993555</v>
      </c>
      <c r="C40" s="15" t="n">
        <f aca="false">B40-'H ionization'!$C$2</f>
        <v>-0.00849894</v>
      </c>
      <c r="D40" s="16" t="n">
        <f aca="false">C40/27.2116</f>
        <v>-0.00031232783077805</v>
      </c>
      <c r="E40" s="7" t="n">
        <f aca="false">2*PI()*(-1/2/D40)^1.5</f>
        <v>402456.40875767</v>
      </c>
      <c r="F40" s="7" t="n">
        <f aca="false">0.02418884326505*E40</f>
        <v>9734.95499245417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2.14"/>
    <col collapsed="false" customWidth="true" hidden="false" outlineLevel="0" max="2" min="2" style="0" width="12.14"/>
    <col collapsed="false" customWidth="true" hidden="false" outlineLevel="0" max="3" min="3" style="0" width="10.86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98</v>
      </c>
      <c r="C1" s="2" t="s">
        <v>2</v>
      </c>
    </row>
    <row r="2" customFormat="false" ht="15.75" hidden="false" customHeight="false" outlineLevel="0" collapsed="false">
      <c r="A2" s="1" t="n">
        <v>1</v>
      </c>
      <c r="B2" s="1" t="s">
        <v>100</v>
      </c>
      <c r="C2" s="2" t="n">
        <v>13.59843449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5.57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101</v>
      </c>
      <c r="B1" s="1" t="s">
        <v>102</v>
      </c>
    </row>
    <row r="2" customFormat="false" ht="15.75" hidden="false" customHeight="false" outlineLevel="0" collapsed="false">
      <c r="A2" s="1" t="n">
        <v>1</v>
      </c>
      <c r="B2" s="17" t="s">
        <v>103</v>
      </c>
    </row>
    <row r="3" customFormat="false" ht="15.75" hidden="false" customHeight="false" outlineLevel="0" collapsed="false">
      <c r="A3" s="1" t="n">
        <v>2</v>
      </c>
      <c r="B3" s="1" t="s">
        <v>104</v>
      </c>
    </row>
    <row r="4" customFormat="false" ht="15.75" hidden="false" customHeight="false" outlineLevel="0" collapsed="false">
      <c r="A4" s="1" t="n">
        <v>3</v>
      </c>
      <c r="B4" s="1" t="s">
        <v>105</v>
      </c>
    </row>
  </sheetData>
  <hyperlinks>
    <hyperlink ref="B2" r:id="rId1" display="https://www.nist.gov/pml/atomic-spectra-databas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2018-08-09T14:44:08Z</cp:lastPrinted>
  <dcterms:modified xsi:type="dcterms:W3CDTF">2018-08-09T14:47:38Z</dcterms:modified>
  <cp:revision>1</cp:revision>
  <dc:subject/>
  <dc:title/>
</cp:coreProperties>
</file>