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ropbox/SACLA 2017B8065 Takanashi/Data/"/>
    </mc:Choice>
  </mc:AlternateContent>
  <xr:revisionPtr revIDLastSave="0" documentId="13_ncr:1_{486EF735-D309-6D48-B267-F95F202A2644}" xr6:coauthVersionLast="43" xr6:coauthVersionMax="43" xr10:uidLastSave="{00000000-0000-0000-0000-000000000000}"/>
  <bookViews>
    <workbookView xWindow="3240" yWindow="-22760" windowWidth="33600" windowHeight="20540" tabRatio="662" activeTab="7" xr2:uid="{319DA45D-9A29-0144-B42F-6FA67E33FC69}"/>
  </bookViews>
  <sheets>
    <sheet name="Summ KERs" sheetId="7" r:id="rId1"/>
    <sheet name="Exp KERs" sheetId="4" r:id="rId2"/>
    <sheet name="Exp KERs 2015B" sheetId="5" r:id="rId3"/>
    <sheet name="Simul KERs" sheetId="3" r:id="rId4"/>
    <sheet name="Summ angles" sheetId="8" r:id="rId5"/>
    <sheet name="Exp angles" sheetId="2" r:id="rId6"/>
    <sheet name="Exp angles 2015B" sheetId="6" r:id="rId7"/>
    <sheet name="Simul angles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L380" i="1" l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L379" i="1"/>
  <c r="H379" i="1"/>
  <c r="G379" i="1"/>
  <c r="L378" i="1"/>
  <c r="H378" i="1"/>
  <c r="G378" i="1"/>
  <c r="L377" i="1"/>
  <c r="H377" i="1"/>
  <c r="G377" i="1"/>
  <c r="L376" i="1"/>
  <c r="H376" i="1"/>
  <c r="G376" i="1"/>
  <c r="L375" i="1"/>
  <c r="H375" i="1"/>
  <c r="G375" i="1"/>
  <c r="L374" i="1"/>
  <c r="H374" i="1"/>
  <c r="G374" i="1"/>
  <c r="L373" i="1"/>
  <c r="H373" i="1"/>
  <c r="G373" i="1"/>
  <c r="L372" i="1"/>
  <c r="H372" i="1"/>
  <c r="G372" i="1"/>
  <c r="L371" i="1"/>
  <c r="H371" i="1"/>
  <c r="G371" i="1"/>
  <c r="L370" i="1"/>
  <c r="H370" i="1"/>
  <c r="G370" i="1"/>
  <c r="L369" i="1"/>
  <c r="H369" i="1"/>
  <c r="G369" i="1"/>
  <c r="L368" i="1"/>
  <c r="H368" i="1"/>
  <c r="G368" i="1"/>
  <c r="L367" i="1"/>
  <c r="H367" i="1"/>
  <c r="G367" i="1"/>
  <c r="L366" i="1"/>
  <c r="H366" i="1"/>
  <c r="G366" i="1"/>
  <c r="L365" i="1"/>
  <c r="H365" i="1"/>
  <c r="G365" i="1"/>
  <c r="L364" i="1"/>
  <c r="H364" i="1"/>
  <c r="G364" i="1"/>
  <c r="L363" i="1"/>
  <c r="H363" i="1"/>
  <c r="G363" i="1"/>
  <c r="L362" i="1"/>
  <c r="H362" i="1"/>
  <c r="G362" i="1"/>
  <c r="L361" i="1"/>
  <c r="H361" i="1"/>
  <c r="G361" i="1"/>
  <c r="L360" i="1"/>
  <c r="H360" i="1"/>
  <c r="G360" i="1"/>
  <c r="L359" i="1"/>
  <c r="H359" i="1"/>
  <c r="G359" i="1"/>
  <c r="L358" i="1"/>
  <c r="H358" i="1"/>
  <c r="G358" i="1"/>
  <c r="L357" i="1"/>
  <c r="H357" i="1"/>
  <c r="G357" i="1"/>
  <c r="L356" i="1"/>
  <c r="H356" i="1"/>
  <c r="G356" i="1"/>
  <c r="L355" i="1"/>
  <c r="H355" i="1"/>
  <c r="G355" i="1"/>
  <c r="L354" i="1"/>
  <c r="H354" i="1"/>
  <c r="G354" i="1"/>
  <c r="L353" i="1"/>
  <c r="H353" i="1"/>
  <c r="G353" i="1"/>
  <c r="L352" i="1"/>
  <c r="H352" i="1"/>
  <c r="G352" i="1"/>
  <c r="L351" i="1"/>
  <c r="H351" i="1"/>
  <c r="G351" i="1"/>
  <c r="L350" i="1"/>
  <c r="H350" i="1"/>
  <c r="G350" i="1"/>
  <c r="L349" i="1"/>
  <c r="H349" i="1"/>
  <c r="G349" i="1"/>
  <c r="L348" i="1"/>
  <c r="H348" i="1"/>
  <c r="G348" i="1"/>
  <c r="L347" i="1"/>
  <c r="H347" i="1"/>
  <c r="G347" i="1"/>
  <c r="L346" i="1"/>
  <c r="H346" i="1"/>
  <c r="G346" i="1"/>
  <c r="L345" i="1"/>
  <c r="H345" i="1"/>
  <c r="G345" i="1"/>
  <c r="L344" i="1"/>
  <c r="H344" i="1"/>
  <c r="G344" i="1"/>
  <c r="L343" i="1"/>
  <c r="H343" i="1"/>
  <c r="G343" i="1"/>
  <c r="L342" i="1"/>
  <c r="H342" i="1"/>
  <c r="G342" i="1"/>
  <c r="L341" i="1"/>
  <c r="H341" i="1"/>
  <c r="G341" i="1"/>
  <c r="L340" i="1"/>
  <c r="H340" i="1"/>
  <c r="G340" i="1"/>
  <c r="L339" i="1"/>
  <c r="H339" i="1"/>
  <c r="G339" i="1"/>
  <c r="L338" i="1"/>
  <c r="H338" i="1"/>
  <c r="G338" i="1"/>
  <c r="L337" i="1"/>
  <c r="H337" i="1"/>
  <c r="G337" i="1"/>
  <c r="L336" i="1"/>
  <c r="H336" i="1"/>
  <c r="G336" i="1"/>
  <c r="L335" i="1"/>
  <c r="H335" i="1"/>
  <c r="G335" i="1"/>
  <c r="L334" i="1"/>
  <c r="H334" i="1"/>
  <c r="G334" i="1"/>
  <c r="L333" i="1"/>
  <c r="H333" i="1"/>
  <c r="G333" i="1"/>
  <c r="L332" i="1"/>
  <c r="H332" i="1"/>
  <c r="G332" i="1"/>
  <c r="L331" i="1"/>
  <c r="H331" i="1"/>
  <c r="G331" i="1"/>
  <c r="L330" i="1"/>
  <c r="H330" i="1"/>
  <c r="G330" i="1"/>
  <c r="L329" i="1"/>
  <c r="H329" i="1"/>
  <c r="G329" i="1"/>
  <c r="L328" i="1"/>
  <c r="H328" i="1"/>
  <c r="G328" i="1"/>
  <c r="L327" i="1"/>
  <c r="H327" i="1"/>
  <c r="G327" i="1"/>
  <c r="L326" i="1"/>
  <c r="H326" i="1"/>
  <c r="G326" i="1"/>
  <c r="L325" i="1"/>
  <c r="H325" i="1"/>
  <c r="G325" i="1"/>
  <c r="L324" i="1"/>
  <c r="H324" i="1"/>
  <c r="G324" i="1"/>
  <c r="L323" i="1"/>
  <c r="H323" i="1"/>
  <c r="G323" i="1"/>
  <c r="L322" i="1"/>
  <c r="H322" i="1"/>
  <c r="G322" i="1"/>
  <c r="L321" i="1"/>
  <c r="H321" i="1"/>
  <c r="G321" i="1"/>
  <c r="L320" i="1"/>
  <c r="H320" i="1"/>
  <c r="G320" i="1"/>
  <c r="L319" i="1"/>
  <c r="H319" i="1"/>
  <c r="G319" i="1"/>
  <c r="L318" i="1"/>
  <c r="H318" i="1"/>
  <c r="G318" i="1"/>
  <c r="L317" i="1"/>
  <c r="H317" i="1"/>
  <c r="G317" i="1"/>
  <c r="L316" i="1"/>
  <c r="H316" i="1"/>
  <c r="G316" i="1"/>
  <c r="L315" i="1"/>
  <c r="H315" i="1"/>
  <c r="G315" i="1"/>
  <c r="L314" i="1"/>
  <c r="H314" i="1"/>
  <c r="G314" i="1"/>
  <c r="L313" i="1"/>
  <c r="H313" i="1"/>
  <c r="G313" i="1"/>
  <c r="L312" i="1"/>
  <c r="H312" i="1"/>
  <c r="G312" i="1"/>
  <c r="L311" i="1"/>
  <c r="H311" i="1"/>
  <c r="G311" i="1"/>
  <c r="L310" i="1"/>
  <c r="H310" i="1"/>
  <c r="G310" i="1"/>
  <c r="L309" i="1"/>
  <c r="H309" i="1"/>
  <c r="G309" i="1"/>
  <c r="L308" i="1"/>
  <c r="H308" i="1"/>
  <c r="G308" i="1"/>
  <c r="L307" i="1"/>
  <c r="H307" i="1"/>
  <c r="G307" i="1"/>
  <c r="L306" i="1"/>
  <c r="H306" i="1"/>
  <c r="G306" i="1"/>
  <c r="L305" i="1"/>
  <c r="H305" i="1"/>
  <c r="G305" i="1"/>
  <c r="L304" i="1"/>
  <c r="H304" i="1"/>
  <c r="G304" i="1"/>
  <c r="L303" i="1"/>
  <c r="H303" i="1"/>
  <c r="G303" i="1"/>
  <c r="L302" i="1"/>
  <c r="H302" i="1"/>
  <c r="G302" i="1"/>
  <c r="L301" i="1"/>
  <c r="H301" i="1"/>
  <c r="G301" i="1"/>
  <c r="L300" i="1"/>
  <c r="H300" i="1"/>
  <c r="G300" i="1"/>
  <c r="L299" i="1"/>
  <c r="H299" i="1"/>
  <c r="G299" i="1"/>
  <c r="L298" i="1"/>
  <c r="H298" i="1"/>
  <c r="G298" i="1"/>
  <c r="L297" i="1"/>
  <c r="H297" i="1"/>
  <c r="G297" i="1"/>
  <c r="L296" i="1"/>
  <c r="H296" i="1"/>
  <c r="G296" i="1"/>
  <c r="L295" i="1"/>
  <c r="H295" i="1"/>
  <c r="G295" i="1"/>
  <c r="L294" i="1"/>
  <c r="H294" i="1"/>
  <c r="G294" i="1"/>
  <c r="L293" i="1"/>
  <c r="H293" i="1"/>
  <c r="G293" i="1"/>
  <c r="L292" i="1"/>
  <c r="H292" i="1"/>
  <c r="G292" i="1"/>
  <c r="L291" i="1"/>
  <c r="H291" i="1"/>
  <c r="G291" i="1"/>
  <c r="L290" i="1"/>
  <c r="H290" i="1"/>
  <c r="G290" i="1"/>
  <c r="L289" i="1"/>
  <c r="H289" i="1"/>
  <c r="G289" i="1"/>
  <c r="L288" i="1"/>
  <c r="H288" i="1"/>
  <c r="G288" i="1"/>
  <c r="L287" i="1"/>
  <c r="H287" i="1"/>
  <c r="G287" i="1"/>
  <c r="L286" i="1"/>
  <c r="H286" i="1"/>
  <c r="G286" i="1"/>
  <c r="L285" i="1"/>
  <c r="H285" i="1"/>
  <c r="G285" i="1"/>
  <c r="L284" i="1"/>
  <c r="H284" i="1"/>
  <c r="G284" i="1"/>
  <c r="L283" i="1"/>
  <c r="H283" i="1"/>
  <c r="G283" i="1"/>
  <c r="L282" i="1"/>
  <c r="H282" i="1"/>
  <c r="G282" i="1"/>
  <c r="L281" i="1"/>
  <c r="H281" i="1"/>
  <c r="G281" i="1"/>
  <c r="L280" i="1"/>
  <c r="H280" i="1"/>
  <c r="G280" i="1"/>
  <c r="L279" i="1"/>
  <c r="H279" i="1"/>
  <c r="G279" i="1"/>
  <c r="L278" i="1"/>
  <c r="H278" i="1"/>
  <c r="G278" i="1"/>
  <c r="L277" i="1"/>
  <c r="H277" i="1"/>
  <c r="G277" i="1"/>
  <c r="L276" i="1"/>
  <c r="H276" i="1"/>
  <c r="G276" i="1"/>
  <c r="L275" i="1"/>
  <c r="H275" i="1"/>
  <c r="G275" i="1"/>
  <c r="L274" i="1"/>
  <c r="H274" i="1"/>
  <c r="G274" i="1"/>
  <c r="L273" i="1"/>
  <c r="H273" i="1"/>
  <c r="G273" i="1"/>
  <c r="L272" i="1"/>
  <c r="H272" i="1"/>
  <c r="G272" i="1"/>
  <c r="L271" i="1"/>
  <c r="H271" i="1"/>
  <c r="G271" i="1"/>
  <c r="L270" i="1"/>
  <c r="H270" i="1"/>
  <c r="G270" i="1"/>
  <c r="L269" i="1"/>
  <c r="H269" i="1"/>
  <c r="G269" i="1"/>
  <c r="L268" i="1"/>
  <c r="H268" i="1"/>
  <c r="G268" i="1"/>
  <c r="L267" i="1"/>
  <c r="H267" i="1"/>
  <c r="G267" i="1"/>
  <c r="L266" i="1"/>
  <c r="H266" i="1"/>
  <c r="G266" i="1"/>
  <c r="L265" i="1"/>
  <c r="H265" i="1"/>
  <c r="G265" i="1"/>
  <c r="L264" i="1"/>
  <c r="H264" i="1"/>
  <c r="G264" i="1"/>
  <c r="L263" i="1"/>
  <c r="H263" i="1"/>
  <c r="G263" i="1"/>
  <c r="L262" i="1"/>
  <c r="H262" i="1"/>
  <c r="G262" i="1"/>
  <c r="L261" i="1"/>
  <c r="H261" i="1"/>
  <c r="G261" i="1"/>
  <c r="L260" i="1"/>
  <c r="H260" i="1"/>
  <c r="G260" i="1"/>
  <c r="L259" i="1"/>
  <c r="H259" i="1"/>
  <c r="G259" i="1"/>
  <c r="L258" i="1"/>
  <c r="H258" i="1"/>
  <c r="G258" i="1"/>
  <c r="L257" i="1"/>
  <c r="H257" i="1"/>
  <c r="G257" i="1"/>
  <c r="L256" i="1"/>
  <c r="H256" i="1"/>
  <c r="G256" i="1"/>
  <c r="L255" i="1"/>
  <c r="H255" i="1"/>
  <c r="G255" i="1"/>
  <c r="L254" i="1"/>
  <c r="H254" i="1"/>
  <c r="G254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D65" i="6" l="1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E64" i="6" l="1"/>
  <c r="D64" i="6"/>
  <c r="E63" i="6"/>
  <c r="D63" i="6"/>
  <c r="E62" i="6"/>
  <c r="D62" i="6"/>
  <c r="E61" i="6"/>
  <c r="D61" i="6"/>
  <c r="E60" i="6"/>
  <c r="D60" i="6"/>
  <c r="E59" i="6"/>
  <c r="D59" i="6"/>
  <c r="E55" i="6"/>
  <c r="D55" i="6"/>
  <c r="E53" i="6"/>
  <c r="D53" i="6"/>
  <c r="E54" i="6"/>
  <c r="D54" i="6"/>
  <c r="E58" i="6"/>
  <c r="D58" i="6"/>
  <c r="E57" i="6"/>
  <c r="D57" i="6"/>
  <c r="E56" i="6"/>
  <c r="D56" i="6"/>
  <c r="E52" i="6"/>
  <c r="D52" i="6"/>
  <c r="E51" i="6"/>
  <c r="D51" i="6"/>
  <c r="E50" i="6"/>
  <c r="D50" i="6"/>
  <c r="E46" i="6"/>
  <c r="D46" i="6"/>
  <c r="E44" i="6"/>
  <c r="D44" i="6"/>
  <c r="E45" i="6"/>
  <c r="D45" i="6"/>
  <c r="E49" i="6"/>
  <c r="D49" i="6"/>
  <c r="E48" i="6"/>
  <c r="D48" i="6"/>
  <c r="E47" i="6"/>
  <c r="D47" i="6"/>
  <c r="E28" i="6"/>
  <c r="D28" i="6"/>
  <c r="E26" i="6"/>
  <c r="D26" i="6"/>
  <c r="E27" i="6"/>
  <c r="D27" i="6"/>
  <c r="E25" i="6"/>
  <c r="D25" i="6"/>
  <c r="E42" i="6"/>
  <c r="D42" i="6"/>
  <c r="E41" i="6"/>
  <c r="D41" i="6"/>
  <c r="E43" i="6"/>
  <c r="D43" i="6"/>
  <c r="E23" i="6"/>
  <c r="D23" i="6"/>
  <c r="E24" i="6"/>
  <c r="D24" i="6"/>
  <c r="E19" i="6"/>
  <c r="D19" i="6"/>
  <c r="E17" i="6"/>
  <c r="D17" i="6"/>
  <c r="E18" i="6"/>
  <c r="D18" i="6"/>
  <c r="E22" i="6"/>
  <c r="D22" i="6"/>
  <c r="E36" i="6"/>
  <c r="D36" i="6"/>
  <c r="E35" i="6"/>
  <c r="D35" i="6"/>
  <c r="E37" i="6"/>
  <c r="D37" i="6"/>
  <c r="E20" i="6"/>
  <c r="D20" i="6"/>
  <c r="E21" i="6"/>
  <c r="D21" i="6"/>
  <c r="E40" i="6"/>
  <c r="D40" i="6"/>
  <c r="E39" i="6"/>
  <c r="D39" i="6"/>
  <c r="E38" i="6"/>
  <c r="D38" i="6"/>
  <c r="E16" i="6"/>
  <c r="D16" i="6"/>
  <c r="E14" i="6"/>
  <c r="D14" i="6"/>
  <c r="E15" i="6"/>
  <c r="D15" i="6"/>
  <c r="E34" i="6"/>
  <c r="D34" i="6"/>
  <c r="E33" i="6"/>
  <c r="D33" i="6"/>
  <c r="E32" i="6"/>
  <c r="D32" i="6"/>
  <c r="E10" i="6"/>
  <c r="D10" i="6"/>
  <c r="E8" i="6"/>
  <c r="D8" i="6"/>
  <c r="E9" i="6"/>
  <c r="D9" i="6"/>
  <c r="E13" i="6"/>
  <c r="D13" i="6"/>
  <c r="E12" i="6"/>
  <c r="D12" i="6"/>
  <c r="E11" i="6"/>
  <c r="D11" i="6"/>
  <c r="E7" i="6"/>
  <c r="D7" i="6"/>
  <c r="E30" i="6"/>
  <c r="D30" i="6"/>
  <c r="E29" i="6"/>
  <c r="D29" i="6"/>
  <c r="E31" i="6"/>
  <c r="D31" i="6"/>
  <c r="E6" i="6"/>
  <c r="D6" i="6"/>
  <c r="E5" i="6"/>
  <c r="D5" i="6"/>
  <c r="E4" i="6"/>
  <c r="D4" i="6"/>
  <c r="E3" i="6"/>
  <c r="D3" i="6"/>
  <c r="E2" i="6"/>
  <c r="D2" i="6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L2" i="1"/>
  <c r="L3" i="1"/>
  <c r="L4" i="1"/>
  <c r="L5" i="1"/>
  <c r="L6" i="1"/>
  <c r="L7" i="1"/>
  <c r="L29" i="1"/>
  <c r="L30" i="1"/>
  <c r="L31" i="1"/>
  <c r="L8" i="1"/>
  <c r="L9" i="1"/>
  <c r="L13" i="1"/>
  <c r="L11" i="1"/>
  <c r="L12" i="1"/>
  <c r="L10" i="1"/>
  <c r="L32" i="1"/>
  <c r="L33" i="1"/>
  <c r="L34" i="1"/>
  <c r="L14" i="1"/>
  <c r="L15" i="1"/>
  <c r="L16" i="1"/>
  <c r="L35" i="1"/>
  <c r="L36" i="1"/>
  <c r="L40" i="1"/>
  <c r="L38" i="1"/>
  <c r="L39" i="1"/>
  <c r="L37" i="1"/>
  <c r="L17" i="1"/>
  <c r="L18" i="1"/>
  <c r="L22" i="1"/>
  <c r="L20" i="1"/>
  <c r="L21" i="1"/>
  <c r="L19" i="1"/>
  <c r="L41" i="1"/>
  <c r="L42" i="1"/>
  <c r="L43" i="1"/>
  <c r="L23" i="1"/>
  <c r="L24" i="1"/>
  <c r="L25" i="1"/>
  <c r="L44" i="1"/>
  <c r="L45" i="1"/>
  <c r="L49" i="1"/>
  <c r="L47" i="1"/>
  <c r="L48" i="1"/>
  <c r="L28" i="1"/>
  <c r="L26" i="1"/>
  <c r="L27" i="1"/>
  <c r="L46" i="1"/>
  <c r="L50" i="1"/>
  <c r="L51" i="1"/>
  <c r="L52" i="1"/>
  <c r="L53" i="1"/>
  <c r="L54" i="1"/>
  <c r="L58" i="1"/>
  <c r="L56" i="1"/>
  <c r="L57" i="1"/>
  <c r="L55" i="1"/>
  <c r="L59" i="1"/>
  <c r="L60" i="1"/>
  <c r="L61" i="1"/>
  <c r="L62" i="1"/>
  <c r="L63" i="1"/>
  <c r="L64" i="1"/>
  <c r="D2" i="2" l="1"/>
  <c r="D3" i="2"/>
  <c r="D4" i="2"/>
  <c r="D5" i="2"/>
  <c r="D6" i="2"/>
  <c r="D7" i="2"/>
  <c r="D29" i="2"/>
  <c r="D9" i="2"/>
  <c r="D31" i="2"/>
  <c r="D11" i="2"/>
  <c r="D12" i="2"/>
  <c r="D13" i="2"/>
  <c r="D8" i="2"/>
  <c r="D15" i="2"/>
  <c r="D10" i="2"/>
  <c r="D32" i="2"/>
  <c r="D18" i="2"/>
  <c r="D34" i="2"/>
  <c r="D14" i="2"/>
  <c r="D21" i="2"/>
  <c r="D16" i="2"/>
  <c r="D38" i="2"/>
  <c r="D24" i="2"/>
  <c r="D40" i="2"/>
  <c r="D20" i="2"/>
  <c r="D27" i="2"/>
  <c r="D37" i="2"/>
  <c r="D35" i="2"/>
  <c r="D30" i="2"/>
  <c r="D22" i="2"/>
  <c r="D17" i="2"/>
  <c r="D33" i="2"/>
  <c r="D19" i="2"/>
  <c r="D23" i="2"/>
  <c r="D36" i="2"/>
  <c r="D43" i="2"/>
  <c r="D41" i="2"/>
  <c r="D39" i="2"/>
  <c r="D25" i="2"/>
  <c r="D26" i="2"/>
  <c r="D42" i="2"/>
  <c r="D49" i="2"/>
  <c r="D47" i="2"/>
  <c r="D45" i="2"/>
  <c r="D46" i="2"/>
  <c r="D44" i="2"/>
  <c r="D48" i="2"/>
  <c r="D28" i="2"/>
  <c r="D50" i="2"/>
  <c r="D51" i="2"/>
  <c r="D52" i="2"/>
  <c r="D56" i="2"/>
  <c r="D54" i="2"/>
  <c r="D58" i="2"/>
  <c r="D53" i="2"/>
  <c r="D57" i="2"/>
  <c r="D55" i="2"/>
  <c r="D59" i="2"/>
  <c r="D60" i="2"/>
  <c r="D61" i="2"/>
  <c r="D62" i="2"/>
  <c r="D63" i="2"/>
  <c r="D64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G2" i="3"/>
  <c r="G3" i="3"/>
  <c r="G13" i="3"/>
  <c r="G5" i="3"/>
  <c r="G11" i="3"/>
  <c r="G7" i="3"/>
  <c r="G4" i="3"/>
  <c r="G15" i="3"/>
  <c r="G6" i="3"/>
  <c r="G9" i="3"/>
  <c r="G12" i="3"/>
  <c r="G14" i="3"/>
  <c r="G10" i="3"/>
  <c r="G8" i="3"/>
  <c r="G16" i="3"/>
  <c r="G17" i="3"/>
  <c r="G18" i="3"/>
  <c r="G19" i="3"/>
  <c r="G20" i="3"/>
  <c r="G21" i="3"/>
  <c r="G22" i="3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M38" i="2" l="1"/>
  <c r="M39" i="2"/>
  <c r="M40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M62" i="2" l="1"/>
  <c r="M63" i="2"/>
  <c r="M64" i="2"/>
  <c r="M61" i="2"/>
  <c r="M60" i="2"/>
  <c r="M59" i="2"/>
  <c r="M36" i="2" l="1"/>
  <c r="M3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3" i="2"/>
  <c r="M34" i="2"/>
  <c r="M37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35" i="2" l="1"/>
</calcChain>
</file>

<file path=xl/sharedStrings.xml><?xml version="1.0" encoding="utf-8"?>
<sst xmlns="http://schemas.openxmlformats.org/spreadsheetml/2006/main" count="3553" uniqueCount="80">
  <si>
    <t>Target</t>
  </si>
  <si>
    <t>Which angle</t>
  </si>
  <si>
    <t>Value (cos)</t>
  </si>
  <si>
    <t>btw 1st and 2nd</t>
  </si>
  <si>
    <t>btw 1st and 3rd</t>
  </si>
  <si>
    <t>btw 2nd and 3rd</t>
  </si>
  <si>
    <t>C1p,I1p,I1p</t>
  </si>
  <si>
    <t>C1p,I2p,I1p</t>
  </si>
  <si>
    <t>C1p,I2p,I2p</t>
  </si>
  <si>
    <t>C1p,I3p,I1p</t>
  </si>
  <si>
    <t>C1p,I3p,I2p</t>
  </si>
  <si>
    <t>C1p,I3p,I3p</t>
  </si>
  <si>
    <t>C2p,I2p,I2p</t>
  </si>
  <si>
    <t>C2p,I3p,I2p</t>
  </si>
  <si>
    <t>C2p,I3p,I3p</t>
  </si>
  <si>
    <t>Std (cos)</t>
  </si>
  <si>
    <t>Value (deg)</t>
  </si>
  <si>
    <t>Std (deg)</t>
  </si>
  <si>
    <t>Derivative</t>
  </si>
  <si>
    <t>Value (eV)</t>
  </si>
  <si>
    <t>C1p,I4p,I2p</t>
  </si>
  <si>
    <t>C1p,I4p,I3p</t>
  </si>
  <si>
    <t>C1p,I4p,I4p</t>
  </si>
  <si>
    <t>C2p,I4p,I2p</t>
  </si>
  <si>
    <t>C2p,I4p,I3p</t>
  </si>
  <si>
    <t>C2p,I4p,I4p</t>
  </si>
  <si>
    <t>C2p,I5p,I3p</t>
  </si>
  <si>
    <t>C2p,I5p,I4p</t>
  </si>
  <si>
    <t>C2p,I5p,I5p</t>
  </si>
  <si>
    <t>Std (eV)</t>
  </si>
  <si>
    <t>Where max (eV)</t>
  </si>
  <si>
    <t>C2p,I1p,I1p</t>
  </si>
  <si>
    <t>C2p,I2p,I1p</t>
  </si>
  <si>
    <t>C2p,I3p,I1p</t>
  </si>
  <si>
    <t>Charge product</t>
  </si>
  <si>
    <t>1st charge</t>
  </si>
  <si>
    <t>2nd charge</t>
  </si>
  <si>
    <t>3rd charge</t>
  </si>
  <si>
    <t>Charge sum</t>
  </si>
  <si>
    <t>Charge diff</t>
  </si>
  <si>
    <t>Num hits (counts)</t>
  </si>
  <si>
    <t>C3p,I2p,I2p</t>
  </si>
  <si>
    <t>C3p,I3p,I2p</t>
  </si>
  <si>
    <t>C3p,I3p,I3p</t>
  </si>
  <si>
    <t>C3p,I4p,I2p</t>
  </si>
  <si>
    <t>C3p,I4p,I3p</t>
  </si>
  <si>
    <t>C3p,I4p,I4p</t>
  </si>
  <si>
    <t>C3p,I5p,I2p</t>
  </si>
  <si>
    <t>C3p,I5p,I3p</t>
  </si>
  <si>
    <t>C3p,I5p,I4p</t>
  </si>
  <si>
    <t>C3p,I5p,I5p</t>
  </si>
  <si>
    <t>C3p,I6p,I3p</t>
  </si>
  <si>
    <t>C3p,I6p,I4p</t>
  </si>
  <si>
    <t>C3p,I6p,I5p</t>
  </si>
  <si>
    <t>C3p,I6p,I6p</t>
  </si>
  <si>
    <t>C3p,I7p,I4p</t>
  </si>
  <si>
    <t>C3p,I7p,I5p</t>
  </si>
  <si>
    <t>C3p,I7p,I6p</t>
  </si>
  <si>
    <t>C3p,I7p,I7p</t>
  </si>
  <si>
    <t>C3p,I8p,I5p</t>
  </si>
  <si>
    <t>C3p,I8p,I6p</t>
  </si>
  <si>
    <t>C3p,I8p,I7p</t>
  </si>
  <si>
    <t>C4p,I7p,I5p</t>
  </si>
  <si>
    <t>C4p,I7p,I6p</t>
  </si>
  <si>
    <t>C4p,I7p,I7p</t>
  </si>
  <si>
    <t>C4p,I8p,I5p</t>
  </si>
  <si>
    <t>C4p,I8p,I6p</t>
  </si>
  <si>
    <t>C4p,I8p,I7p</t>
  </si>
  <si>
    <t>Plain BU</t>
  </si>
  <si>
    <t>Sym BU</t>
  </si>
  <si>
    <t>Params</t>
  </si>
  <si>
    <t>BU=10fs</t>
  </si>
  <si>
    <t>BU=15fs</t>
  </si>
  <si>
    <t>Daehyun</t>
  </si>
  <si>
    <t>BU=10fs,CT=3fs</t>
  </si>
  <si>
    <t>BU=20fs,CT=2fs</t>
  </si>
  <si>
    <t>Luo</t>
  </si>
  <si>
    <t>Corr exp</t>
  </si>
  <si>
    <t>Exp</t>
  </si>
  <si>
    <t>Exp or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</si>
</sst>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>
    <font>
      <sz val="12"/>
      <color theme="1"/>
      <name val="Calibri"/>
      <family val="2"/>
      <scheme val="minor"/>
    </font>
    <font>
      <sz val="12"/>
      <color theme="1"/>
      <name val="Courier"/>
      <family val="1"/>
    </font>
    <font>
      <sz val="6"/>
      <name val="Calibri"/>
      <family val="3"/>
      <charset val="128"/>
      <scheme val="minor"/>
    </font>
    <font>
      <sz val="12"/>
      <color theme="1"/>
      <name val="Courier"/>
      <family val="3"/>
    </font>
    <font>
      <sz val="12"/>
      <name val="Courier"/>
      <family val="1"/>
    </font>
    <font>
      <sz val="12"/>
      <color theme="1"/>
      <name val="Courier"/>
      <family val="1"/>
    </font>
    <font>
      <sz val="12"/>
      <color rgb="FF000000"/>
      <name val="Courier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3" fillId="0" borderId="0" xfId="0" applyFont="1"/>
    <xf numFmtId="1" fontId="1" fillId="0" borderId="0" xfId="0" applyNumberFormat="1" applyFont="1"/>
    <xf numFmtId="164" fontId="0" fillId="0" borderId="0" xfId="0" applyNumberFormat="1"/>
    <xf numFmtId="165" fontId="4" fillId="0" borderId="0" xfId="0" applyNumberFormat="1" applyFont="1" applyFill="1"/>
    <xf numFmtId="165" fontId="1" fillId="0" borderId="0" xfId="0" applyNumberFormat="1" applyFont="1" applyFill="1"/>
    <xf numFmtId="165" fontId="5" fillId="0" borderId="0" xfId="0" applyNumberFormat="1" applyFont="1"/>
    <xf numFmtId="0" fontId="1" fillId="0" borderId="0" xfId="0" applyNumberFormat="1" applyFont="1"/>
    <xf numFmtId="164" fontId="3" fillId="0" borderId="0" xfId="0" applyNumberFormat="1" applyFont="1"/>
    <xf numFmtId="0" fontId="6" fillId="0" borderId="0" xfId="0" applyFont="1"/>
  </cellXfs>
  <cellStyles count="1">
    <cellStyle name="Normal" xfId="0" builtinId="0"/>
  </cellStyles>
  <dxfs count="104"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3"/>
        <scheme val="none"/>
      </font>
      <numFmt numFmtId="164" formatCode="0.00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65" formatCode="0.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65" formatCode="0.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64" formatCode="0.00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64" formatCode="0.000"/>
    </dxf>
    <dxf>
      <font>
        <strike val="0"/>
        <outline val="0"/>
        <shadow val="0"/>
        <u val="none"/>
        <vertAlign val="baseline"/>
        <sz val="12"/>
        <color rgb="FF000000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65" formatCode="0.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65" formatCode="0.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64" formatCode="0.00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64" formatCode="0.00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65" formatCode="0.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65" formatCode="0.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64" formatCode="0.00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64" formatCode="0.00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65" formatCode="0.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ourier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ourier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65" formatCode="0.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65" formatCode="0.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4212ED6-559E-9B40-A6B0-E2D99607BAE0}" name="Table7" displayName="Table7" ref="A1:H43" totalsRowShown="0" headerRowDxfId="103" dataDxfId="102">
  <autoFilter ref="A1:H43" xr:uid="{996A0F90-7E3D-3043-88E2-C21E3D255041}"/>
  <sortState xmlns:xlrd2="http://schemas.microsoft.com/office/spreadsheetml/2017/richdata2" ref="B2:H43">
    <sortCondition ref="B2:B43"/>
    <sortCondition ref="E2:E43"/>
  </sortState>
  <tableColumns count="8">
    <tableColumn id="8" xr3:uid="{9A56E6C3-A6AC-6749-842C-76D0659F5BA4}" name="Corr exp" dataDxfId="101"/>
    <tableColumn id="6" xr3:uid="{65105963-6A75-A244-960D-48E2DFC8E189}" name="Exp or model" dataDxfId="100"/>
    <tableColumn id="7" xr3:uid="{7DE0BFC8-A6D9-8744-A8EC-D35759CD6159}" name="1st charge" dataDxfId="99"/>
    <tableColumn id="1" xr3:uid="{8DFEA5DE-A0ED-D641-8F95-0CDA0D156558}" name="Charge product" dataDxfId="98"/>
    <tableColumn id="2" xr3:uid="{64B9B7D8-A809-A142-B997-934140B109DC}" name="Target" dataDxfId="97"/>
    <tableColumn id="3" xr3:uid="{51E3669A-7C29-BC4A-B0A5-881E2496D805}" name="Where max (eV)" dataDxfId="96"/>
    <tableColumn id="4" xr3:uid="{6B80FD94-E13D-204A-8552-37318FD4FF2B}" name="Value (eV)" dataDxfId="95"/>
    <tableColumn id="5" xr3:uid="{72FC98D5-E986-A14B-B5FB-84985C61AEB7}" name="Std (eV)" dataDxfId="94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BFE3A4-738C-C549-9FD5-86AF2A8C442F}" name="Table4" displayName="Table4" ref="A1:I22" totalsRowShown="0" headerRowDxfId="93" dataDxfId="92">
  <autoFilter ref="A1:I22" xr:uid="{3DB9BD1D-B817-0242-90D3-584B423AC156}"/>
  <sortState xmlns:xlrd2="http://schemas.microsoft.com/office/spreadsheetml/2017/richdata2" ref="A2:I22">
    <sortCondition ref="F1:F22"/>
  </sortState>
  <tableColumns count="9">
    <tableColumn id="7" xr3:uid="{DAD5FDF5-A6C8-574D-BFC4-5A10D1ED7E34}" name="1st charge" dataDxfId="91"/>
    <tableColumn id="8" xr3:uid="{5A387F5B-AF22-6141-99EF-481AB3615C4B}" name="2nd charge" dataDxfId="90"/>
    <tableColumn id="9" xr3:uid="{AA6C8F83-BBCE-AF4E-B4E1-BA62A2841799}" name="3rd charge" dataDxfId="89"/>
    <tableColumn id="10" xr3:uid="{0FD9B132-653B-BC4A-9BA5-C245D0FF51CC}" name="Charge sum" dataDxfId="88">
      <calculatedColumnFormula>SUM(Table4[[#This Row],[1st charge]],Table4[[#This Row],[2nd charge]],Table4[[#This Row],[3rd charge]])+2</calculatedColumnFormula>
    </tableColumn>
    <tableColumn id="6" xr3:uid="{D3E74352-D87B-E34A-9264-4BBE33D89CE3}" name="Charge product" dataDxfId="87">
      <calculatedColumnFormula>PRODUCT(Table4[[#This Row],[2nd charge]],Table4[[#This Row],[3rd charge]])</calculatedColumnFormula>
    </tableColumn>
    <tableColumn id="1" xr3:uid="{9D327BFF-BF28-B14C-8B25-5100A96B552D}" name="Target" dataDxfId="86"/>
    <tableColumn id="2" xr3:uid="{792A751B-7419-1E4A-BE99-21FCD7A9B774}" name="Where max (eV)" dataDxfId="85"/>
    <tableColumn id="3" xr3:uid="{1B481ECB-11AB-0E44-BCDD-70BA09EABA53}" name="Value (eV)" dataDxfId="84"/>
    <tableColumn id="4" xr3:uid="{075F26CC-C1A1-814D-A948-954C4E02D511}" name="Std (eV)" dataDxfId="83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4918EC-ECF9-6348-85F1-8B0F9A71951F}" name="Table46" displayName="Table46" ref="A1:J49" totalsRowShown="0" headerRowDxfId="82" dataDxfId="81">
  <autoFilter ref="A1:J49" xr:uid="{3DB9BD1D-B817-0242-90D3-584B423AC156}"/>
  <sortState xmlns:xlrd2="http://schemas.microsoft.com/office/spreadsheetml/2017/richdata2" ref="A2:J49">
    <sortCondition ref="F1:F49"/>
  </sortState>
  <tableColumns count="10">
    <tableColumn id="7" xr3:uid="{F365278F-1763-FF41-814A-7D1B555E5C2E}" name="1st charge" dataDxfId="80"/>
    <tableColumn id="8" xr3:uid="{661833D2-1CAD-8E4D-8BBF-F35B09CD1234}" name="2nd charge" dataDxfId="79"/>
    <tableColumn id="9" xr3:uid="{BB56C444-215F-A64C-80BA-01B165027B87}" name="3rd charge" dataDxfId="78"/>
    <tableColumn id="10" xr3:uid="{00F1CF7E-D7FA-C84A-A1E8-0171DFD46DA8}" name="Charge sum" dataDxfId="77">
      <calculatedColumnFormula>SUM(Table46[[#This Row],[1st charge]],Table46[[#This Row],[2nd charge]],Table46[[#This Row],[3rd charge]])+2</calculatedColumnFormula>
    </tableColumn>
    <tableColumn id="6" xr3:uid="{2188068B-EDC5-FA48-86D1-B3420C7FE3BC}" name="Charge product" dataDxfId="76">
      <calculatedColumnFormula>PRODUCT(Table46[[#This Row],[2nd charge]],Table46[[#This Row],[3rd charge]])</calculatedColumnFormula>
    </tableColumn>
    <tableColumn id="1" xr3:uid="{092B87AC-DC40-E943-BF9D-2FF34094E3F0}" name="Target" dataDxfId="75"/>
    <tableColumn id="5" xr3:uid="{D0C26DAC-1E22-1946-A3CE-34D74B330094}" name="Num hits (counts)" dataDxfId="74"/>
    <tableColumn id="2" xr3:uid="{F30C52E6-6CD8-4E47-A9D7-F5B9920D46ED}" name="Where max (eV)" dataDxfId="73"/>
    <tableColumn id="3" xr3:uid="{42ABC520-7B0A-8049-9A38-8865C766CD7E}" name="Value (eV)" dataDxfId="72"/>
    <tableColumn id="4" xr3:uid="{DA63A376-37B6-AC44-AF0A-49BE1D90A0EA}" name="Std (eV)" dataDxfId="7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5CAFE6-0173-924B-A4C7-63B902691723}" name="Table14" displayName="Table14" ref="A1:J169" totalsRowShown="0" headerRowDxfId="70" dataDxfId="69">
  <autoFilter ref="A1:J169" xr:uid="{66BA2ADA-C0CA-4742-93E2-10A5C7E7225E}"/>
  <sortState xmlns:xlrd2="http://schemas.microsoft.com/office/spreadsheetml/2017/richdata2" ref="D2:J22">
    <sortCondition ref="I1:I22"/>
  </sortState>
  <tableColumns count="10">
    <tableColumn id="9" xr3:uid="{B8EDA0B8-9BCB-834F-8CCC-0F471319A72B}" name="Corr exp" dataDxfId="68"/>
    <tableColumn id="7" xr3:uid="{3BB13739-3702-4146-945E-E3B217AB7C45}" name="Exp or model" dataDxfId="67"/>
    <tableColumn id="11" xr3:uid="{2BE01215-C5B5-074D-99A9-C993C655C06F}" name="Params" dataDxfId="66"/>
    <tableColumn id="5" xr3:uid="{F0066CE8-E02B-8042-B921-F174E02B00A7}" name="1st charge" dataDxfId="65"/>
    <tableColumn id="6" xr3:uid="{02CFECCA-8D69-5E41-A2B6-575717569671}" name="2nd charge" dataDxfId="64"/>
    <tableColumn id="8" xr3:uid="{9AD25BD6-F9B8-6A4C-A116-5178C736C17B}" name="3rd charge" dataDxfId="63"/>
    <tableColumn id="3" xr3:uid="{0AF30830-F718-534E-A42F-FE383FFF7679}" name="Charge sum" dataDxfId="62">
      <calculatedColumnFormula>SUM(Table14[[#This Row],[1st charge]],Table14[[#This Row],[2nd charge]],Table14[[#This Row],[3rd charge]])+2</calculatedColumnFormula>
    </tableColumn>
    <tableColumn id="2" xr3:uid="{52AE393E-7955-DB4C-A855-158A8D1DBBC7}" name="Charge product" dataDxfId="61">
      <calculatedColumnFormula>PRODUCT(Table14[[#This Row],[2nd charge]],Table14[[#This Row],[3rd charge]])</calculatedColumnFormula>
    </tableColumn>
    <tableColumn id="1" xr3:uid="{1CC0A49A-8094-9C48-8751-E85040147659}" name="Target" dataDxfId="60"/>
    <tableColumn id="4" xr3:uid="{5CB3FCD0-9CA8-B34A-8D22-3CEDDCCBFF03}" name="Value (eV)" dataDxfId="59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566CB9B-3222-664E-888F-DDB69B9DAF5C}" name="Table139" displayName="Table139" ref="A1:K127" totalsRowShown="0" headerRowDxfId="58" dataDxfId="57">
  <autoFilter ref="A1:K127" xr:uid="{F4AED07C-A7C5-4F4D-909E-9ED7BA8F5F3B}"/>
  <sortState xmlns:xlrd2="http://schemas.microsoft.com/office/spreadsheetml/2017/richdata2" ref="B2:K127">
    <sortCondition ref="B2:B127"/>
    <sortCondition ref="F2:F127"/>
    <sortCondition ref="G2:G127"/>
  </sortState>
  <tableColumns count="11">
    <tableColumn id="10" xr3:uid="{ECAFC91D-3CCE-9848-B538-9D776D6EE833}" name="Corr exp" dataDxfId="56"/>
    <tableColumn id="8" xr3:uid="{D679126A-5BE8-1F4E-BFBF-852FBB716BC0}" name="Exp or model" dataDxfId="55"/>
    <tableColumn id="13" xr3:uid="{7346A31F-5B8D-B943-ABF2-4BFC2B8CA0C5}" name="1st charge" dataDxfId="54"/>
    <tableColumn id="9" xr3:uid="{7F001A9F-CDE7-F040-8B50-B11E60AF3937}" name="Charge diff" dataDxfId="53"/>
    <tableColumn id="3" xr3:uid="{77B5226E-39B5-BB4B-AE68-3654949FC356}" name="Charge product" dataDxfId="52"/>
    <tableColumn id="1" xr3:uid="{868F6885-E06F-BA4B-8597-36EC9BFB5E4C}" name="Target" dataDxfId="51"/>
    <tableColumn id="2" xr3:uid="{13A41EFF-7216-0C4E-A83C-DD0845D323A8}" name="Which angle" dataDxfId="50"/>
    <tableColumn id="4" xr3:uid="{37DBDA84-46A1-6049-B46C-2BA86EC66E6C}" name="Value (cos)" dataDxfId="49"/>
    <tableColumn id="5" xr3:uid="{65BAE610-246D-2547-828C-38BFB36C57C0}" name="Std (cos)" dataDxfId="48"/>
    <tableColumn id="6" xr3:uid="{1938A027-66C2-924C-987A-847C35F2FDF7}" name="Value (deg)" dataDxfId="47"/>
    <tableColumn id="7" xr3:uid="{BB568585-48DF-BD4F-B7D1-56E5FB917EAB}" name="Std (deg)" dataDxfId="46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2DC47B-F711-F144-B132-544BC9C89C5C}" name="Table13" displayName="Table13" ref="A1:M64" totalsRowShown="0" headerRowDxfId="45" dataDxfId="44">
  <autoFilter ref="A1:M64" xr:uid="{F4AED07C-A7C5-4F4D-909E-9ED7BA8F5F3B}"/>
  <sortState xmlns:xlrd2="http://schemas.microsoft.com/office/spreadsheetml/2017/richdata2" ref="A2:M64">
    <sortCondition ref="G2:G64"/>
    <sortCondition ref="H2:H64"/>
  </sortState>
  <tableColumns count="13">
    <tableColumn id="13" xr3:uid="{99E06E13-C633-0A47-ABF0-1050B35C381D}" name="1st charge" dataDxfId="43"/>
    <tableColumn id="12" xr3:uid="{BD8D1E2A-2A2C-1F42-A6C6-6A254A3FDE71}" name="2nd charge" dataDxfId="42"/>
    <tableColumn id="10" xr3:uid="{17536407-74EE-F746-8055-D83F84548A20}" name="3rd charge" dataDxfId="41"/>
    <tableColumn id="14" xr3:uid="{00852067-4613-E44C-85DA-889C73D769C1}" name="Charge diff" dataDxfId="40">
      <calculatedColumnFormula>Table13[[#This Row],[2nd charge]]-Table13[[#This Row],[3rd charge]]</calculatedColumnFormula>
    </tableColumn>
    <tableColumn id="9" xr3:uid="{7DF4328F-FD11-0047-AACB-C000A6D85681}" name="Charge sum" dataDxfId="39">
      <calculatedColumnFormula>SUM(Table13[[#This Row],[1st charge]],Table13[[#This Row],[2nd charge]],Table13[[#This Row],[3rd charge]])+2</calculatedColumnFormula>
    </tableColumn>
    <tableColumn id="3" xr3:uid="{6E572B7E-6842-BB41-9F92-5EAE3D0F5634}" name="Charge product" dataDxfId="38">
      <calculatedColumnFormula>PRODUCT(Table13[[#This Row],[2nd charge]],Table13[[#This Row],[3rd charge]])</calculatedColumnFormula>
    </tableColumn>
    <tableColumn id="1" xr3:uid="{8B4B77E0-8DAF-6844-81A3-697546F986D3}" name="Target" dataDxfId="37"/>
    <tableColumn id="2" xr3:uid="{E40CF224-E98E-824B-BBFF-B89D670A7A94}" name="Which angle" dataDxfId="36"/>
    <tableColumn id="4" xr3:uid="{F7BB6A8F-D046-E04F-87B7-EDA5A684CE32}" name="Value (cos)" dataDxfId="35"/>
    <tableColumn id="5" xr3:uid="{B2F1E7C8-B7ED-DB4A-B7CA-2F007D21B439}" name="Std (cos)" dataDxfId="34"/>
    <tableColumn id="8" xr3:uid="{F3E76B54-1C2B-AC46-9AB4-A411BE4A8CD3}" name="Derivative" dataDxfId="33"/>
    <tableColumn id="6" xr3:uid="{24DA75BB-8769-9541-9451-E4B1806FB2AB}" name="Value (deg)" dataDxfId="32">
      <calculatedColumnFormula>IF(Table13[[#This Row],[Value (cos)]]="", "", ACOS(Table13[[#This Row],[Value (cos)]])/PI()*180)</calculatedColumnFormula>
    </tableColumn>
    <tableColumn id="7" xr3:uid="{BED3AA85-FC85-7A49-A104-8B2C934971D1}" name="Std (deg)" dataDxfId="31">
      <calculatedColumnFormula>IF(Table13[[#This Row],[Std (cos)]]="","",Table13[[#This Row],[Std (cos)]]*Table13[[#This Row],[Derivative]]/PI()*180)</calculatedColumnFormula>
    </tableColumn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5B4638-E4EE-AA43-9DD1-7BA9D23BBDEC}" name="Table137" displayName="Table137" ref="A1:N145" totalsRowShown="0" headerRowDxfId="30" dataDxfId="29">
  <autoFilter ref="A1:N145" xr:uid="{F4AED07C-A7C5-4F4D-909E-9ED7BA8F5F3B}"/>
  <sortState xmlns:xlrd2="http://schemas.microsoft.com/office/spreadsheetml/2017/richdata2" ref="A2:N145">
    <sortCondition ref="G2:G145"/>
    <sortCondition ref="H2:H145"/>
  </sortState>
  <tableColumns count="14">
    <tableColumn id="13" xr3:uid="{B9A0A1BE-D908-0142-82EC-26091824509D}" name="1st charge" dataDxfId="28"/>
    <tableColumn id="12" xr3:uid="{2B9AA816-7A52-8A4D-85EF-22F4D99E62E7}" name="2nd charge" dataDxfId="27"/>
    <tableColumn id="10" xr3:uid="{3553A661-D71E-934D-AB4A-A34EF23F6921}" name="3rd charge" dataDxfId="26"/>
    <tableColumn id="14" xr3:uid="{E6656488-6A92-724E-893A-E0196533FCE5}" name="Charge diff" dataDxfId="25">
      <calculatedColumnFormula>Table137[[#This Row],[2nd charge]]-Table137[[#This Row],[3rd charge]]</calculatedColumnFormula>
    </tableColumn>
    <tableColumn id="9" xr3:uid="{83B99447-5734-8D46-A4B4-55F3C950CD06}" name="Charge sum" dataDxfId="24">
      <calculatedColumnFormula>SUM(Table137[[#This Row],[1st charge]],Table137[[#This Row],[2nd charge]],Table137[[#This Row],[3rd charge]])+2</calculatedColumnFormula>
    </tableColumn>
    <tableColumn id="3" xr3:uid="{479537E8-48D1-6446-9A2B-BF41F2AE7D58}" name="Charge product" dataDxfId="23">
      <calculatedColumnFormula>PRODUCT(Table137[[#This Row],[2nd charge]],Table137[[#This Row],[3rd charge]])</calculatedColumnFormula>
    </tableColumn>
    <tableColumn id="1" xr3:uid="{55A96130-6C18-8746-8F17-599B4FA19336}" name="Target" dataDxfId="22"/>
    <tableColumn id="2" xr3:uid="{2362709F-DF80-DE4C-BCF9-28F87207357D}" name="Which angle" dataDxfId="21"/>
    <tableColumn id="11" xr3:uid="{F60370CB-E0AC-7044-81F7-457A73948258}" name="Num hits (counts)" dataDxfId="20"/>
    <tableColumn id="4" xr3:uid="{6DABF13F-CB24-5543-889C-B05BF2F35300}" name="Value (cos)" dataDxfId="19">
      <calculatedColumnFormula>IF(Table137[[#This Row],[Value (deg)]]="", "", COS(Table137[[#This Row],[Value (deg)]]/180*PI()))</calculatedColumnFormula>
    </tableColumn>
    <tableColumn id="5" xr3:uid="{398F8BFE-0C68-454F-8C9E-017A64D71079}" name="Std (cos)" dataDxfId="18">
      <calculatedColumnFormula>IF(Table137[[#This Row],[Std (deg)]]="", "", Table137[[#This Row],[Std (deg)]]/180*PI()/Table137[[#This Row],[Derivative]])</calculatedColumnFormula>
    </tableColumn>
    <tableColumn id="8" xr3:uid="{AAAD8ED8-95E7-AA4A-B099-E9DDA31B078E}" name="Derivative" dataDxfId="17"/>
    <tableColumn id="6" xr3:uid="{23EB43A6-AE3B-7E4C-81DD-5388D84F5434}" name="Value (deg)" dataDxfId="16"/>
    <tableColumn id="7" xr3:uid="{EB6B7C3B-6EB8-C441-804F-EA67B953A41D}" name="Std (deg)" dataDxfId="15"/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6879FF-0428-5C4F-A503-E47CE8D2AED3}" name="Table1" displayName="Table1" ref="A1:M505" totalsRowShown="0" headerRowDxfId="14" dataDxfId="13">
  <autoFilter ref="A1:M505" xr:uid="{6F401761-31EB-6147-97F7-11C68A004C47}"/>
  <sortState xmlns:xlrd2="http://schemas.microsoft.com/office/spreadsheetml/2017/richdata2" ref="D2:M64">
    <sortCondition ref="J2:J64"/>
    <sortCondition ref="K2:K64"/>
  </sortState>
  <tableColumns count="13">
    <tableColumn id="13" xr3:uid="{99213ABD-0D8C-7D47-88F9-B15F44B67B85}" name="Corr exp" dataDxfId="12"/>
    <tableColumn id="11" xr3:uid="{E56DF6B3-BB58-E74C-A114-08B82CC16E2D}" name="Exp or model" dataDxfId="11"/>
    <tableColumn id="12" xr3:uid="{31F97335-C3F0-484B-B289-E57DB7F4C6F2}" name="Params" dataDxfId="10"/>
    <tableColumn id="3" xr3:uid="{258353D1-596C-FE4E-A904-580ED74AA5DC}" name="1st charge" dataDxfId="9"/>
    <tableColumn id="5" xr3:uid="{4C14D0D7-6C32-254C-8691-FEAB2E234CA0}" name="2nd charge" dataDxfId="8"/>
    <tableColumn id="6" xr3:uid="{7DDD4DE1-03F2-8646-9454-667EAB077660}" name="3rd charge" dataDxfId="7"/>
    <tableColumn id="7" xr3:uid="{3D1ABBEA-7026-514F-B901-3FDA3588B58D}" name="Charge diff" dataDxfId="6">
      <calculatedColumnFormula>Table1[[#This Row],[2nd charge]]-Table1[[#This Row],[3rd charge]]</calculatedColumnFormula>
    </tableColumn>
    <tableColumn id="8" xr3:uid="{E980D077-6A47-414A-9D15-3E92CEA9925B}" name="Charge sum" dataDxfId="5">
      <calculatedColumnFormula>SUM(Table1[[#This Row],[1st charge]],Table1[[#This Row],[2nd charge]],Table1[[#This Row],[3rd charge]])+2</calculatedColumnFormula>
    </tableColumn>
    <tableColumn id="9" xr3:uid="{CF372B6E-699A-BC4B-8FAD-C175A1215598}" name="Charge product" dataDxfId="4">
      <calculatedColumnFormula>PRODUCT(Table1[[#This Row],[2nd charge]],Table1[[#This Row],[3rd charge]])</calculatedColumnFormula>
    </tableColumn>
    <tableColumn id="1" xr3:uid="{E664FBC6-5BE8-B044-9BA1-8C0F3BC89A4E}" name="Target" dataDxfId="3"/>
    <tableColumn id="2" xr3:uid="{DF7D8A15-E655-4448-8969-81ADC2870849}" name="Which angle" dataDxfId="2"/>
    <tableColumn id="10" xr3:uid="{3ABBFCB2-8177-F746-9275-C5BF2ABB2422}" name="Value (cos)" dataDxfId="1">
      <calculatedColumnFormula>COS(Table1[[#This Row],[Value (deg)]]/180*PI())</calculatedColumnFormula>
    </tableColumn>
    <tableColumn id="4" xr3:uid="{102C5DD5-E75E-FF4B-B00F-BB7571813D61}" name="Value (deg)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4785-B14C-E34D-9748-1F435BFF4D08}">
  <dimension ref="A1:H43"/>
  <sheetViews>
    <sheetView workbookViewId="0">
      <selection activeCell="D4" sqref="D4"/>
    </sheetView>
  </sheetViews>
  <sheetFormatPr baseColWidth="10" defaultRowHeight="16"/>
  <cols>
    <col min="1" max="3" width="15.83203125" customWidth="1"/>
    <col min="4" max="5" width="15.83203125" style="6" customWidth="1"/>
    <col min="6" max="6" width="15.83203125" hidden="1" customWidth="1"/>
    <col min="7" max="8" width="15.83203125" customWidth="1"/>
  </cols>
  <sheetData>
    <row r="1" spans="1:8">
      <c r="A1" s="1" t="s">
        <v>77</v>
      </c>
      <c r="B1" s="1" t="s">
        <v>79</v>
      </c>
      <c r="C1" s="1" t="s">
        <v>35</v>
      </c>
      <c r="D1" s="1" t="s">
        <v>34</v>
      </c>
      <c r="E1" s="1" t="s">
        <v>0</v>
      </c>
      <c r="F1" s="1" t="s">
        <v>30</v>
      </c>
      <c r="G1" s="5" t="s">
        <v>19</v>
      </c>
      <c r="H1" s="5" t="s">
        <v>29</v>
      </c>
    </row>
    <row r="2" spans="1:8">
      <c r="A2" s="1">
        <v>2017</v>
      </c>
      <c r="B2" s="1" t="s">
        <v>78</v>
      </c>
      <c r="C2" s="1">
        <v>1</v>
      </c>
      <c r="D2" s="1">
        <v>1</v>
      </c>
      <c r="E2" s="1" t="s">
        <v>6</v>
      </c>
      <c r="F2" s="5">
        <v>15.5</v>
      </c>
      <c r="G2" s="5">
        <v>18.70861476826795</v>
      </c>
      <c r="H2" s="5">
        <v>8.7037648780571288</v>
      </c>
    </row>
    <row r="3" spans="1:8">
      <c r="A3" s="1">
        <v>2017</v>
      </c>
      <c r="B3" s="1" t="s">
        <v>78</v>
      </c>
      <c r="C3" s="1">
        <v>1</v>
      </c>
      <c r="D3" s="1">
        <v>2</v>
      </c>
      <c r="E3" s="1" t="s">
        <v>7</v>
      </c>
      <c r="F3" s="5">
        <v>23.5</v>
      </c>
      <c r="G3" s="5">
        <v>27.48755782213971</v>
      </c>
      <c r="H3" s="5">
        <v>9.4806265176195019</v>
      </c>
    </row>
    <row r="4" spans="1:8">
      <c r="A4" s="1">
        <v>2017</v>
      </c>
      <c r="B4" s="1" t="s">
        <v>78</v>
      </c>
      <c r="C4" s="1">
        <v>1</v>
      </c>
      <c r="D4" s="1">
        <v>4</v>
      </c>
      <c r="E4" s="1" t="s">
        <v>8</v>
      </c>
      <c r="F4" s="5">
        <v>36.5</v>
      </c>
      <c r="G4" s="5">
        <v>40.045889613181203</v>
      </c>
      <c r="H4" s="5">
        <v>11.788737651068489</v>
      </c>
    </row>
    <row r="5" spans="1:8">
      <c r="A5" s="1">
        <v>2017</v>
      </c>
      <c r="B5" s="1" t="s">
        <v>78</v>
      </c>
      <c r="C5" s="1">
        <v>1</v>
      </c>
      <c r="D5" s="1">
        <v>3</v>
      </c>
      <c r="E5" s="1" t="s">
        <v>9</v>
      </c>
      <c r="F5" s="5">
        <v>35.5</v>
      </c>
      <c r="G5" s="5">
        <v>43.758264100422217</v>
      </c>
      <c r="H5" s="5">
        <v>17.697371559425189</v>
      </c>
    </row>
    <row r="6" spans="1:8">
      <c r="A6" s="1">
        <v>2017</v>
      </c>
      <c r="B6" s="1" t="s">
        <v>78</v>
      </c>
      <c r="C6" s="1">
        <v>1</v>
      </c>
      <c r="D6" s="1">
        <v>6</v>
      </c>
      <c r="E6" s="1" t="s">
        <v>10</v>
      </c>
      <c r="F6" s="5">
        <v>49.5</v>
      </c>
      <c r="G6" s="5">
        <v>54.972187472405878</v>
      </c>
      <c r="H6" s="5">
        <v>11.75016501349301</v>
      </c>
    </row>
    <row r="7" spans="1:8">
      <c r="A7" s="1">
        <v>2017</v>
      </c>
      <c r="B7" s="1" t="s">
        <v>78</v>
      </c>
      <c r="C7" s="1">
        <v>1</v>
      </c>
      <c r="D7" s="1">
        <v>9</v>
      </c>
      <c r="E7" s="1" t="s">
        <v>11</v>
      </c>
      <c r="F7" s="5">
        <v>61.5</v>
      </c>
      <c r="G7" s="5">
        <v>73.074083774747081</v>
      </c>
      <c r="H7" s="5">
        <v>18.170135801757901</v>
      </c>
    </row>
    <row r="8" spans="1:8">
      <c r="A8" s="1">
        <v>2017</v>
      </c>
      <c r="B8" s="1" t="s">
        <v>78</v>
      </c>
      <c r="C8" s="1">
        <v>1</v>
      </c>
      <c r="D8" s="1">
        <v>8</v>
      </c>
      <c r="E8" s="1" t="s">
        <v>20</v>
      </c>
      <c r="F8" s="5">
        <v>81.5</v>
      </c>
      <c r="G8" s="5">
        <v>62.587553893713583</v>
      </c>
      <c r="H8" s="5">
        <v>23.796967883107971</v>
      </c>
    </row>
    <row r="9" spans="1:8">
      <c r="A9" s="1">
        <v>2017</v>
      </c>
      <c r="B9" s="1" t="s">
        <v>78</v>
      </c>
      <c r="C9" s="1">
        <v>1</v>
      </c>
      <c r="D9" s="1">
        <v>12</v>
      </c>
      <c r="E9" s="1" t="s">
        <v>21</v>
      </c>
      <c r="F9" s="5">
        <v>82.5</v>
      </c>
      <c r="G9" s="5">
        <v>86.686501792754868</v>
      </c>
      <c r="H9" s="5">
        <v>22.176743498816279</v>
      </c>
    </row>
    <row r="10" spans="1:8">
      <c r="A10" s="1">
        <v>2017</v>
      </c>
      <c r="B10" s="1" t="s">
        <v>78</v>
      </c>
      <c r="C10" s="1">
        <v>1</v>
      </c>
      <c r="D10" s="1">
        <v>16</v>
      </c>
      <c r="E10" s="1" t="s">
        <v>22</v>
      </c>
      <c r="F10" s="5">
        <v>107.5</v>
      </c>
      <c r="G10" s="5">
        <v>99.580921037608704</v>
      </c>
      <c r="H10" s="5">
        <v>36.256223523263863</v>
      </c>
    </row>
    <row r="11" spans="1:8">
      <c r="A11" s="1">
        <v>2017</v>
      </c>
      <c r="B11" s="1" t="s">
        <v>78</v>
      </c>
      <c r="C11" s="1">
        <v>2</v>
      </c>
      <c r="D11" s="1">
        <v>1</v>
      </c>
      <c r="E11" s="1" t="s">
        <v>31</v>
      </c>
      <c r="F11" s="5">
        <v>46.5</v>
      </c>
      <c r="G11" s="5">
        <v>40.422599656220399</v>
      </c>
      <c r="H11" s="5">
        <v>21.221429910914299</v>
      </c>
    </row>
    <row r="12" spans="1:8">
      <c r="A12" s="1">
        <v>2017</v>
      </c>
      <c r="B12" s="1" t="s">
        <v>78</v>
      </c>
      <c r="C12" s="1">
        <v>2</v>
      </c>
      <c r="D12" s="1">
        <v>2</v>
      </c>
      <c r="E12" s="1" t="s">
        <v>32</v>
      </c>
      <c r="F12" s="5">
        <v>38.5</v>
      </c>
      <c r="G12" s="5">
        <v>47.86913438929377</v>
      </c>
      <c r="H12" s="5">
        <v>19.675280447695219</v>
      </c>
    </row>
    <row r="13" spans="1:8">
      <c r="A13" s="1">
        <v>2017</v>
      </c>
      <c r="B13" s="1" t="s">
        <v>78</v>
      </c>
      <c r="C13" s="1">
        <v>2</v>
      </c>
      <c r="D13" s="1">
        <v>4</v>
      </c>
      <c r="E13" s="1" t="s">
        <v>12</v>
      </c>
      <c r="F13" s="5">
        <v>57.5</v>
      </c>
      <c r="G13" s="5">
        <v>62.102554922275083</v>
      </c>
      <c r="H13" s="5">
        <v>16.497911729393198</v>
      </c>
    </row>
    <row r="14" spans="1:8">
      <c r="A14" s="1">
        <v>2017</v>
      </c>
      <c r="B14" s="1" t="s">
        <v>78</v>
      </c>
      <c r="C14" s="1">
        <v>2</v>
      </c>
      <c r="D14" s="1">
        <v>3</v>
      </c>
      <c r="E14" s="1" t="s">
        <v>33</v>
      </c>
      <c r="F14" s="5">
        <v>64.5</v>
      </c>
      <c r="G14" s="5">
        <v>57.403521450744819</v>
      </c>
      <c r="H14" s="5">
        <v>18.449414241574939</v>
      </c>
    </row>
    <row r="15" spans="1:8">
      <c r="A15" s="1">
        <v>2017</v>
      </c>
      <c r="B15" s="1" t="s">
        <v>78</v>
      </c>
      <c r="C15" s="1">
        <v>2</v>
      </c>
      <c r="D15" s="1">
        <v>6</v>
      </c>
      <c r="E15" s="1" t="s">
        <v>13</v>
      </c>
      <c r="F15" s="5">
        <v>75.5</v>
      </c>
      <c r="G15" s="5">
        <v>78.625620949437319</v>
      </c>
      <c r="H15" s="5">
        <v>17.055231490214361</v>
      </c>
    </row>
    <row r="16" spans="1:8">
      <c r="A16" s="1">
        <v>2017</v>
      </c>
      <c r="B16" s="1" t="s">
        <v>78</v>
      </c>
      <c r="C16" s="1">
        <v>2</v>
      </c>
      <c r="D16" s="1">
        <v>9</v>
      </c>
      <c r="E16" s="1" t="s">
        <v>14</v>
      </c>
      <c r="F16" s="5">
        <v>88.5</v>
      </c>
      <c r="G16" s="5">
        <v>99.255099157686388</v>
      </c>
      <c r="H16" s="5">
        <v>22.48798095692727</v>
      </c>
    </row>
    <row r="17" spans="1:8">
      <c r="A17" s="1">
        <v>2017</v>
      </c>
      <c r="B17" s="1" t="s">
        <v>78</v>
      </c>
      <c r="C17" s="1">
        <v>2</v>
      </c>
      <c r="D17" s="1">
        <v>8</v>
      </c>
      <c r="E17" s="1" t="s">
        <v>23</v>
      </c>
      <c r="F17" s="5">
        <v>105.5</v>
      </c>
      <c r="G17" s="5">
        <v>100.9702213601291</v>
      </c>
      <c r="H17" s="5">
        <v>31.973759221996708</v>
      </c>
    </row>
    <row r="18" spans="1:8">
      <c r="A18" s="1">
        <v>2017</v>
      </c>
      <c r="B18" s="1" t="s">
        <v>78</v>
      </c>
      <c r="C18" s="1">
        <v>2</v>
      </c>
      <c r="D18" s="1">
        <v>12</v>
      </c>
      <c r="E18" s="1" t="s">
        <v>24</v>
      </c>
      <c r="F18" s="5">
        <v>107.5</v>
      </c>
      <c r="G18" s="5">
        <v>113.7676259084222</v>
      </c>
      <c r="H18" s="5">
        <v>21.90810960682192</v>
      </c>
    </row>
    <row r="19" spans="1:8">
      <c r="A19" s="1">
        <v>2017</v>
      </c>
      <c r="B19" s="1" t="s">
        <v>78</v>
      </c>
      <c r="C19" s="1">
        <v>2</v>
      </c>
      <c r="D19" s="1">
        <v>16</v>
      </c>
      <c r="E19" s="1" t="s">
        <v>25</v>
      </c>
      <c r="F19" s="5">
        <v>119.5</v>
      </c>
      <c r="G19" s="5">
        <v>139.86904851018261</v>
      </c>
      <c r="H19" s="5">
        <v>33.879262058842002</v>
      </c>
    </row>
    <row r="20" spans="1:8">
      <c r="A20" s="1">
        <v>2017</v>
      </c>
      <c r="B20" s="1" t="s">
        <v>78</v>
      </c>
      <c r="C20" s="1">
        <v>2</v>
      </c>
      <c r="D20" s="1">
        <v>15</v>
      </c>
      <c r="E20" s="1" t="s">
        <v>26</v>
      </c>
      <c r="F20" s="5">
        <v>117.5</v>
      </c>
      <c r="G20" s="5">
        <v>131.1909737987628</v>
      </c>
      <c r="H20" s="5">
        <v>22.56324590520143</v>
      </c>
    </row>
    <row r="21" spans="1:8">
      <c r="A21" s="1">
        <v>2017</v>
      </c>
      <c r="B21" s="1" t="s">
        <v>78</v>
      </c>
      <c r="C21" s="1">
        <v>2</v>
      </c>
      <c r="D21" s="1">
        <v>20</v>
      </c>
      <c r="E21" s="1" t="s">
        <v>27</v>
      </c>
      <c r="F21" s="5">
        <v>151.5</v>
      </c>
      <c r="G21" s="5">
        <v>162.42024937966659</v>
      </c>
      <c r="H21" s="5">
        <v>27.085997621677571</v>
      </c>
    </row>
    <row r="22" spans="1:8">
      <c r="A22" s="1">
        <v>2017</v>
      </c>
      <c r="B22" s="1" t="s">
        <v>78</v>
      </c>
      <c r="C22" s="1">
        <v>2</v>
      </c>
      <c r="D22" s="1">
        <v>25</v>
      </c>
      <c r="E22" s="1" t="s">
        <v>28</v>
      </c>
      <c r="F22" s="5">
        <v>165.5</v>
      </c>
      <c r="G22" s="5">
        <v>176.6638196668778</v>
      </c>
      <c r="H22" s="5">
        <v>21.255298568648229</v>
      </c>
    </row>
    <row r="23" spans="1:8">
      <c r="A23" s="1">
        <v>2015</v>
      </c>
      <c r="B23" s="1" t="s">
        <v>78</v>
      </c>
      <c r="C23" s="1">
        <v>1</v>
      </c>
      <c r="D23" s="1">
        <v>1</v>
      </c>
      <c r="E23" s="1" t="s">
        <v>6</v>
      </c>
      <c r="F23" s="5">
        <v>15.5</v>
      </c>
      <c r="G23" s="5">
        <v>20.96875</v>
      </c>
      <c r="H23" s="5">
        <v>7.2066998992257201</v>
      </c>
    </row>
    <row r="24" spans="1:8">
      <c r="A24" s="1">
        <v>2015</v>
      </c>
      <c r="B24" s="1" t="s">
        <v>78</v>
      </c>
      <c r="C24" s="1">
        <v>1</v>
      </c>
      <c r="D24" s="1">
        <v>2</v>
      </c>
      <c r="E24" s="1" t="s">
        <v>7</v>
      </c>
      <c r="F24" s="5">
        <v>26.5</v>
      </c>
      <c r="G24" s="5">
        <v>30.400369003690042</v>
      </c>
      <c r="H24" s="5">
        <v>7.3379944280068718</v>
      </c>
    </row>
    <row r="25" spans="1:8">
      <c r="A25" s="1">
        <v>2015</v>
      </c>
      <c r="B25" s="1" t="s">
        <v>78</v>
      </c>
      <c r="C25" s="1">
        <v>1</v>
      </c>
      <c r="D25" s="1">
        <v>4</v>
      </c>
      <c r="E25" s="1" t="s">
        <v>8</v>
      </c>
      <c r="F25" s="5">
        <v>37.5</v>
      </c>
      <c r="G25" s="5">
        <v>45.583870967741937</v>
      </c>
      <c r="H25" s="5">
        <v>11.137240544726181</v>
      </c>
    </row>
    <row r="26" spans="1:8">
      <c r="A26" s="1">
        <v>2015</v>
      </c>
      <c r="B26" s="1" t="s">
        <v>78</v>
      </c>
      <c r="C26" s="1">
        <v>1</v>
      </c>
      <c r="D26" s="1">
        <v>3</v>
      </c>
      <c r="E26" s="1" t="s">
        <v>9</v>
      </c>
      <c r="F26" s="5">
        <v>44.5</v>
      </c>
      <c r="G26" s="5">
        <v>46.2</v>
      </c>
      <c r="H26" s="5">
        <v>11.33559501242499</v>
      </c>
    </row>
    <row r="27" spans="1:8">
      <c r="A27" s="1">
        <v>2015</v>
      </c>
      <c r="B27" s="1" t="s">
        <v>78</v>
      </c>
      <c r="C27" s="1">
        <v>1</v>
      </c>
      <c r="D27" s="1">
        <v>6</v>
      </c>
      <c r="E27" s="1" t="s">
        <v>10</v>
      </c>
      <c r="F27" s="5">
        <v>57.5</v>
      </c>
      <c r="G27" s="5">
        <v>61.444444444444443</v>
      </c>
      <c r="H27" s="5">
        <v>12.48764821832723</v>
      </c>
    </row>
    <row r="28" spans="1:8">
      <c r="A28" s="1">
        <v>2015</v>
      </c>
      <c r="B28" s="1" t="s">
        <v>78</v>
      </c>
      <c r="C28" s="1">
        <v>1</v>
      </c>
      <c r="D28" s="1">
        <v>9</v>
      </c>
      <c r="E28" s="1" t="s">
        <v>11</v>
      </c>
      <c r="F28" s="5">
        <v>67.5</v>
      </c>
      <c r="G28" s="5">
        <v>75.448453608247419</v>
      </c>
      <c r="H28" s="5">
        <v>12.024349123153261</v>
      </c>
    </row>
    <row r="29" spans="1:8">
      <c r="A29" s="1">
        <v>2015</v>
      </c>
      <c r="B29" s="1" t="s">
        <v>78</v>
      </c>
      <c r="C29" s="1">
        <v>1</v>
      </c>
      <c r="D29" s="1">
        <v>8</v>
      </c>
      <c r="E29" s="1" t="s">
        <v>20</v>
      </c>
      <c r="F29" s="5">
        <v>62.5</v>
      </c>
      <c r="G29" s="5">
        <v>78.120370370370367</v>
      </c>
      <c r="H29" s="5">
        <v>16.71144960830669</v>
      </c>
    </row>
    <row r="30" spans="1:8">
      <c r="A30" s="1">
        <v>2015</v>
      </c>
      <c r="B30" s="1" t="s">
        <v>78</v>
      </c>
      <c r="C30" s="1">
        <v>1</v>
      </c>
      <c r="D30" s="1">
        <v>12</v>
      </c>
      <c r="E30" s="1" t="s">
        <v>21</v>
      </c>
      <c r="F30" s="5">
        <v>93.5</v>
      </c>
      <c r="G30" s="5">
        <v>94.860824742268036</v>
      </c>
      <c r="H30" s="5">
        <v>16.39557326498521</v>
      </c>
    </row>
    <row r="31" spans="1:8">
      <c r="A31" s="1">
        <v>2015</v>
      </c>
      <c r="B31" s="1" t="s">
        <v>78</v>
      </c>
      <c r="C31" s="1">
        <v>1</v>
      </c>
      <c r="D31" s="1">
        <v>16</v>
      </c>
      <c r="E31" s="1" t="s">
        <v>22</v>
      </c>
      <c r="F31" s="5">
        <v>93.5</v>
      </c>
      <c r="G31" s="5">
        <v>118.9912280701754</v>
      </c>
      <c r="H31" s="5">
        <v>31.894080629383222</v>
      </c>
    </row>
    <row r="32" spans="1:8">
      <c r="A32" s="1">
        <v>2015</v>
      </c>
      <c r="B32" s="1" t="s">
        <v>78</v>
      </c>
      <c r="C32" s="1">
        <v>2</v>
      </c>
      <c r="D32" s="1">
        <v>1</v>
      </c>
      <c r="E32" s="1" t="s">
        <v>31</v>
      </c>
      <c r="F32" s="5">
        <v>17.5</v>
      </c>
      <c r="G32" s="5">
        <v>30.214285714285719</v>
      </c>
      <c r="H32" s="5">
        <v>7.6478621796138144</v>
      </c>
    </row>
    <row r="33" spans="1:8">
      <c r="A33" s="1">
        <v>2015</v>
      </c>
      <c r="B33" s="1" t="s">
        <v>78</v>
      </c>
      <c r="C33" s="1">
        <v>2</v>
      </c>
      <c r="D33" s="1">
        <v>2</v>
      </c>
      <c r="E33" s="1" t="s">
        <v>32</v>
      </c>
      <c r="F33" s="5">
        <v>42.5</v>
      </c>
      <c r="G33" s="5">
        <v>48.930555555555557</v>
      </c>
      <c r="H33" s="5">
        <v>10.763655911457169</v>
      </c>
    </row>
    <row r="34" spans="1:8">
      <c r="A34" s="1">
        <v>2015</v>
      </c>
      <c r="B34" s="1" t="s">
        <v>78</v>
      </c>
      <c r="C34" s="1">
        <v>2</v>
      </c>
      <c r="D34" s="1">
        <v>4</v>
      </c>
      <c r="E34" s="1" t="s">
        <v>12</v>
      </c>
      <c r="F34" s="5">
        <v>58.5</v>
      </c>
      <c r="G34" s="5">
        <v>63.921875</v>
      </c>
      <c r="H34" s="5">
        <v>10.740991410683421</v>
      </c>
    </row>
    <row r="35" spans="1:8">
      <c r="A35" s="1">
        <v>2015</v>
      </c>
      <c r="B35" s="1" t="s">
        <v>78</v>
      </c>
      <c r="C35" s="1">
        <v>2</v>
      </c>
      <c r="D35" s="1">
        <v>3</v>
      </c>
      <c r="E35" s="1" t="s">
        <v>33</v>
      </c>
      <c r="F35" s="5">
        <v>57.5</v>
      </c>
      <c r="G35" s="5">
        <v>62.821428571428569</v>
      </c>
      <c r="H35" s="5">
        <v>9.7835633715378965</v>
      </c>
    </row>
    <row r="36" spans="1:8">
      <c r="A36" s="1">
        <v>2015</v>
      </c>
      <c r="B36" s="1" t="s">
        <v>78</v>
      </c>
      <c r="C36" s="1">
        <v>2</v>
      </c>
      <c r="D36" s="1">
        <v>6</v>
      </c>
      <c r="E36" s="1" t="s">
        <v>13</v>
      </c>
      <c r="F36" s="5">
        <v>72.5</v>
      </c>
      <c r="G36" s="5">
        <v>84</v>
      </c>
      <c r="H36" s="5">
        <v>14.442829492208491</v>
      </c>
    </row>
    <row r="37" spans="1:8">
      <c r="A37" s="1">
        <v>2015</v>
      </c>
      <c r="B37" s="1" t="s">
        <v>78</v>
      </c>
      <c r="C37" s="1">
        <v>2</v>
      </c>
      <c r="D37" s="1">
        <v>9</v>
      </c>
      <c r="E37" s="1" t="s">
        <v>14</v>
      </c>
      <c r="F37" s="5">
        <v>83.5</v>
      </c>
      <c r="G37" s="5">
        <v>99.848484848484844</v>
      </c>
      <c r="H37" s="5">
        <v>14.70620609485383</v>
      </c>
    </row>
    <row r="38" spans="1:8">
      <c r="A38" s="1">
        <v>2015</v>
      </c>
      <c r="B38" s="1" t="s">
        <v>78</v>
      </c>
      <c r="C38" s="1">
        <v>2</v>
      </c>
      <c r="D38" s="1">
        <v>8</v>
      </c>
      <c r="E38" s="1" t="s">
        <v>23</v>
      </c>
      <c r="F38" s="5">
        <v>102.5</v>
      </c>
      <c r="G38" s="5">
        <v>99.3</v>
      </c>
      <c r="H38" s="5">
        <v>16.931774862665758</v>
      </c>
    </row>
    <row r="39" spans="1:8">
      <c r="A39" s="1">
        <v>2015</v>
      </c>
      <c r="B39" s="1" t="s">
        <v>78</v>
      </c>
      <c r="C39" s="1">
        <v>2</v>
      </c>
      <c r="D39" s="1">
        <v>12</v>
      </c>
      <c r="E39" s="1" t="s">
        <v>24</v>
      </c>
      <c r="F39" s="5">
        <v>117.5</v>
      </c>
      <c r="G39" s="5">
        <v>123.8597430406852</v>
      </c>
      <c r="H39" s="5">
        <v>19.822529693400622</v>
      </c>
    </row>
    <row r="40" spans="1:8">
      <c r="A40" s="1">
        <v>2015</v>
      </c>
      <c r="B40" s="1" t="s">
        <v>78</v>
      </c>
      <c r="C40" s="1">
        <v>2</v>
      </c>
      <c r="D40" s="1">
        <v>16</v>
      </c>
      <c r="E40" s="1" t="s">
        <v>25</v>
      </c>
      <c r="F40" s="5">
        <v>130.5</v>
      </c>
      <c r="G40" s="5">
        <v>148.82173913043479</v>
      </c>
      <c r="H40" s="5">
        <v>21.664456093910839</v>
      </c>
    </row>
    <row r="41" spans="1:8">
      <c r="A41" s="1">
        <v>2015</v>
      </c>
      <c r="B41" s="1" t="s">
        <v>78</v>
      </c>
      <c r="C41" s="1">
        <v>2</v>
      </c>
      <c r="D41" s="1">
        <v>15</v>
      </c>
      <c r="E41" s="1" t="s">
        <v>26</v>
      </c>
      <c r="F41" s="5">
        <v>130.5</v>
      </c>
      <c r="G41" s="5">
        <v>146.58928571428569</v>
      </c>
      <c r="H41" s="5">
        <v>25.057453115443579</v>
      </c>
    </row>
    <row r="42" spans="1:8">
      <c r="A42" s="1">
        <v>2015</v>
      </c>
      <c r="B42" s="1" t="s">
        <v>78</v>
      </c>
      <c r="C42" s="1">
        <v>2</v>
      </c>
      <c r="D42" s="1">
        <v>20</v>
      </c>
      <c r="E42" s="1" t="s">
        <v>27</v>
      </c>
      <c r="F42" s="5">
        <v>164.5</v>
      </c>
      <c r="G42" s="5">
        <v>174.6279461279461</v>
      </c>
      <c r="H42" s="5">
        <v>26.49637152257678</v>
      </c>
    </row>
    <row r="43" spans="1:8">
      <c r="A43" s="1">
        <v>2015</v>
      </c>
      <c r="B43" s="1" t="s">
        <v>78</v>
      </c>
      <c r="C43" s="1">
        <v>2</v>
      </c>
      <c r="D43" s="1">
        <v>25</v>
      </c>
      <c r="E43" s="1" t="s">
        <v>28</v>
      </c>
      <c r="F43" s="5">
        <v>175.5</v>
      </c>
      <c r="G43" s="5">
        <v>202.74242424242419</v>
      </c>
      <c r="H43" s="5">
        <v>30.469587721878199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EFB6B-3D06-E047-A890-130745D639D5}">
  <dimension ref="A1:I22"/>
  <sheetViews>
    <sheetView workbookViewId="0">
      <selection activeCell="E2" sqref="E2:E22"/>
    </sheetView>
  </sheetViews>
  <sheetFormatPr baseColWidth="10" defaultColWidth="11.5" defaultRowHeight="16"/>
  <cols>
    <col min="1" max="10" width="15.83203125" customWidth="1"/>
  </cols>
  <sheetData>
    <row r="1" spans="1:9">
      <c r="A1" s="1" t="s">
        <v>35</v>
      </c>
      <c r="B1" s="1" t="s">
        <v>36</v>
      </c>
      <c r="C1" s="1" t="s">
        <v>37</v>
      </c>
      <c r="D1" s="1" t="s">
        <v>38</v>
      </c>
      <c r="E1" s="1" t="s">
        <v>34</v>
      </c>
      <c r="F1" s="1" t="s">
        <v>0</v>
      </c>
      <c r="G1" s="5" t="s">
        <v>30</v>
      </c>
      <c r="H1" s="5" t="s">
        <v>19</v>
      </c>
      <c r="I1" s="5" t="s">
        <v>29</v>
      </c>
    </row>
    <row r="2" spans="1:9">
      <c r="A2" s="1">
        <v>1</v>
      </c>
      <c r="B2" s="1">
        <v>1</v>
      </c>
      <c r="C2" s="1">
        <v>1</v>
      </c>
      <c r="D2" s="1">
        <f>SUM(Table4[[#This Row],[1st charge]],Table4[[#This Row],[2nd charge]],Table4[[#This Row],[3rd charge]])+2</f>
        <v>5</v>
      </c>
      <c r="E2" s="1">
        <f>PRODUCT(Table4[[#This Row],[2nd charge]],Table4[[#This Row],[3rd charge]])</f>
        <v>1</v>
      </c>
      <c r="F2" s="1" t="s">
        <v>6</v>
      </c>
      <c r="G2" s="5">
        <v>15.5</v>
      </c>
      <c r="H2" s="10">
        <v>18.70861476826795</v>
      </c>
      <c r="I2" s="10">
        <v>8.7037648780571288</v>
      </c>
    </row>
    <row r="3" spans="1:9">
      <c r="A3" s="1">
        <v>1</v>
      </c>
      <c r="B3" s="1">
        <v>2</v>
      </c>
      <c r="C3" s="1">
        <v>1</v>
      </c>
      <c r="D3" s="1">
        <f>SUM(Table4[[#This Row],[1st charge]],Table4[[#This Row],[2nd charge]],Table4[[#This Row],[3rd charge]])+2</f>
        <v>6</v>
      </c>
      <c r="E3" s="1">
        <f>PRODUCT(Table4[[#This Row],[2nd charge]],Table4[[#This Row],[3rd charge]])</f>
        <v>2</v>
      </c>
      <c r="F3" s="1" t="s">
        <v>7</v>
      </c>
      <c r="G3" s="5">
        <v>23.5</v>
      </c>
      <c r="H3" s="5">
        <v>27.48755782213971</v>
      </c>
      <c r="I3" s="5">
        <v>9.4806265176195019</v>
      </c>
    </row>
    <row r="4" spans="1:9">
      <c r="A4" s="1">
        <v>1</v>
      </c>
      <c r="B4" s="1">
        <v>2</v>
      </c>
      <c r="C4" s="1">
        <v>2</v>
      </c>
      <c r="D4" s="1">
        <f>SUM(Table4[[#This Row],[1st charge]],Table4[[#This Row],[2nd charge]],Table4[[#This Row],[3rd charge]])+2</f>
        <v>7</v>
      </c>
      <c r="E4" s="1">
        <f>PRODUCT(Table4[[#This Row],[2nd charge]],Table4[[#This Row],[3rd charge]])</f>
        <v>4</v>
      </c>
      <c r="F4" s="1" t="s">
        <v>8</v>
      </c>
      <c r="G4" s="5">
        <v>36.5</v>
      </c>
      <c r="H4" s="11">
        <v>40.045889613181203</v>
      </c>
      <c r="I4" s="11">
        <v>11.788737651068489</v>
      </c>
    </row>
    <row r="5" spans="1:9">
      <c r="A5" s="1">
        <v>1</v>
      </c>
      <c r="B5" s="1">
        <v>3</v>
      </c>
      <c r="C5" s="1">
        <v>1</v>
      </c>
      <c r="D5" s="1">
        <f>SUM(Table4[[#This Row],[1st charge]],Table4[[#This Row],[2nd charge]],Table4[[#This Row],[3rd charge]])+2</f>
        <v>7</v>
      </c>
      <c r="E5" s="1">
        <f>PRODUCT(Table4[[#This Row],[2nd charge]],Table4[[#This Row],[3rd charge]])</f>
        <v>3</v>
      </c>
      <c r="F5" s="1" t="s">
        <v>9</v>
      </c>
      <c r="G5" s="5">
        <v>35.5</v>
      </c>
      <c r="H5" s="11">
        <v>43.758264100422217</v>
      </c>
      <c r="I5" s="11">
        <v>17.697371559425189</v>
      </c>
    </row>
    <row r="6" spans="1:9">
      <c r="A6" s="1">
        <v>1</v>
      </c>
      <c r="B6" s="1">
        <v>3</v>
      </c>
      <c r="C6" s="1">
        <v>2</v>
      </c>
      <c r="D6" s="1">
        <f>SUM(Table4[[#This Row],[1st charge]],Table4[[#This Row],[2nd charge]],Table4[[#This Row],[3rd charge]])+2</f>
        <v>8</v>
      </c>
      <c r="E6" s="1">
        <f>PRODUCT(Table4[[#This Row],[2nd charge]],Table4[[#This Row],[3rd charge]])</f>
        <v>6</v>
      </c>
      <c r="F6" s="1" t="s">
        <v>10</v>
      </c>
      <c r="G6" s="5">
        <v>49.5</v>
      </c>
      <c r="H6" s="11">
        <v>54.972187472405878</v>
      </c>
      <c r="I6" s="11">
        <v>11.75016501349301</v>
      </c>
    </row>
    <row r="7" spans="1:9">
      <c r="A7" s="1">
        <v>1</v>
      </c>
      <c r="B7" s="1">
        <v>3</v>
      </c>
      <c r="C7" s="1">
        <v>3</v>
      </c>
      <c r="D7" s="1">
        <f>SUM(Table4[[#This Row],[1st charge]],Table4[[#This Row],[2nd charge]],Table4[[#This Row],[3rd charge]])+2</f>
        <v>9</v>
      </c>
      <c r="E7" s="1">
        <f>PRODUCT(Table4[[#This Row],[2nd charge]],Table4[[#This Row],[3rd charge]])</f>
        <v>9</v>
      </c>
      <c r="F7" s="1" t="s">
        <v>11</v>
      </c>
      <c r="G7" s="5">
        <v>61.5</v>
      </c>
      <c r="H7" s="5">
        <v>73.074083774747081</v>
      </c>
      <c r="I7" s="5">
        <v>18.170135801757901</v>
      </c>
    </row>
    <row r="8" spans="1:9">
      <c r="A8" s="1">
        <v>1</v>
      </c>
      <c r="B8" s="1">
        <v>4</v>
      </c>
      <c r="C8" s="1">
        <v>2</v>
      </c>
      <c r="D8" s="1">
        <f>SUM(Table4[[#This Row],[1st charge]],Table4[[#This Row],[2nd charge]],Table4[[#This Row],[3rd charge]])+2</f>
        <v>9</v>
      </c>
      <c r="E8" s="1">
        <f>PRODUCT(Table4[[#This Row],[2nd charge]],Table4[[#This Row],[3rd charge]])</f>
        <v>8</v>
      </c>
      <c r="F8" s="1" t="s">
        <v>20</v>
      </c>
      <c r="G8" s="5">
        <v>81.5</v>
      </c>
      <c r="H8" s="5">
        <v>62.587553893713583</v>
      </c>
      <c r="I8" s="5">
        <v>23.796967883107971</v>
      </c>
    </row>
    <row r="9" spans="1:9">
      <c r="A9" s="1">
        <v>1</v>
      </c>
      <c r="B9" s="1">
        <v>4</v>
      </c>
      <c r="C9" s="1">
        <v>3</v>
      </c>
      <c r="D9" s="1">
        <f>SUM(Table4[[#This Row],[1st charge]],Table4[[#This Row],[2nd charge]],Table4[[#This Row],[3rd charge]])+2</f>
        <v>10</v>
      </c>
      <c r="E9" s="1">
        <f>PRODUCT(Table4[[#This Row],[2nd charge]],Table4[[#This Row],[3rd charge]])</f>
        <v>12</v>
      </c>
      <c r="F9" s="1" t="s">
        <v>21</v>
      </c>
      <c r="G9" s="5">
        <v>82.5</v>
      </c>
      <c r="H9" s="5">
        <v>86.686501792754868</v>
      </c>
      <c r="I9" s="5">
        <v>22.176743498816279</v>
      </c>
    </row>
    <row r="10" spans="1:9">
      <c r="A10" s="1">
        <v>1</v>
      </c>
      <c r="B10" s="1">
        <v>4</v>
      </c>
      <c r="C10" s="1">
        <v>4</v>
      </c>
      <c r="D10" s="1">
        <f>SUM(Table4[[#This Row],[1st charge]],Table4[[#This Row],[2nd charge]],Table4[[#This Row],[3rd charge]])+2</f>
        <v>11</v>
      </c>
      <c r="E10" s="1">
        <f>PRODUCT(Table4[[#This Row],[2nd charge]],Table4[[#This Row],[3rd charge]])</f>
        <v>16</v>
      </c>
      <c r="F10" s="1" t="s">
        <v>22</v>
      </c>
      <c r="G10" s="5">
        <v>107.5</v>
      </c>
      <c r="H10" s="5">
        <v>99.580921037608704</v>
      </c>
      <c r="I10" s="5">
        <v>36.256223523263863</v>
      </c>
    </row>
    <row r="11" spans="1:9">
      <c r="A11" s="1">
        <v>2</v>
      </c>
      <c r="B11" s="1">
        <v>1</v>
      </c>
      <c r="C11" s="1">
        <v>1</v>
      </c>
      <c r="D11" s="1">
        <f>SUM(Table4[[#This Row],[1st charge]],Table4[[#This Row],[2nd charge]],Table4[[#This Row],[3rd charge]])+2</f>
        <v>6</v>
      </c>
      <c r="E11" s="1">
        <f>PRODUCT(Table4[[#This Row],[2nd charge]],Table4[[#This Row],[3rd charge]])</f>
        <v>1</v>
      </c>
      <c r="F11" s="1" t="s">
        <v>31</v>
      </c>
      <c r="G11" s="5">
        <v>46.5</v>
      </c>
      <c r="H11" s="12">
        <v>40.422599656220399</v>
      </c>
      <c r="I11" s="5">
        <v>21.221429910914299</v>
      </c>
    </row>
    <row r="12" spans="1:9">
      <c r="A12" s="1">
        <v>2</v>
      </c>
      <c r="B12" s="1">
        <v>2</v>
      </c>
      <c r="C12" s="1">
        <v>1</v>
      </c>
      <c r="D12" s="1">
        <f>SUM(Table4[[#This Row],[1st charge]],Table4[[#This Row],[2nd charge]],Table4[[#This Row],[3rd charge]])+2</f>
        <v>7</v>
      </c>
      <c r="E12" s="1">
        <f>PRODUCT(Table4[[#This Row],[2nd charge]],Table4[[#This Row],[3rd charge]])</f>
        <v>2</v>
      </c>
      <c r="F12" s="1" t="s">
        <v>32</v>
      </c>
      <c r="G12" s="5">
        <v>38.5</v>
      </c>
      <c r="H12" s="12">
        <v>47.86913438929377</v>
      </c>
      <c r="I12" s="5">
        <v>19.675280447695219</v>
      </c>
    </row>
    <row r="13" spans="1:9">
      <c r="A13" s="1">
        <v>2</v>
      </c>
      <c r="B13" s="1">
        <v>2</v>
      </c>
      <c r="C13" s="1">
        <v>2</v>
      </c>
      <c r="D13" s="1">
        <f>SUM(Table4[[#This Row],[1st charge]],Table4[[#This Row],[2nd charge]],Table4[[#This Row],[3rd charge]])+2</f>
        <v>8</v>
      </c>
      <c r="E13" s="1">
        <f>PRODUCT(Table4[[#This Row],[2nd charge]],Table4[[#This Row],[3rd charge]])</f>
        <v>4</v>
      </c>
      <c r="F13" s="1" t="s">
        <v>12</v>
      </c>
      <c r="G13" s="5">
        <v>57.5</v>
      </c>
      <c r="H13" s="5">
        <v>62.102554922275083</v>
      </c>
      <c r="I13" s="5">
        <v>16.497911729393198</v>
      </c>
    </row>
    <row r="14" spans="1:9">
      <c r="A14" s="1">
        <v>2</v>
      </c>
      <c r="B14" s="1">
        <v>3</v>
      </c>
      <c r="C14" s="1">
        <v>1</v>
      </c>
      <c r="D14" s="1">
        <f>SUM(Table4[[#This Row],[1st charge]],Table4[[#This Row],[2nd charge]],Table4[[#This Row],[3rd charge]])+2</f>
        <v>8</v>
      </c>
      <c r="E14" s="1">
        <f>PRODUCT(Table4[[#This Row],[2nd charge]],Table4[[#This Row],[3rd charge]])</f>
        <v>3</v>
      </c>
      <c r="F14" s="1" t="s">
        <v>33</v>
      </c>
      <c r="G14" s="5">
        <v>64.5</v>
      </c>
      <c r="H14" s="12">
        <v>57.403521450744819</v>
      </c>
      <c r="I14" s="5">
        <v>18.449414241574939</v>
      </c>
    </row>
    <row r="15" spans="1:9">
      <c r="A15" s="1">
        <v>2</v>
      </c>
      <c r="B15" s="1">
        <v>3</v>
      </c>
      <c r="C15" s="1">
        <v>2</v>
      </c>
      <c r="D15" s="1">
        <f>SUM(Table4[[#This Row],[1st charge]],Table4[[#This Row],[2nd charge]],Table4[[#This Row],[3rd charge]])+2</f>
        <v>9</v>
      </c>
      <c r="E15" s="1">
        <f>PRODUCT(Table4[[#This Row],[2nd charge]],Table4[[#This Row],[3rd charge]])</f>
        <v>6</v>
      </c>
      <c r="F15" s="1" t="s">
        <v>13</v>
      </c>
      <c r="G15" s="5">
        <v>75.5</v>
      </c>
      <c r="H15" s="5">
        <v>78.625620949437319</v>
      </c>
      <c r="I15" s="5">
        <v>17.055231490214361</v>
      </c>
    </row>
    <row r="16" spans="1:9">
      <c r="A16" s="1">
        <v>2</v>
      </c>
      <c r="B16" s="1">
        <v>3</v>
      </c>
      <c r="C16" s="1">
        <v>3</v>
      </c>
      <c r="D16" s="1">
        <f>SUM(Table4[[#This Row],[1st charge]],Table4[[#This Row],[2nd charge]],Table4[[#This Row],[3rd charge]])+2</f>
        <v>10</v>
      </c>
      <c r="E16" s="1">
        <f>PRODUCT(Table4[[#This Row],[2nd charge]],Table4[[#This Row],[3rd charge]])</f>
        <v>9</v>
      </c>
      <c r="F16" s="1" t="s">
        <v>14</v>
      </c>
      <c r="G16" s="5">
        <v>88.5</v>
      </c>
      <c r="H16" s="5">
        <v>99.255099157686388</v>
      </c>
      <c r="I16" s="5">
        <v>22.48798095692727</v>
      </c>
    </row>
    <row r="17" spans="1:9">
      <c r="A17" s="1">
        <v>2</v>
      </c>
      <c r="B17" s="1">
        <v>4</v>
      </c>
      <c r="C17" s="1">
        <v>2</v>
      </c>
      <c r="D17" s="1">
        <f>SUM(Table4[[#This Row],[1st charge]],Table4[[#This Row],[2nd charge]],Table4[[#This Row],[3rd charge]])+2</f>
        <v>10</v>
      </c>
      <c r="E17" s="1">
        <f>PRODUCT(Table4[[#This Row],[2nd charge]],Table4[[#This Row],[3rd charge]])</f>
        <v>8</v>
      </c>
      <c r="F17" s="1" t="s">
        <v>23</v>
      </c>
      <c r="G17" s="5">
        <v>105.5</v>
      </c>
      <c r="H17" s="5">
        <v>100.9702213601291</v>
      </c>
      <c r="I17" s="5">
        <v>31.973759221996708</v>
      </c>
    </row>
    <row r="18" spans="1:9">
      <c r="A18" s="1">
        <v>2</v>
      </c>
      <c r="B18" s="1">
        <v>4</v>
      </c>
      <c r="C18" s="1">
        <v>3</v>
      </c>
      <c r="D18" s="1">
        <f>SUM(Table4[[#This Row],[1st charge]],Table4[[#This Row],[2nd charge]],Table4[[#This Row],[3rd charge]])+2</f>
        <v>11</v>
      </c>
      <c r="E18" s="1">
        <f>PRODUCT(Table4[[#This Row],[2nd charge]],Table4[[#This Row],[3rd charge]])</f>
        <v>12</v>
      </c>
      <c r="F18" s="1" t="s">
        <v>24</v>
      </c>
      <c r="G18" s="5">
        <v>107.5</v>
      </c>
      <c r="H18" s="5">
        <v>113.7676259084222</v>
      </c>
      <c r="I18" s="5">
        <v>21.90810960682192</v>
      </c>
    </row>
    <row r="19" spans="1:9">
      <c r="A19" s="1">
        <v>2</v>
      </c>
      <c r="B19" s="1">
        <v>4</v>
      </c>
      <c r="C19" s="1">
        <v>4</v>
      </c>
      <c r="D19" s="1">
        <f>SUM(Table4[[#This Row],[1st charge]],Table4[[#This Row],[2nd charge]],Table4[[#This Row],[3rd charge]])+2</f>
        <v>12</v>
      </c>
      <c r="E19" s="1">
        <f>PRODUCT(Table4[[#This Row],[2nd charge]],Table4[[#This Row],[3rd charge]])</f>
        <v>16</v>
      </c>
      <c r="F19" s="1" t="s">
        <v>25</v>
      </c>
      <c r="G19" s="5">
        <v>119.5</v>
      </c>
      <c r="H19" s="5">
        <v>139.86904851018261</v>
      </c>
      <c r="I19" s="5">
        <v>33.879262058842002</v>
      </c>
    </row>
    <row r="20" spans="1:9">
      <c r="A20" s="1">
        <v>2</v>
      </c>
      <c r="B20" s="1">
        <v>5</v>
      </c>
      <c r="C20" s="1">
        <v>3</v>
      </c>
      <c r="D20" s="1">
        <f>SUM(Table4[[#This Row],[1st charge]],Table4[[#This Row],[2nd charge]],Table4[[#This Row],[3rd charge]])+2</f>
        <v>12</v>
      </c>
      <c r="E20" s="1">
        <f>PRODUCT(Table4[[#This Row],[2nd charge]],Table4[[#This Row],[3rd charge]])</f>
        <v>15</v>
      </c>
      <c r="F20" s="1" t="s">
        <v>26</v>
      </c>
      <c r="G20" s="5">
        <v>117.5</v>
      </c>
      <c r="H20" s="5">
        <v>131.1909737987628</v>
      </c>
      <c r="I20" s="5">
        <v>22.56324590520143</v>
      </c>
    </row>
    <row r="21" spans="1:9">
      <c r="A21" s="1">
        <v>2</v>
      </c>
      <c r="B21" s="1">
        <v>5</v>
      </c>
      <c r="C21" s="1">
        <v>4</v>
      </c>
      <c r="D21" s="1">
        <f>SUM(Table4[[#This Row],[1st charge]],Table4[[#This Row],[2nd charge]],Table4[[#This Row],[3rd charge]])+2</f>
        <v>13</v>
      </c>
      <c r="E21" s="1">
        <f>PRODUCT(Table4[[#This Row],[2nd charge]],Table4[[#This Row],[3rd charge]])</f>
        <v>20</v>
      </c>
      <c r="F21" s="1" t="s">
        <v>27</v>
      </c>
      <c r="G21" s="5">
        <v>151.5</v>
      </c>
      <c r="H21" s="5">
        <v>162.42024937966659</v>
      </c>
      <c r="I21" s="5">
        <v>27.085997621677571</v>
      </c>
    </row>
    <row r="22" spans="1:9">
      <c r="A22" s="1">
        <v>2</v>
      </c>
      <c r="B22" s="1">
        <v>5</v>
      </c>
      <c r="C22" s="1">
        <v>5</v>
      </c>
      <c r="D22" s="1">
        <f>SUM(Table4[[#This Row],[1st charge]],Table4[[#This Row],[2nd charge]],Table4[[#This Row],[3rd charge]])+2</f>
        <v>14</v>
      </c>
      <c r="E22" s="1">
        <f>PRODUCT(Table4[[#This Row],[2nd charge]],Table4[[#This Row],[3rd charge]])</f>
        <v>25</v>
      </c>
      <c r="F22" s="1" t="s">
        <v>28</v>
      </c>
      <c r="G22" s="5">
        <v>165.5</v>
      </c>
      <c r="H22" s="5">
        <v>176.6638196668778</v>
      </c>
      <c r="I22" s="5">
        <v>21.255298568648229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F4B45-BFE5-5A4E-8BC2-D592622F75F0}">
  <dimension ref="A1:J49"/>
  <sheetViews>
    <sheetView topLeftCell="A16" workbookViewId="0">
      <selection activeCell="E18" sqref="E18"/>
    </sheetView>
  </sheetViews>
  <sheetFormatPr baseColWidth="10" defaultColWidth="11.5" defaultRowHeight="16"/>
  <cols>
    <col min="1" max="10" width="15.83203125" customWidth="1"/>
  </cols>
  <sheetData>
    <row r="1" spans="1:10">
      <c r="A1" s="1" t="s">
        <v>35</v>
      </c>
      <c r="B1" s="1" t="s">
        <v>36</v>
      </c>
      <c r="C1" s="1" t="s">
        <v>37</v>
      </c>
      <c r="D1" s="1" t="s">
        <v>38</v>
      </c>
      <c r="E1" s="1" t="s">
        <v>34</v>
      </c>
      <c r="F1" s="1" t="s">
        <v>0</v>
      </c>
      <c r="G1" s="1" t="s">
        <v>40</v>
      </c>
      <c r="H1" s="5" t="s">
        <v>30</v>
      </c>
      <c r="I1" s="5" t="s">
        <v>19</v>
      </c>
      <c r="J1" s="5" t="s">
        <v>29</v>
      </c>
    </row>
    <row r="2" spans="1:10">
      <c r="A2" s="1">
        <v>1</v>
      </c>
      <c r="B2" s="1">
        <v>1</v>
      </c>
      <c r="C2" s="1">
        <v>1</v>
      </c>
      <c r="D2" s="1">
        <f>SUM(Table46[[#This Row],[1st charge]],Table46[[#This Row],[2nd charge]],Table46[[#This Row],[3rd charge]])+2</f>
        <v>5</v>
      </c>
      <c r="E2" s="1">
        <f>PRODUCT(Table46[[#This Row],[2nd charge]],Table46[[#This Row],[3rd charge]])</f>
        <v>1</v>
      </c>
      <c r="F2" s="1" t="s">
        <v>6</v>
      </c>
      <c r="G2" s="15">
        <v>64</v>
      </c>
      <c r="H2" s="5">
        <v>15.5</v>
      </c>
      <c r="I2" s="10">
        <v>20.96875</v>
      </c>
      <c r="J2" s="10">
        <v>7.2066998992257201</v>
      </c>
    </row>
    <row r="3" spans="1:10">
      <c r="A3" s="1">
        <v>1</v>
      </c>
      <c r="B3" s="1">
        <v>2</v>
      </c>
      <c r="C3" s="1">
        <v>1</v>
      </c>
      <c r="D3" s="1">
        <f>SUM(Table46[[#This Row],[1st charge]],Table46[[#This Row],[2nd charge]],Table46[[#This Row],[3rd charge]])+2</f>
        <v>6</v>
      </c>
      <c r="E3" s="1">
        <f>PRODUCT(Table46[[#This Row],[2nd charge]],Table46[[#This Row],[3rd charge]])</f>
        <v>2</v>
      </c>
      <c r="F3" s="1" t="s">
        <v>7</v>
      </c>
      <c r="G3" s="15">
        <v>271</v>
      </c>
      <c r="H3" s="5">
        <v>26.5</v>
      </c>
      <c r="I3" s="5">
        <v>30.400369003690042</v>
      </c>
      <c r="J3" s="5">
        <v>7.3379944280068718</v>
      </c>
    </row>
    <row r="4" spans="1:10">
      <c r="A4" s="1">
        <v>1</v>
      </c>
      <c r="B4" s="1">
        <v>2</v>
      </c>
      <c r="C4" s="1">
        <v>2</v>
      </c>
      <c r="D4" s="1">
        <f>SUM(Table46[[#This Row],[1st charge]],Table46[[#This Row],[2nd charge]],Table46[[#This Row],[3rd charge]])+2</f>
        <v>7</v>
      </c>
      <c r="E4" s="1">
        <f>PRODUCT(Table46[[#This Row],[2nd charge]],Table46[[#This Row],[3rd charge]])</f>
        <v>4</v>
      </c>
      <c r="F4" s="1" t="s">
        <v>8</v>
      </c>
      <c r="G4" s="15">
        <v>155</v>
      </c>
      <c r="H4" s="5">
        <v>37.5</v>
      </c>
      <c r="I4" s="11">
        <v>45.583870967741937</v>
      </c>
      <c r="J4" s="11">
        <v>11.137240544726181</v>
      </c>
    </row>
    <row r="5" spans="1:10">
      <c r="A5" s="1">
        <v>1</v>
      </c>
      <c r="B5" s="1">
        <v>3</v>
      </c>
      <c r="C5" s="1">
        <v>1</v>
      </c>
      <c r="D5" s="1">
        <f>SUM(Table46[[#This Row],[1st charge]],Table46[[#This Row],[2nd charge]],Table46[[#This Row],[3rd charge]])+2</f>
        <v>7</v>
      </c>
      <c r="E5" s="1">
        <f>PRODUCT(Table46[[#This Row],[2nd charge]],Table46[[#This Row],[3rd charge]])</f>
        <v>3</v>
      </c>
      <c r="F5" s="1" t="s">
        <v>9</v>
      </c>
      <c r="G5" s="15">
        <v>70</v>
      </c>
      <c r="H5" s="5">
        <v>44.5</v>
      </c>
      <c r="I5" s="11">
        <v>46.2</v>
      </c>
      <c r="J5" s="11">
        <v>11.33559501242499</v>
      </c>
    </row>
    <row r="6" spans="1:10">
      <c r="A6" s="1">
        <v>1</v>
      </c>
      <c r="B6" s="1">
        <v>3</v>
      </c>
      <c r="C6" s="1">
        <v>2</v>
      </c>
      <c r="D6" s="1">
        <f>SUM(Table46[[#This Row],[1st charge]],Table46[[#This Row],[2nd charge]],Table46[[#This Row],[3rd charge]])+2</f>
        <v>8</v>
      </c>
      <c r="E6" s="1">
        <f>PRODUCT(Table46[[#This Row],[2nd charge]],Table46[[#This Row],[3rd charge]])</f>
        <v>6</v>
      </c>
      <c r="F6" s="1" t="s">
        <v>10</v>
      </c>
      <c r="G6" s="15">
        <v>378</v>
      </c>
      <c r="H6" s="5">
        <v>57.5</v>
      </c>
      <c r="I6" s="11">
        <v>61.444444444444443</v>
      </c>
      <c r="J6" s="11">
        <v>12.48764821832723</v>
      </c>
    </row>
    <row r="7" spans="1:10">
      <c r="A7" s="1">
        <v>1</v>
      </c>
      <c r="B7" s="1">
        <v>3</v>
      </c>
      <c r="C7" s="1">
        <v>3</v>
      </c>
      <c r="D7" s="1">
        <f>SUM(Table46[[#This Row],[1st charge]],Table46[[#This Row],[2nd charge]],Table46[[#This Row],[3rd charge]])+2</f>
        <v>9</v>
      </c>
      <c r="E7" s="1">
        <f>PRODUCT(Table46[[#This Row],[2nd charge]],Table46[[#This Row],[3rd charge]])</f>
        <v>9</v>
      </c>
      <c r="F7" s="1" t="s">
        <v>11</v>
      </c>
      <c r="G7" s="15">
        <v>97</v>
      </c>
      <c r="H7" s="5">
        <v>67.5</v>
      </c>
      <c r="I7" s="5">
        <v>75.448453608247419</v>
      </c>
      <c r="J7" s="5">
        <v>12.024349123153261</v>
      </c>
    </row>
    <row r="8" spans="1:10">
      <c r="A8" s="1">
        <v>1</v>
      </c>
      <c r="B8" s="1">
        <v>4</v>
      </c>
      <c r="C8" s="1">
        <v>2</v>
      </c>
      <c r="D8" s="1">
        <f>SUM(Table46[[#This Row],[1st charge]],Table46[[#This Row],[2nd charge]],Table46[[#This Row],[3rd charge]])+2</f>
        <v>9</v>
      </c>
      <c r="E8" s="1">
        <f>PRODUCT(Table46[[#This Row],[2nd charge]],Table46[[#This Row],[3rd charge]])</f>
        <v>8</v>
      </c>
      <c r="F8" s="1" t="s">
        <v>20</v>
      </c>
      <c r="G8" s="15">
        <v>108</v>
      </c>
      <c r="H8" s="5">
        <v>62.5</v>
      </c>
      <c r="I8" s="5">
        <v>78.120370370370367</v>
      </c>
      <c r="J8" s="5">
        <v>16.71144960830669</v>
      </c>
    </row>
    <row r="9" spans="1:10">
      <c r="A9" s="1">
        <v>1</v>
      </c>
      <c r="B9" s="1">
        <v>4</v>
      </c>
      <c r="C9" s="1">
        <v>3</v>
      </c>
      <c r="D9" s="1">
        <f>SUM(Table46[[#This Row],[1st charge]],Table46[[#This Row],[2nd charge]],Table46[[#This Row],[3rd charge]])+2</f>
        <v>10</v>
      </c>
      <c r="E9" s="1">
        <f>PRODUCT(Table46[[#This Row],[2nd charge]],Table46[[#This Row],[3rd charge]])</f>
        <v>12</v>
      </c>
      <c r="F9" s="1" t="s">
        <v>21</v>
      </c>
      <c r="G9" s="15">
        <v>291</v>
      </c>
      <c r="H9" s="5">
        <v>93.5</v>
      </c>
      <c r="I9" s="5">
        <v>94.860824742268036</v>
      </c>
      <c r="J9" s="5">
        <v>16.39557326498521</v>
      </c>
    </row>
    <row r="10" spans="1:10">
      <c r="A10" s="1">
        <v>1</v>
      </c>
      <c r="B10" s="1">
        <v>4</v>
      </c>
      <c r="C10" s="1">
        <v>4</v>
      </c>
      <c r="D10" s="1">
        <f>SUM(Table46[[#This Row],[1st charge]],Table46[[#This Row],[2nd charge]],Table46[[#This Row],[3rd charge]])+2</f>
        <v>11</v>
      </c>
      <c r="E10" s="1">
        <f>PRODUCT(Table46[[#This Row],[2nd charge]],Table46[[#This Row],[3rd charge]])</f>
        <v>16</v>
      </c>
      <c r="F10" s="1" t="s">
        <v>22</v>
      </c>
      <c r="G10" s="15">
        <v>57</v>
      </c>
      <c r="H10" s="5">
        <v>93.5</v>
      </c>
      <c r="I10" s="5">
        <v>118.9912280701754</v>
      </c>
      <c r="J10" s="5">
        <v>31.894080629383222</v>
      </c>
    </row>
    <row r="11" spans="1:10">
      <c r="A11" s="1">
        <v>2</v>
      </c>
      <c r="B11" s="1">
        <v>1</v>
      </c>
      <c r="C11" s="1">
        <v>1</v>
      </c>
      <c r="D11" s="1">
        <f>SUM(Table46[[#This Row],[1st charge]],Table46[[#This Row],[2nd charge]],Table46[[#This Row],[3rd charge]])+2</f>
        <v>6</v>
      </c>
      <c r="E11" s="1">
        <f>PRODUCT(Table46[[#This Row],[2nd charge]],Table46[[#This Row],[3rd charge]])</f>
        <v>1</v>
      </c>
      <c r="F11" s="1" t="s">
        <v>31</v>
      </c>
      <c r="G11" s="15">
        <v>7</v>
      </c>
      <c r="H11" s="5">
        <v>17.5</v>
      </c>
      <c r="I11" s="12">
        <v>30.214285714285719</v>
      </c>
      <c r="J11" s="5">
        <v>7.6478621796138144</v>
      </c>
    </row>
    <row r="12" spans="1:10">
      <c r="A12" s="1">
        <v>2</v>
      </c>
      <c r="B12" s="1">
        <v>2</v>
      </c>
      <c r="C12" s="1">
        <v>1</v>
      </c>
      <c r="D12" s="1">
        <f>SUM(Table46[[#This Row],[1st charge]],Table46[[#This Row],[2nd charge]],Table46[[#This Row],[3rd charge]])+2</f>
        <v>7</v>
      </c>
      <c r="E12" s="1">
        <f>PRODUCT(Table46[[#This Row],[2nd charge]],Table46[[#This Row],[3rd charge]])</f>
        <v>2</v>
      </c>
      <c r="F12" s="1" t="s">
        <v>32</v>
      </c>
      <c r="G12" s="15">
        <v>72</v>
      </c>
      <c r="H12" s="5">
        <v>42.5</v>
      </c>
      <c r="I12" s="12">
        <v>48.930555555555557</v>
      </c>
      <c r="J12" s="5">
        <v>10.763655911457169</v>
      </c>
    </row>
    <row r="13" spans="1:10">
      <c r="A13" s="1">
        <v>2</v>
      </c>
      <c r="B13" s="1">
        <v>2</v>
      </c>
      <c r="C13" s="1">
        <v>2</v>
      </c>
      <c r="D13" s="1">
        <f>SUM(Table46[[#This Row],[1st charge]],Table46[[#This Row],[2nd charge]],Table46[[#This Row],[3rd charge]])+2</f>
        <v>8</v>
      </c>
      <c r="E13" s="1">
        <f>PRODUCT(Table46[[#This Row],[2nd charge]],Table46[[#This Row],[3rd charge]])</f>
        <v>4</v>
      </c>
      <c r="F13" s="1" t="s">
        <v>12</v>
      </c>
      <c r="G13" s="15">
        <v>64</v>
      </c>
      <c r="H13" s="5">
        <v>58.5</v>
      </c>
      <c r="I13" s="5">
        <v>63.921875</v>
      </c>
      <c r="J13" s="5">
        <v>10.740991410683421</v>
      </c>
    </row>
    <row r="14" spans="1:10">
      <c r="A14" s="1">
        <v>2</v>
      </c>
      <c r="B14" s="1">
        <v>3</v>
      </c>
      <c r="C14" s="1">
        <v>1</v>
      </c>
      <c r="D14" s="1">
        <f>SUM(Table46[[#This Row],[1st charge]],Table46[[#This Row],[2nd charge]],Table46[[#This Row],[3rd charge]])+2</f>
        <v>8</v>
      </c>
      <c r="E14" s="1">
        <f>PRODUCT(Table46[[#This Row],[2nd charge]],Table46[[#This Row],[3rd charge]])</f>
        <v>3</v>
      </c>
      <c r="F14" s="1" t="s">
        <v>33</v>
      </c>
      <c r="G14" s="15">
        <v>28</v>
      </c>
      <c r="H14" s="5">
        <v>57.5</v>
      </c>
      <c r="I14" s="12">
        <v>62.821428571428569</v>
      </c>
      <c r="J14" s="5">
        <v>9.7835633715378965</v>
      </c>
    </row>
    <row r="15" spans="1:10">
      <c r="A15" s="1">
        <v>2</v>
      </c>
      <c r="B15" s="1">
        <v>3</v>
      </c>
      <c r="C15" s="1">
        <v>2</v>
      </c>
      <c r="D15" s="1">
        <f>SUM(Table46[[#This Row],[1st charge]],Table46[[#This Row],[2nd charge]],Table46[[#This Row],[3rd charge]])+2</f>
        <v>9</v>
      </c>
      <c r="E15" s="1">
        <f>PRODUCT(Table46[[#This Row],[2nd charge]],Table46[[#This Row],[3rd charge]])</f>
        <v>6</v>
      </c>
      <c r="F15" s="1" t="s">
        <v>13</v>
      </c>
      <c r="G15" s="15">
        <v>278</v>
      </c>
      <c r="H15" s="5">
        <v>72.5</v>
      </c>
      <c r="I15" s="5">
        <v>84</v>
      </c>
      <c r="J15" s="5">
        <v>14.442829492208491</v>
      </c>
    </row>
    <row r="16" spans="1:10">
      <c r="A16" s="1">
        <v>2</v>
      </c>
      <c r="B16" s="1">
        <v>3</v>
      </c>
      <c r="C16" s="1">
        <v>3</v>
      </c>
      <c r="D16" s="1">
        <f>SUM(Table46[[#This Row],[1st charge]],Table46[[#This Row],[2nd charge]],Table46[[#This Row],[3rd charge]])+2</f>
        <v>10</v>
      </c>
      <c r="E16" s="1">
        <f>PRODUCT(Table46[[#This Row],[2nd charge]],Table46[[#This Row],[3rd charge]])</f>
        <v>9</v>
      </c>
      <c r="F16" s="1" t="s">
        <v>14</v>
      </c>
      <c r="G16" s="15">
        <v>132</v>
      </c>
      <c r="H16" s="5">
        <v>83.5</v>
      </c>
      <c r="I16" s="5">
        <v>99.848484848484844</v>
      </c>
      <c r="J16" s="5">
        <v>14.70620609485383</v>
      </c>
    </row>
    <row r="17" spans="1:10">
      <c r="A17" s="1">
        <v>2</v>
      </c>
      <c r="B17" s="1">
        <v>4</v>
      </c>
      <c r="C17" s="1">
        <v>2</v>
      </c>
      <c r="D17" s="1">
        <f>SUM(Table46[[#This Row],[1st charge]],Table46[[#This Row],[2nd charge]],Table46[[#This Row],[3rd charge]])+2</f>
        <v>10</v>
      </c>
      <c r="E17" s="1">
        <f>PRODUCT(Table46[[#This Row],[2nd charge]],Table46[[#This Row],[3rd charge]])</f>
        <v>8</v>
      </c>
      <c r="F17" s="1" t="s">
        <v>23</v>
      </c>
      <c r="G17" s="15">
        <v>160</v>
      </c>
      <c r="H17" s="5">
        <v>102.5</v>
      </c>
      <c r="I17" s="5">
        <v>99.3</v>
      </c>
      <c r="J17" s="5">
        <v>16.931774862665758</v>
      </c>
    </row>
    <row r="18" spans="1:10">
      <c r="A18" s="1">
        <v>2</v>
      </c>
      <c r="B18" s="1">
        <v>4</v>
      </c>
      <c r="C18" s="1">
        <v>3</v>
      </c>
      <c r="D18" s="1">
        <f>SUM(Table46[[#This Row],[1st charge]],Table46[[#This Row],[2nd charge]],Table46[[#This Row],[3rd charge]])+2</f>
        <v>11</v>
      </c>
      <c r="E18" s="1">
        <f>PRODUCT(Table46[[#This Row],[2nd charge]],Table46[[#This Row],[3rd charge]])</f>
        <v>12</v>
      </c>
      <c r="F18" s="1" t="s">
        <v>24</v>
      </c>
      <c r="G18" s="15">
        <v>467</v>
      </c>
      <c r="H18" s="5">
        <v>117.5</v>
      </c>
      <c r="I18" s="5">
        <v>123.8597430406852</v>
      </c>
      <c r="J18" s="5">
        <v>19.822529693400622</v>
      </c>
    </row>
    <row r="19" spans="1:10">
      <c r="A19" s="1">
        <v>2</v>
      </c>
      <c r="B19" s="1">
        <v>4</v>
      </c>
      <c r="C19" s="1">
        <v>4</v>
      </c>
      <c r="D19" s="1">
        <f>SUM(Table46[[#This Row],[1st charge]],Table46[[#This Row],[2nd charge]],Table46[[#This Row],[3rd charge]])+2</f>
        <v>12</v>
      </c>
      <c r="E19" s="1">
        <f>PRODUCT(Table46[[#This Row],[2nd charge]],Table46[[#This Row],[3rd charge]])</f>
        <v>16</v>
      </c>
      <c r="F19" s="1" t="s">
        <v>25</v>
      </c>
      <c r="G19" s="15">
        <v>115</v>
      </c>
      <c r="H19" s="5">
        <v>130.5</v>
      </c>
      <c r="I19" s="5">
        <v>148.82173913043479</v>
      </c>
      <c r="J19" s="5">
        <v>21.664456093910839</v>
      </c>
    </row>
    <row r="20" spans="1:10">
      <c r="A20" s="1">
        <v>2</v>
      </c>
      <c r="B20" s="1">
        <v>5</v>
      </c>
      <c r="C20" s="1">
        <v>3</v>
      </c>
      <c r="D20" s="1">
        <f>SUM(Table46[[#This Row],[1st charge]],Table46[[#This Row],[2nd charge]],Table46[[#This Row],[3rd charge]])+2</f>
        <v>12</v>
      </c>
      <c r="E20" s="1">
        <f>PRODUCT(Table46[[#This Row],[2nd charge]],Table46[[#This Row],[3rd charge]])</f>
        <v>15</v>
      </c>
      <c r="F20" s="1" t="s">
        <v>26</v>
      </c>
      <c r="G20" s="15">
        <v>224</v>
      </c>
      <c r="H20" s="5">
        <v>130.5</v>
      </c>
      <c r="I20" s="5">
        <v>146.58928571428569</v>
      </c>
      <c r="J20" s="5">
        <v>25.057453115443579</v>
      </c>
    </row>
    <row r="21" spans="1:10">
      <c r="A21" s="1">
        <v>2</v>
      </c>
      <c r="B21" s="1">
        <v>5</v>
      </c>
      <c r="C21" s="1">
        <v>4</v>
      </c>
      <c r="D21" s="1">
        <f>SUM(Table46[[#This Row],[1st charge]],Table46[[#This Row],[2nd charge]],Table46[[#This Row],[3rd charge]])+2</f>
        <v>13</v>
      </c>
      <c r="E21" s="1">
        <f>PRODUCT(Table46[[#This Row],[2nd charge]],Table46[[#This Row],[3rd charge]])</f>
        <v>20</v>
      </c>
      <c r="F21" s="1" t="s">
        <v>27</v>
      </c>
      <c r="G21" s="15">
        <v>297</v>
      </c>
      <c r="H21" s="5">
        <v>164.5</v>
      </c>
      <c r="I21" s="5">
        <v>174.6279461279461</v>
      </c>
      <c r="J21" s="5">
        <v>26.49637152257678</v>
      </c>
    </row>
    <row r="22" spans="1:10">
      <c r="A22" s="1">
        <v>2</v>
      </c>
      <c r="B22" s="1">
        <v>5</v>
      </c>
      <c r="C22" s="1">
        <v>5</v>
      </c>
      <c r="D22" s="1">
        <f>SUM(Table46[[#This Row],[1st charge]],Table46[[#This Row],[2nd charge]],Table46[[#This Row],[3rd charge]])+2</f>
        <v>14</v>
      </c>
      <c r="E22" s="1">
        <f>PRODUCT(Table46[[#This Row],[2nd charge]],Table46[[#This Row],[3rd charge]])</f>
        <v>25</v>
      </c>
      <c r="F22" s="1" t="s">
        <v>28</v>
      </c>
      <c r="G22" s="15">
        <v>66</v>
      </c>
      <c r="H22" s="5">
        <v>175.5</v>
      </c>
      <c r="I22" s="5">
        <v>202.74242424242419</v>
      </c>
      <c r="J22" s="5">
        <v>30.469587721878199</v>
      </c>
    </row>
    <row r="23" spans="1:10">
      <c r="A23" s="1">
        <v>3</v>
      </c>
      <c r="B23" s="1">
        <v>2</v>
      </c>
      <c r="C23" s="1">
        <v>2</v>
      </c>
      <c r="D23" s="13">
        <f>SUM(Table46[[#This Row],[1st charge]],Table46[[#This Row],[2nd charge]],Table46[[#This Row],[3rd charge]])+2</f>
        <v>9</v>
      </c>
      <c r="E23" s="13">
        <f>PRODUCT(Table46[[#This Row],[2nd charge]],Table46[[#This Row],[3rd charge]])</f>
        <v>4</v>
      </c>
      <c r="F23" s="1" t="s">
        <v>41</v>
      </c>
      <c r="G23" s="15">
        <v>8</v>
      </c>
      <c r="H23" s="5">
        <v>67.5</v>
      </c>
      <c r="I23" s="12">
        <v>99.125</v>
      </c>
      <c r="J23" s="5">
        <v>20.40182283522725</v>
      </c>
    </row>
    <row r="24" spans="1:10">
      <c r="A24" s="1">
        <v>3</v>
      </c>
      <c r="B24" s="1">
        <v>3</v>
      </c>
      <c r="C24" s="1">
        <v>2</v>
      </c>
      <c r="D24" s="13">
        <f>SUM(Table46[[#This Row],[1st charge]],Table46[[#This Row],[2nd charge]],Table46[[#This Row],[3rd charge]])+2</f>
        <v>10</v>
      </c>
      <c r="E24" s="13">
        <f>PRODUCT(Table46[[#This Row],[2nd charge]],Table46[[#This Row],[3rd charge]])</f>
        <v>6</v>
      </c>
      <c r="F24" s="1" t="s">
        <v>42</v>
      </c>
      <c r="G24" s="15">
        <v>39</v>
      </c>
      <c r="H24" s="5">
        <v>95.5</v>
      </c>
      <c r="I24" s="12">
        <v>126.42307692307691</v>
      </c>
      <c r="J24" s="5">
        <v>43.980406252356147</v>
      </c>
    </row>
    <row r="25" spans="1:10">
      <c r="A25" s="1">
        <v>3</v>
      </c>
      <c r="B25" s="1">
        <v>3</v>
      </c>
      <c r="C25" s="1">
        <v>3</v>
      </c>
      <c r="D25" s="13">
        <f>SUM(Table46[[#This Row],[1st charge]],Table46[[#This Row],[2nd charge]],Table46[[#This Row],[3rd charge]])+2</f>
        <v>11</v>
      </c>
      <c r="E25" s="13">
        <f>PRODUCT(Table46[[#This Row],[2nd charge]],Table46[[#This Row],[3rd charge]])</f>
        <v>9</v>
      </c>
      <c r="F25" s="1" t="s">
        <v>43</v>
      </c>
      <c r="G25" s="15">
        <v>25</v>
      </c>
      <c r="H25" s="5">
        <v>114.5</v>
      </c>
      <c r="I25" s="12">
        <v>130.5</v>
      </c>
      <c r="J25" s="5">
        <v>33.860891896109287</v>
      </c>
    </row>
    <row r="26" spans="1:10">
      <c r="A26" s="1">
        <v>3</v>
      </c>
      <c r="B26" s="1">
        <v>4</v>
      </c>
      <c r="C26" s="1">
        <v>2</v>
      </c>
      <c r="D26" s="13">
        <f>SUM(Table46[[#This Row],[1st charge]],Table46[[#This Row],[2nd charge]],Table46[[#This Row],[3rd charge]])+2</f>
        <v>11</v>
      </c>
      <c r="E26" s="13">
        <f>PRODUCT(Table46[[#This Row],[2nd charge]],Table46[[#This Row],[3rd charge]])</f>
        <v>8</v>
      </c>
      <c r="F26" s="1" t="s">
        <v>44</v>
      </c>
      <c r="G26" s="15">
        <v>28</v>
      </c>
      <c r="H26" s="5">
        <v>107.5</v>
      </c>
      <c r="I26" s="12">
        <v>143.82142857142861</v>
      </c>
      <c r="J26" s="5">
        <v>47.233503221025352</v>
      </c>
    </row>
    <row r="27" spans="1:10">
      <c r="A27" s="1">
        <v>3</v>
      </c>
      <c r="B27" s="1">
        <v>4</v>
      </c>
      <c r="C27" s="1">
        <v>3</v>
      </c>
      <c r="D27" s="13">
        <f>SUM(Table46[[#This Row],[1st charge]],Table46[[#This Row],[2nd charge]],Table46[[#This Row],[3rd charge]])+2</f>
        <v>12</v>
      </c>
      <c r="E27" s="13">
        <f>PRODUCT(Table46[[#This Row],[2nd charge]],Table46[[#This Row],[3rd charge]])</f>
        <v>12</v>
      </c>
      <c r="F27" s="1" t="s">
        <v>45</v>
      </c>
      <c r="G27" s="15">
        <v>116</v>
      </c>
      <c r="H27" s="5">
        <v>138.5</v>
      </c>
      <c r="I27" s="12">
        <v>158.43103448275861</v>
      </c>
      <c r="J27" s="5">
        <v>29.116509162782499</v>
      </c>
    </row>
    <row r="28" spans="1:10">
      <c r="A28" s="1">
        <v>3</v>
      </c>
      <c r="B28" s="1">
        <v>4</v>
      </c>
      <c r="C28" s="1">
        <v>4</v>
      </c>
      <c r="D28" s="13">
        <f>SUM(Table46[[#This Row],[1st charge]],Table46[[#This Row],[2nd charge]],Table46[[#This Row],[3rd charge]])+2</f>
        <v>13</v>
      </c>
      <c r="E28" s="13">
        <f>PRODUCT(Table46[[#This Row],[2nd charge]],Table46[[#This Row],[3rd charge]])</f>
        <v>16</v>
      </c>
      <c r="F28" s="1" t="s">
        <v>46</v>
      </c>
      <c r="G28" s="15">
        <v>41</v>
      </c>
      <c r="H28" s="5">
        <v>197.5</v>
      </c>
      <c r="I28" s="12">
        <v>185.20731707317071</v>
      </c>
      <c r="J28" s="5">
        <v>29.185900289844291</v>
      </c>
    </row>
    <row r="29" spans="1:10">
      <c r="A29" s="1">
        <v>3</v>
      </c>
      <c r="B29" s="1">
        <v>5</v>
      </c>
      <c r="C29" s="1">
        <v>2</v>
      </c>
      <c r="D29" s="13">
        <f>SUM(Table46[[#This Row],[1st charge]],Table46[[#This Row],[2nd charge]],Table46[[#This Row],[3rd charge]])+2</f>
        <v>12</v>
      </c>
      <c r="E29" s="13">
        <f>PRODUCT(Table46[[#This Row],[2nd charge]],Table46[[#This Row],[3rd charge]])</f>
        <v>10</v>
      </c>
      <c r="F29" s="1" t="s">
        <v>47</v>
      </c>
      <c r="G29" s="15">
        <v>15</v>
      </c>
      <c r="H29" s="5">
        <v>191.5</v>
      </c>
      <c r="I29" s="12">
        <v>155.83333333333329</v>
      </c>
      <c r="J29" s="5">
        <v>27.441250376435509</v>
      </c>
    </row>
    <row r="30" spans="1:10">
      <c r="A30" s="1">
        <v>3</v>
      </c>
      <c r="B30" s="1">
        <v>5</v>
      </c>
      <c r="C30" s="1">
        <v>3</v>
      </c>
      <c r="D30" s="13">
        <f>SUM(Table46[[#This Row],[1st charge]],Table46[[#This Row],[2nd charge]],Table46[[#This Row],[3rd charge]])+2</f>
        <v>13</v>
      </c>
      <c r="E30" s="13">
        <f>PRODUCT(Table46[[#This Row],[2nd charge]],Table46[[#This Row],[3rd charge]])</f>
        <v>15</v>
      </c>
      <c r="F30" s="1" t="s">
        <v>48</v>
      </c>
      <c r="G30" s="15">
        <v>70</v>
      </c>
      <c r="H30" s="5">
        <v>162.5</v>
      </c>
      <c r="I30" s="12">
        <v>184.35714285714289</v>
      </c>
      <c r="J30" s="5">
        <v>26.31962098852474</v>
      </c>
    </row>
    <row r="31" spans="1:10">
      <c r="A31" s="1">
        <v>3</v>
      </c>
      <c r="B31" s="1">
        <v>5</v>
      </c>
      <c r="C31" s="1">
        <v>4</v>
      </c>
      <c r="D31" s="13">
        <f>SUM(Table46[[#This Row],[1st charge]],Table46[[#This Row],[2nd charge]],Table46[[#This Row],[3rd charge]])+2</f>
        <v>14</v>
      </c>
      <c r="E31" s="13">
        <f>PRODUCT(Table46[[#This Row],[2nd charge]],Table46[[#This Row],[3rd charge]])</f>
        <v>20</v>
      </c>
      <c r="F31" s="1" t="s">
        <v>49</v>
      </c>
      <c r="G31" s="15">
        <v>183</v>
      </c>
      <c r="H31" s="5">
        <v>211.5</v>
      </c>
      <c r="I31" s="12">
        <v>216.9863387978142</v>
      </c>
      <c r="J31" s="5">
        <v>29.369858889442462</v>
      </c>
    </row>
    <row r="32" spans="1:10">
      <c r="A32" s="1">
        <v>3</v>
      </c>
      <c r="B32" s="1">
        <v>5</v>
      </c>
      <c r="C32" s="1">
        <v>5</v>
      </c>
      <c r="D32" s="13">
        <f>SUM(Table46[[#This Row],[1st charge]],Table46[[#This Row],[2nd charge]],Table46[[#This Row],[3rd charge]])+2</f>
        <v>15</v>
      </c>
      <c r="E32" s="13">
        <f>PRODUCT(Table46[[#This Row],[2nd charge]],Table46[[#This Row],[3rd charge]])</f>
        <v>25</v>
      </c>
      <c r="F32" s="1" t="s">
        <v>50</v>
      </c>
      <c r="G32" s="15">
        <v>36</v>
      </c>
      <c r="H32" s="5">
        <v>229.5</v>
      </c>
      <c r="I32" s="12">
        <v>245.55555555555549</v>
      </c>
      <c r="J32" s="5">
        <v>34.383413672910223</v>
      </c>
    </row>
    <row r="33" spans="1:10">
      <c r="A33" s="1">
        <v>3</v>
      </c>
      <c r="B33" s="1">
        <v>6</v>
      </c>
      <c r="C33" s="1">
        <v>3</v>
      </c>
      <c r="D33" s="13">
        <f>SUM(Table46[[#This Row],[1st charge]],Table46[[#This Row],[2nd charge]],Table46[[#This Row],[3rd charge]])+2</f>
        <v>14</v>
      </c>
      <c r="E33" s="13">
        <f>PRODUCT(Table46[[#This Row],[2nd charge]],Table46[[#This Row],[3rd charge]])</f>
        <v>18</v>
      </c>
      <c r="F33" s="1" t="s">
        <v>51</v>
      </c>
      <c r="G33" s="15">
        <v>30</v>
      </c>
      <c r="H33" s="5">
        <v>221.5</v>
      </c>
      <c r="I33" s="12">
        <v>217.93333333333331</v>
      </c>
      <c r="J33" s="5">
        <v>17.794537239151669</v>
      </c>
    </row>
    <row r="34" spans="1:10">
      <c r="A34" s="1">
        <v>3</v>
      </c>
      <c r="B34" s="1">
        <v>6</v>
      </c>
      <c r="C34" s="1">
        <v>4</v>
      </c>
      <c r="D34" s="13">
        <f>SUM(Table46[[#This Row],[1st charge]],Table46[[#This Row],[2nd charge]],Table46[[#This Row],[3rd charge]])+2</f>
        <v>15</v>
      </c>
      <c r="E34" s="13">
        <f>PRODUCT(Table46[[#This Row],[2nd charge]],Table46[[#This Row],[3rd charge]])</f>
        <v>24</v>
      </c>
      <c r="F34" s="1" t="s">
        <v>52</v>
      </c>
      <c r="G34" s="15">
        <v>87</v>
      </c>
      <c r="H34" s="5">
        <v>270.5</v>
      </c>
      <c r="I34" s="12">
        <v>257.59195402298849</v>
      </c>
      <c r="J34" s="5">
        <v>44.393649795424629</v>
      </c>
    </row>
    <row r="35" spans="1:10">
      <c r="A35" s="1">
        <v>3</v>
      </c>
      <c r="B35" s="1">
        <v>6</v>
      </c>
      <c r="C35" s="1">
        <v>5</v>
      </c>
      <c r="D35" s="13">
        <f>SUM(Table46[[#This Row],[1st charge]],Table46[[#This Row],[2nd charge]],Table46[[#This Row],[3rd charge]])+2</f>
        <v>16</v>
      </c>
      <c r="E35" s="13">
        <f>PRODUCT(Table46[[#This Row],[2nd charge]],Table46[[#This Row],[3rd charge]])</f>
        <v>30</v>
      </c>
      <c r="F35" s="1" t="s">
        <v>53</v>
      </c>
      <c r="G35" s="15">
        <v>122</v>
      </c>
      <c r="H35" s="5">
        <v>281.5</v>
      </c>
      <c r="I35" s="12">
        <v>289.79508196721309</v>
      </c>
      <c r="J35" s="5">
        <v>40.346996663288081</v>
      </c>
    </row>
    <row r="36" spans="1:10">
      <c r="A36" s="1">
        <v>3</v>
      </c>
      <c r="B36" s="1">
        <v>6</v>
      </c>
      <c r="C36" s="1">
        <v>6</v>
      </c>
      <c r="D36" s="13">
        <f>SUM(Table46[[#This Row],[1st charge]],Table46[[#This Row],[2nd charge]],Table46[[#This Row],[3rd charge]])+2</f>
        <v>17</v>
      </c>
      <c r="E36" s="13">
        <f>PRODUCT(Table46[[#This Row],[2nd charge]],Table46[[#This Row],[3rd charge]])</f>
        <v>36</v>
      </c>
      <c r="F36" s="1" t="s">
        <v>54</v>
      </c>
      <c r="G36" s="15">
        <v>23</v>
      </c>
      <c r="H36" s="5">
        <v>341.5</v>
      </c>
      <c r="I36" s="12">
        <v>333.5</v>
      </c>
      <c r="J36" s="5">
        <v>36.264727143363537</v>
      </c>
    </row>
    <row r="37" spans="1:10">
      <c r="A37" s="1">
        <v>3</v>
      </c>
      <c r="B37" s="1">
        <v>7</v>
      </c>
      <c r="C37" s="1">
        <v>4</v>
      </c>
      <c r="D37" s="13">
        <f>SUM(Table46[[#This Row],[1st charge]],Table46[[#This Row],[2nd charge]],Table46[[#This Row],[3rd charge]])+2</f>
        <v>16</v>
      </c>
      <c r="E37" s="13">
        <f>PRODUCT(Table46[[#This Row],[2nd charge]],Table46[[#This Row],[3rd charge]])</f>
        <v>28</v>
      </c>
      <c r="F37" s="1" t="s">
        <v>55</v>
      </c>
      <c r="G37" s="15">
        <v>43</v>
      </c>
      <c r="H37" s="5">
        <v>247.5</v>
      </c>
      <c r="I37" s="12">
        <v>284.2906976744186</v>
      </c>
      <c r="J37" s="5">
        <v>38.503130733194112</v>
      </c>
    </row>
    <row r="38" spans="1:10">
      <c r="A38" s="1">
        <v>3</v>
      </c>
      <c r="B38" s="1">
        <v>7</v>
      </c>
      <c r="C38" s="1">
        <v>5</v>
      </c>
      <c r="D38" s="13">
        <f>SUM(Table46[[#This Row],[1st charge]],Table46[[#This Row],[2nd charge]],Table46[[#This Row],[3rd charge]])+2</f>
        <v>17</v>
      </c>
      <c r="E38" s="13">
        <f>PRODUCT(Table46[[#This Row],[2nd charge]],Table46[[#This Row],[3rd charge]])</f>
        <v>35</v>
      </c>
      <c r="F38" s="1" t="s">
        <v>56</v>
      </c>
      <c r="G38" s="15">
        <v>46</v>
      </c>
      <c r="H38" s="5">
        <v>279.5</v>
      </c>
      <c r="I38" s="12">
        <v>327.80434782608688</v>
      </c>
      <c r="J38" s="5">
        <v>38.85528869223954</v>
      </c>
    </row>
    <row r="39" spans="1:10">
      <c r="A39" s="1">
        <v>3</v>
      </c>
      <c r="B39" s="1">
        <v>7</v>
      </c>
      <c r="C39" s="1">
        <v>6</v>
      </c>
      <c r="D39" s="13">
        <f>SUM(Table46[[#This Row],[1st charge]],Table46[[#This Row],[2nd charge]],Table46[[#This Row],[3rd charge]])+2</f>
        <v>18</v>
      </c>
      <c r="E39" s="13">
        <f>PRODUCT(Table46[[#This Row],[2nd charge]],Table46[[#This Row],[3rd charge]])</f>
        <v>42</v>
      </c>
      <c r="F39" s="1" t="s">
        <v>57</v>
      </c>
      <c r="G39" s="15">
        <v>37</v>
      </c>
      <c r="H39" s="5">
        <v>326.5</v>
      </c>
      <c r="I39" s="12">
        <v>346.04054054054052</v>
      </c>
      <c r="J39" s="5">
        <v>31.5984900379874</v>
      </c>
    </row>
    <row r="40" spans="1:10">
      <c r="A40" s="1">
        <v>3</v>
      </c>
      <c r="B40" s="1">
        <v>7</v>
      </c>
      <c r="C40" s="1">
        <v>7</v>
      </c>
      <c r="D40" s="13">
        <f>SUM(Table46[[#This Row],[1st charge]],Table46[[#This Row],[2nd charge]],Table46[[#This Row],[3rd charge]])+2</f>
        <v>19</v>
      </c>
      <c r="E40" s="13">
        <f>PRODUCT(Table46[[#This Row],[2nd charge]],Table46[[#This Row],[3rd charge]])</f>
        <v>49</v>
      </c>
      <c r="F40" s="1" t="s">
        <v>58</v>
      </c>
      <c r="G40" s="15">
        <v>4</v>
      </c>
      <c r="H40" s="5">
        <v>367.5</v>
      </c>
      <c r="I40" s="12">
        <v>381.75</v>
      </c>
      <c r="J40" s="5">
        <v>10.63896141547661</v>
      </c>
    </row>
    <row r="41" spans="1:10">
      <c r="A41" s="1">
        <v>3</v>
      </c>
      <c r="B41" s="1">
        <v>8</v>
      </c>
      <c r="C41" s="1">
        <v>5</v>
      </c>
      <c r="D41" s="13">
        <f>SUM(Table46[[#This Row],[1st charge]],Table46[[#This Row],[2nd charge]],Table46[[#This Row],[3rd charge]])+2</f>
        <v>18</v>
      </c>
      <c r="E41" s="13">
        <f>PRODUCT(Table46[[#This Row],[2nd charge]],Table46[[#This Row],[3rd charge]])</f>
        <v>40</v>
      </c>
      <c r="F41" s="1" t="s">
        <v>59</v>
      </c>
      <c r="G41" s="15">
        <v>12</v>
      </c>
      <c r="H41" s="5">
        <v>320.5</v>
      </c>
      <c r="I41" s="12">
        <v>329.25</v>
      </c>
      <c r="J41" s="5">
        <v>19.425605953654749</v>
      </c>
    </row>
    <row r="42" spans="1:10">
      <c r="A42" s="1">
        <v>3</v>
      </c>
      <c r="B42" s="1">
        <v>8</v>
      </c>
      <c r="C42" s="1">
        <v>6</v>
      </c>
      <c r="D42" s="13">
        <f>SUM(Table46[[#This Row],[1st charge]],Table46[[#This Row],[2nd charge]],Table46[[#This Row],[3rd charge]])+2</f>
        <v>19</v>
      </c>
      <c r="E42" s="13">
        <f>PRODUCT(Table46[[#This Row],[2nd charge]],Table46[[#This Row],[3rd charge]])</f>
        <v>48</v>
      </c>
      <c r="F42" s="1" t="s">
        <v>60</v>
      </c>
      <c r="G42" s="15">
        <v>9</v>
      </c>
      <c r="H42" s="5">
        <v>372.5</v>
      </c>
      <c r="I42" s="12">
        <v>371.72222222222217</v>
      </c>
      <c r="J42" s="5">
        <v>21.836655104956879</v>
      </c>
    </row>
    <row r="43" spans="1:10">
      <c r="A43" s="1">
        <v>3</v>
      </c>
      <c r="B43" s="1">
        <v>8</v>
      </c>
      <c r="C43" s="1">
        <v>7</v>
      </c>
      <c r="D43" s="13">
        <f>SUM(Table46[[#This Row],[1st charge]],Table46[[#This Row],[2nd charge]],Table46[[#This Row],[3rd charge]])+2</f>
        <v>20</v>
      </c>
      <c r="E43" s="13">
        <f>PRODUCT(Table46[[#This Row],[2nd charge]],Table46[[#This Row],[3rd charge]])</f>
        <v>56</v>
      </c>
      <c r="F43" s="1" t="s">
        <v>61</v>
      </c>
      <c r="G43" s="15">
        <v>0</v>
      </c>
      <c r="H43" s="5"/>
      <c r="I43" s="12"/>
      <c r="J43" s="5"/>
    </row>
    <row r="44" spans="1:10">
      <c r="A44" s="1">
        <v>4</v>
      </c>
      <c r="B44" s="1">
        <v>7</v>
      </c>
      <c r="C44" s="1">
        <v>5</v>
      </c>
      <c r="D44" s="13">
        <f>SUM(Table46[[#This Row],[1st charge]],Table46[[#This Row],[2nd charge]],Table46[[#This Row],[3rd charge]])+2</f>
        <v>18</v>
      </c>
      <c r="E44" s="13">
        <f>PRODUCT(Table46[[#This Row],[2nd charge]],Table46[[#This Row],[3rd charge]])</f>
        <v>35</v>
      </c>
      <c r="F44" s="1" t="s">
        <v>62</v>
      </c>
      <c r="G44" s="15">
        <v>6</v>
      </c>
      <c r="H44" s="5">
        <v>286.5</v>
      </c>
      <c r="I44" s="12">
        <v>354.66666666666669</v>
      </c>
      <c r="J44" s="5">
        <v>34.729510346229887</v>
      </c>
    </row>
    <row r="45" spans="1:10">
      <c r="A45" s="1">
        <v>4</v>
      </c>
      <c r="B45" s="1">
        <v>7</v>
      </c>
      <c r="C45" s="1">
        <v>6</v>
      </c>
      <c r="D45" s="13">
        <f>SUM(Table46[[#This Row],[1st charge]],Table46[[#This Row],[2nd charge]],Table46[[#This Row],[3rd charge]])+2</f>
        <v>19</v>
      </c>
      <c r="E45" s="13">
        <f>PRODUCT(Table46[[#This Row],[2nd charge]],Table46[[#This Row],[3rd charge]])</f>
        <v>42</v>
      </c>
      <c r="F45" s="1" t="s">
        <v>63</v>
      </c>
      <c r="G45" s="15">
        <v>6</v>
      </c>
      <c r="H45" s="5">
        <v>358.5</v>
      </c>
      <c r="I45" s="12">
        <v>374</v>
      </c>
      <c r="J45" s="5">
        <v>14.963845316851771</v>
      </c>
    </row>
    <row r="46" spans="1:10">
      <c r="A46" s="1">
        <v>4</v>
      </c>
      <c r="B46" s="1">
        <v>7</v>
      </c>
      <c r="C46" s="1">
        <v>7</v>
      </c>
      <c r="D46" s="13">
        <f>SUM(Table46[[#This Row],[1st charge]],Table46[[#This Row],[2nd charge]],Table46[[#This Row],[3rd charge]])+2</f>
        <v>20</v>
      </c>
      <c r="E46" s="13">
        <f>PRODUCT(Table46[[#This Row],[2nd charge]],Table46[[#This Row],[3rd charge]])</f>
        <v>49</v>
      </c>
      <c r="F46" s="1" t="s">
        <v>64</v>
      </c>
      <c r="G46" s="15">
        <v>0</v>
      </c>
      <c r="H46" s="5"/>
      <c r="I46" s="12"/>
      <c r="J46" s="5"/>
    </row>
    <row r="47" spans="1:10">
      <c r="A47" s="1">
        <v>4</v>
      </c>
      <c r="B47" s="1">
        <v>8</v>
      </c>
      <c r="C47" s="1">
        <v>5</v>
      </c>
      <c r="D47" s="13">
        <f>SUM(Table46[[#This Row],[1st charge]],Table46[[#This Row],[2nd charge]],Table46[[#This Row],[3rd charge]])+2</f>
        <v>19</v>
      </c>
      <c r="E47" s="13">
        <f>PRODUCT(Table46[[#This Row],[2nd charge]],Table46[[#This Row],[3rd charge]])</f>
        <v>40</v>
      </c>
      <c r="F47" s="1" t="s">
        <v>65</v>
      </c>
      <c r="G47" s="15">
        <v>1</v>
      </c>
      <c r="H47" s="5">
        <v>371.5</v>
      </c>
      <c r="I47" s="12">
        <v>371.5</v>
      </c>
      <c r="J47" s="5">
        <v>0</v>
      </c>
    </row>
    <row r="48" spans="1:10">
      <c r="A48" s="1">
        <v>4</v>
      </c>
      <c r="B48" s="1">
        <v>8</v>
      </c>
      <c r="C48" s="1">
        <v>6</v>
      </c>
      <c r="D48" s="13">
        <f>SUM(Table46[[#This Row],[1st charge]],Table46[[#This Row],[2nd charge]],Table46[[#This Row],[3rd charge]])+2</f>
        <v>20</v>
      </c>
      <c r="E48" s="13">
        <f>PRODUCT(Table46[[#This Row],[2nd charge]],Table46[[#This Row],[3rd charge]])</f>
        <v>48</v>
      </c>
      <c r="F48" s="1" t="s">
        <v>66</v>
      </c>
      <c r="G48" s="15">
        <v>1</v>
      </c>
      <c r="H48" s="5">
        <v>365.5</v>
      </c>
      <c r="I48" s="12">
        <v>365.5</v>
      </c>
      <c r="J48" s="5">
        <v>0</v>
      </c>
    </row>
    <row r="49" spans="1:10">
      <c r="A49" s="1">
        <v>4</v>
      </c>
      <c r="B49" s="1">
        <v>8</v>
      </c>
      <c r="C49" s="1">
        <v>7</v>
      </c>
      <c r="D49" s="13">
        <f>SUM(Table46[[#This Row],[1st charge]],Table46[[#This Row],[2nd charge]],Table46[[#This Row],[3rd charge]])+2</f>
        <v>21</v>
      </c>
      <c r="E49" s="13">
        <f>PRODUCT(Table46[[#This Row],[2nd charge]],Table46[[#This Row],[3rd charge]])</f>
        <v>56</v>
      </c>
      <c r="F49" s="1" t="s">
        <v>67</v>
      </c>
      <c r="G49" s="15">
        <v>0</v>
      </c>
      <c r="H49" s="5"/>
      <c r="I49" s="12"/>
      <c r="J49" s="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C72A-E12F-9742-8CB0-4430B33C364F}">
  <dimension ref="A1:J169"/>
  <sheetViews>
    <sheetView zoomScaleNormal="100" workbookViewId="0">
      <selection activeCell="I9" sqref="I9:I10"/>
    </sheetView>
  </sheetViews>
  <sheetFormatPr baseColWidth="10" defaultColWidth="11.5" defaultRowHeight="16"/>
  <cols>
    <col min="1" max="2" width="15.83203125" customWidth="1"/>
    <col min="3" max="3" width="15.83203125" hidden="1" customWidth="1"/>
    <col min="4" max="4" width="15.83203125" style="8" customWidth="1"/>
    <col min="5" max="6" width="15.83203125" hidden="1" customWidth="1"/>
    <col min="7" max="11" width="15.83203125" customWidth="1"/>
  </cols>
  <sheetData>
    <row r="1" spans="1:10">
      <c r="A1" s="1" t="s">
        <v>77</v>
      </c>
      <c r="B1" s="1" t="s">
        <v>79</v>
      </c>
      <c r="C1" s="1" t="s">
        <v>70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34</v>
      </c>
      <c r="I1" s="1" t="s">
        <v>0</v>
      </c>
      <c r="J1" s="5" t="s">
        <v>19</v>
      </c>
    </row>
    <row r="2" spans="1:10">
      <c r="A2" s="1">
        <v>2015</v>
      </c>
      <c r="B2" s="1" t="s">
        <v>68</v>
      </c>
      <c r="C2" s="1" t="s">
        <v>71</v>
      </c>
      <c r="D2" s="1">
        <v>1</v>
      </c>
      <c r="E2" s="1">
        <v>1</v>
      </c>
      <c r="F2" s="1">
        <v>1</v>
      </c>
      <c r="G2" s="1">
        <f>SUM(Table14[[#This Row],[1st charge]],Table14[[#This Row],[2nd charge]],Table14[[#This Row],[3rd charge]])+2</f>
        <v>5</v>
      </c>
      <c r="H2" s="1">
        <f>PRODUCT(Table14[[#This Row],[2nd charge]],Table14[[#This Row],[3rd charge]])</f>
        <v>1</v>
      </c>
      <c r="I2" s="1" t="s">
        <v>6</v>
      </c>
      <c r="J2" s="5">
        <v>17.171659999999999</v>
      </c>
    </row>
    <row r="3" spans="1:10">
      <c r="A3" s="1">
        <v>2015</v>
      </c>
      <c r="B3" s="1" t="s">
        <v>68</v>
      </c>
      <c r="C3" s="1" t="s">
        <v>71</v>
      </c>
      <c r="D3" s="1">
        <v>1</v>
      </c>
      <c r="E3" s="1">
        <v>2</v>
      </c>
      <c r="F3" s="1">
        <v>1</v>
      </c>
      <c r="G3" s="1">
        <f>SUM(Table14[[#This Row],[1st charge]],Table14[[#This Row],[2nd charge]],Table14[[#This Row],[3rd charge]])+2</f>
        <v>6</v>
      </c>
      <c r="H3" s="1">
        <f>PRODUCT(Table14[[#This Row],[2nd charge]],Table14[[#This Row],[3rd charge]])</f>
        <v>2</v>
      </c>
      <c r="I3" s="1" t="s">
        <v>7</v>
      </c>
      <c r="J3" s="5">
        <v>27.041119999999999</v>
      </c>
    </row>
    <row r="4" spans="1:10">
      <c r="A4" s="1">
        <v>2015</v>
      </c>
      <c r="B4" s="1" t="s">
        <v>68</v>
      </c>
      <c r="C4" s="1" t="s">
        <v>71</v>
      </c>
      <c r="D4" s="1">
        <v>1</v>
      </c>
      <c r="E4" s="1">
        <v>2</v>
      </c>
      <c r="F4" s="1">
        <v>2</v>
      </c>
      <c r="G4" s="1">
        <f>SUM(Table14[[#This Row],[1st charge]],Table14[[#This Row],[2nd charge]],Table14[[#This Row],[3rd charge]])+2</f>
        <v>7</v>
      </c>
      <c r="H4" s="1">
        <f>PRODUCT(Table14[[#This Row],[2nd charge]],Table14[[#This Row],[3rd charge]])</f>
        <v>4</v>
      </c>
      <c r="I4" s="1" t="s">
        <v>8</v>
      </c>
      <c r="J4" s="5">
        <v>40.770600000000002</v>
      </c>
    </row>
    <row r="5" spans="1:10">
      <c r="A5" s="1">
        <v>2015</v>
      </c>
      <c r="B5" s="1" t="s">
        <v>68</v>
      </c>
      <c r="C5" s="1" t="s">
        <v>71</v>
      </c>
      <c r="D5" s="1">
        <v>1</v>
      </c>
      <c r="E5" s="1">
        <v>3</v>
      </c>
      <c r="F5" s="1">
        <v>1</v>
      </c>
      <c r="G5" s="1">
        <f>SUM(Table14[[#This Row],[1st charge]],Table14[[#This Row],[2nd charge]],Table14[[#This Row],[3rd charge]])+2</f>
        <v>7</v>
      </c>
      <c r="H5" s="1">
        <f>PRODUCT(Table14[[#This Row],[2nd charge]],Table14[[#This Row],[3rd charge]])</f>
        <v>3</v>
      </c>
      <c r="I5" s="1" t="s">
        <v>9</v>
      </c>
      <c r="J5" s="5">
        <v>36.572420000000001</v>
      </c>
    </row>
    <row r="6" spans="1:10">
      <c r="A6" s="1">
        <v>2015</v>
      </c>
      <c r="B6" s="1" t="s">
        <v>68</v>
      </c>
      <c r="C6" s="1" t="s">
        <v>71</v>
      </c>
      <c r="D6" s="1">
        <v>1</v>
      </c>
      <c r="E6" s="1">
        <v>3</v>
      </c>
      <c r="F6" s="1">
        <v>2</v>
      </c>
      <c r="G6" s="1">
        <f>SUM(Table14[[#This Row],[1st charge]],Table14[[#This Row],[2nd charge]],Table14[[#This Row],[3rd charge]])+2</f>
        <v>8</v>
      </c>
      <c r="H6" s="1">
        <f>PRODUCT(Table14[[#This Row],[2nd charge]],Table14[[#This Row],[3rd charge]])</f>
        <v>6</v>
      </c>
      <c r="I6" s="1" t="s">
        <v>10</v>
      </c>
      <c r="J6" s="5">
        <v>54.076300000000003</v>
      </c>
    </row>
    <row r="7" spans="1:10">
      <c r="A7" s="1">
        <v>2015</v>
      </c>
      <c r="B7" s="1" t="s">
        <v>68</v>
      </c>
      <c r="C7" s="1" t="s">
        <v>71</v>
      </c>
      <c r="D7" s="1">
        <v>1</v>
      </c>
      <c r="E7" s="1">
        <v>3</v>
      </c>
      <c r="F7" s="1">
        <v>3</v>
      </c>
      <c r="G7" s="1">
        <f>SUM(Table14[[#This Row],[1st charge]],Table14[[#This Row],[2nd charge]],Table14[[#This Row],[3rd charge]])+2</f>
        <v>9</v>
      </c>
      <c r="H7" s="1">
        <f>PRODUCT(Table14[[#This Row],[2nd charge]],Table14[[#This Row],[3rd charge]])</f>
        <v>9</v>
      </c>
      <c r="I7" s="1" t="s">
        <v>11</v>
      </c>
      <c r="J7" s="5">
        <v>71.065600000000003</v>
      </c>
    </row>
    <row r="8" spans="1:10">
      <c r="A8" s="1">
        <v>2015</v>
      </c>
      <c r="B8" s="1" t="s">
        <v>68</v>
      </c>
      <c r="C8" s="1" t="s">
        <v>71</v>
      </c>
      <c r="D8" s="1">
        <v>1</v>
      </c>
      <c r="E8" s="1">
        <v>4</v>
      </c>
      <c r="F8" s="1">
        <v>2</v>
      </c>
      <c r="G8" s="1">
        <f>SUM(Table14[[#This Row],[1st charge]],Table14[[#This Row],[2nd charge]],Table14[[#This Row],[3rd charge]])+2</f>
        <v>9</v>
      </c>
      <c r="H8" s="1">
        <f>PRODUCT(Table14[[#This Row],[2nd charge]],Table14[[#This Row],[3rd charge]])</f>
        <v>8</v>
      </c>
      <c r="I8" s="1" t="s">
        <v>20</v>
      </c>
      <c r="J8" s="5">
        <v>67.071699999999893</v>
      </c>
    </row>
    <row r="9" spans="1:10">
      <c r="A9" s="1">
        <v>2015</v>
      </c>
      <c r="B9" s="1" t="s">
        <v>68</v>
      </c>
      <c r="C9" s="1" t="s">
        <v>71</v>
      </c>
      <c r="D9" s="1">
        <v>1</v>
      </c>
      <c r="E9" s="1">
        <v>4</v>
      </c>
      <c r="F9" s="1">
        <v>3</v>
      </c>
      <c r="G9" s="1">
        <f>SUM(Table14[[#This Row],[1st charge]],Table14[[#This Row],[2nd charge]],Table14[[#This Row],[3rd charge]])+2</f>
        <v>10</v>
      </c>
      <c r="H9" s="1">
        <f>PRODUCT(Table14[[#This Row],[2nd charge]],Table14[[#This Row],[3rd charge]])</f>
        <v>12</v>
      </c>
      <c r="I9" s="1" t="s">
        <v>21</v>
      </c>
      <c r="J9" s="5">
        <v>87.671099999999996</v>
      </c>
    </row>
    <row r="10" spans="1:10">
      <c r="A10" s="1">
        <v>2015</v>
      </c>
      <c r="B10" s="1" t="s">
        <v>68</v>
      </c>
      <c r="C10" s="1" t="s">
        <v>71</v>
      </c>
      <c r="D10" s="1">
        <v>1</v>
      </c>
      <c r="E10" s="1">
        <v>4</v>
      </c>
      <c r="F10" s="1">
        <v>4</v>
      </c>
      <c r="G10" s="1">
        <f>SUM(Table14[[#This Row],[1st charge]],Table14[[#This Row],[2nd charge]],Table14[[#This Row],[3rd charge]])+2</f>
        <v>11</v>
      </c>
      <c r="H10" s="1">
        <f>PRODUCT(Table14[[#This Row],[2nd charge]],Table14[[#This Row],[3rd charge]])</f>
        <v>16</v>
      </c>
      <c r="I10" s="1" t="s">
        <v>22</v>
      </c>
      <c r="J10" s="5">
        <v>107.80589999999999</v>
      </c>
    </row>
    <row r="11" spans="1:10">
      <c r="A11" s="1">
        <v>2015</v>
      </c>
      <c r="B11" s="1" t="s">
        <v>68</v>
      </c>
      <c r="C11" s="1" t="s">
        <v>71</v>
      </c>
      <c r="D11" s="1">
        <v>2</v>
      </c>
      <c r="E11" s="1">
        <v>1</v>
      </c>
      <c r="F11" s="1">
        <v>1</v>
      </c>
      <c r="G11" s="1">
        <f>SUM(Table14[[#This Row],[1st charge]],Table14[[#This Row],[2nd charge]],Table14[[#This Row],[3rd charge]])+2</f>
        <v>6</v>
      </c>
      <c r="H11" s="1">
        <f>PRODUCT(Table14[[#This Row],[2nd charge]],Table14[[#This Row],[3rd charge]])</f>
        <v>1</v>
      </c>
      <c r="I11" s="1" t="s">
        <v>31</v>
      </c>
      <c r="J11" s="5">
        <v>29.96632</v>
      </c>
    </row>
    <row r="12" spans="1:10">
      <c r="A12" s="1">
        <v>2015</v>
      </c>
      <c r="B12" s="1" t="s">
        <v>68</v>
      </c>
      <c r="C12" s="1" t="s">
        <v>71</v>
      </c>
      <c r="D12" s="1">
        <v>2</v>
      </c>
      <c r="E12" s="1">
        <v>2</v>
      </c>
      <c r="F12" s="1">
        <v>1</v>
      </c>
      <c r="G12" s="1">
        <f>SUM(Table14[[#This Row],[1st charge]],Table14[[#This Row],[2nd charge]],Table14[[#This Row],[3rd charge]])+2</f>
        <v>7</v>
      </c>
      <c r="H12" s="1">
        <f>PRODUCT(Table14[[#This Row],[2nd charge]],Table14[[#This Row],[3rd charge]])</f>
        <v>2</v>
      </c>
      <c r="I12" s="1" t="s">
        <v>32</v>
      </c>
      <c r="J12" s="5">
        <v>45.071109999999997</v>
      </c>
    </row>
    <row r="13" spans="1:10">
      <c r="A13" s="1">
        <v>2015</v>
      </c>
      <c r="B13" s="1" t="s">
        <v>68</v>
      </c>
      <c r="C13" s="1" t="s">
        <v>71</v>
      </c>
      <c r="D13" s="1">
        <v>2</v>
      </c>
      <c r="E13" s="1">
        <v>2</v>
      </c>
      <c r="F13" s="1">
        <v>2</v>
      </c>
      <c r="G13" s="1">
        <f>SUM(Table14[[#This Row],[1st charge]],Table14[[#This Row],[2nd charge]],Table14[[#This Row],[3rd charge]])+2</f>
        <v>8</v>
      </c>
      <c r="H13" s="1">
        <f>PRODUCT(Table14[[#This Row],[2nd charge]],Table14[[#This Row],[3rd charge]])</f>
        <v>4</v>
      </c>
      <c r="I13" s="1" t="s">
        <v>12</v>
      </c>
      <c r="J13" s="5">
        <v>64.1126</v>
      </c>
    </row>
    <row r="14" spans="1:10">
      <c r="A14" s="1">
        <v>2015</v>
      </c>
      <c r="B14" s="1" t="s">
        <v>68</v>
      </c>
      <c r="C14" s="1" t="s">
        <v>71</v>
      </c>
      <c r="D14" s="1">
        <v>2</v>
      </c>
      <c r="E14" s="1">
        <v>3</v>
      </c>
      <c r="F14" s="1">
        <v>1</v>
      </c>
      <c r="G14" s="1">
        <f>SUM(Table14[[#This Row],[1st charge]],Table14[[#This Row],[2nd charge]],Table14[[#This Row],[3rd charge]])+2</f>
        <v>8</v>
      </c>
      <c r="H14" s="1">
        <f>PRODUCT(Table14[[#This Row],[2nd charge]],Table14[[#This Row],[3rd charge]])</f>
        <v>3</v>
      </c>
      <c r="I14" s="1" t="s">
        <v>33</v>
      </c>
      <c r="J14" s="5">
        <v>59.316359999999897</v>
      </c>
    </row>
    <row r="15" spans="1:10">
      <c r="A15" s="1">
        <v>2015</v>
      </c>
      <c r="B15" s="1" t="s">
        <v>68</v>
      </c>
      <c r="C15" s="1" t="s">
        <v>71</v>
      </c>
      <c r="D15" s="1">
        <v>2</v>
      </c>
      <c r="E15" s="1">
        <v>3</v>
      </c>
      <c r="F15" s="1">
        <v>2</v>
      </c>
      <c r="G15" s="1">
        <f>SUM(Table14[[#This Row],[1st charge]],Table14[[#This Row],[2nd charge]],Table14[[#This Row],[3rd charge]])+2</f>
        <v>9</v>
      </c>
      <c r="H15" s="1">
        <f>PRODUCT(Table14[[#This Row],[2nd charge]],Table14[[#This Row],[3rd charge]])</f>
        <v>6</v>
      </c>
      <c r="I15" s="1" t="s">
        <v>13</v>
      </c>
      <c r="J15" s="5">
        <v>82.176000000000002</v>
      </c>
    </row>
    <row r="16" spans="1:10">
      <c r="A16" s="1">
        <v>2015</v>
      </c>
      <c r="B16" s="1" t="s">
        <v>68</v>
      </c>
      <c r="C16" s="1" t="s">
        <v>71</v>
      </c>
      <c r="D16" s="1">
        <v>2</v>
      </c>
      <c r="E16" s="1">
        <v>3</v>
      </c>
      <c r="F16" s="1">
        <v>3</v>
      </c>
      <c r="G16" s="1">
        <f>SUM(Table14[[#This Row],[1st charge]],Table14[[#This Row],[2nd charge]],Table14[[#This Row],[3rd charge]])+2</f>
        <v>10</v>
      </c>
      <c r="H16" s="1">
        <f>PRODUCT(Table14[[#This Row],[2nd charge]],Table14[[#This Row],[3rd charge]])</f>
        <v>9</v>
      </c>
      <c r="I16" s="1" t="s">
        <v>14</v>
      </c>
      <c r="J16" s="5">
        <v>103.9605</v>
      </c>
    </row>
    <row r="17" spans="1:10">
      <c r="A17" s="1">
        <v>2015</v>
      </c>
      <c r="B17" s="1" t="s">
        <v>68</v>
      </c>
      <c r="C17" s="1" t="s">
        <v>71</v>
      </c>
      <c r="D17" s="1">
        <v>2</v>
      </c>
      <c r="E17" s="1">
        <v>4</v>
      </c>
      <c r="F17" s="1">
        <v>2</v>
      </c>
      <c r="G17" s="1">
        <f>SUM(Table14[[#This Row],[1st charge]],Table14[[#This Row],[2nd charge]],Table14[[#This Row],[3rd charge]])+2</f>
        <v>10</v>
      </c>
      <c r="H17" s="1">
        <f>PRODUCT(Table14[[#This Row],[2nd charge]],Table14[[#This Row],[3rd charge]])</f>
        <v>8</v>
      </c>
      <c r="I17" s="1" t="s">
        <v>23</v>
      </c>
      <c r="J17" s="5">
        <v>99.563500000000005</v>
      </c>
    </row>
    <row r="18" spans="1:10">
      <c r="A18" s="1">
        <v>2015</v>
      </c>
      <c r="B18" s="1" t="s">
        <v>68</v>
      </c>
      <c r="C18" s="1" t="s">
        <v>71</v>
      </c>
      <c r="D18" s="1">
        <v>2</v>
      </c>
      <c r="E18" s="1">
        <v>4</v>
      </c>
      <c r="F18" s="1">
        <v>3</v>
      </c>
      <c r="G18" s="1">
        <f>SUM(Table14[[#This Row],[1st charge]],Table14[[#This Row],[2nd charge]],Table14[[#This Row],[3rd charge]])+2</f>
        <v>11</v>
      </c>
      <c r="H18" s="1">
        <f>PRODUCT(Table14[[#This Row],[2nd charge]],Table14[[#This Row],[3rd charge]])</f>
        <v>12</v>
      </c>
      <c r="I18" s="1" t="s">
        <v>24</v>
      </c>
      <c r="J18" s="5">
        <v>124.9825</v>
      </c>
    </row>
    <row r="19" spans="1:10">
      <c r="A19" s="1">
        <v>2015</v>
      </c>
      <c r="B19" s="1" t="s">
        <v>68</v>
      </c>
      <c r="C19" s="1" t="s">
        <v>71</v>
      </c>
      <c r="D19" s="1">
        <v>2</v>
      </c>
      <c r="E19" s="1">
        <v>4</v>
      </c>
      <c r="F19" s="1">
        <v>4</v>
      </c>
      <c r="G19" s="1">
        <f>SUM(Table14[[#This Row],[1st charge]],Table14[[#This Row],[2nd charge]],Table14[[#This Row],[3rd charge]])+2</f>
        <v>12</v>
      </c>
      <c r="H19" s="1">
        <f>PRODUCT(Table14[[#This Row],[2nd charge]],Table14[[#This Row],[3rd charge]])</f>
        <v>16</v>
      </c>
      <c r="I19" s="1" t="s">
        <v>25</v>
      </c>
      <c r="J19" s="5">
        <v>149.55439999999999</v>
      </c>
    </row>
    <row r="20" spans="1:10">
      <c r="A20" s="1">
        <v>2015</v>
      </c>
      <c r="B20" s="1" t="s">
        <v>68</v>
      </c>
      <c r="C20" s="1" t="s">
        <v>71</v>
      </c>
      <c r="D20" s="1">
        <v>2</v>
      </c>
      <c r="E20" s="1">
        <v>5</v>
      </c>
      <c r="F20" s="1">
        <v>3</v>
      </c>
      <c r="G20" s="1">
        <f>SUM(Table14[[#This Row],[1st charge]],Table14[[#This Row],[2nd charge]],Table14[[#This Row],[3rd charge]])+2</f>
        <v>12</v>
      </c>
      <c r="H20" s="1">
        <f>PRODUCT(Table14[[#This Row],[2nd charge]],Table14[[#This Row],[3rd charge]])</f>
        <v>15</v>
      </c>
      <c r="I20" s="1" t="s">
        <v>26</v>
      </c>
      <c r="J20" s="5">
        <v>145.41849999999999</v>
      </c>
    </row>
    <row r="21" spans="1:10">
      <c r="A21" s="1">
        <v>2015</v>
      </c>
      <c r="B21" s="1" t="s">
        <v>68</v>
      </c>
      <c r="C21" s="1" t="s">
        <v>71</v>
      </c>
      <c r="D21" s="1">
        <v>2</v>
      </c>
      <c r="E21" s="1">
        <v>5</v>
      </c>
      <c r="F21" s="1">
        <v>4</v>
      </c>
      <c r="G21" s="1">
        <f>SUM(Table14[[#This Row],[1st charge]],Table14[[#This Row],[2nd charge]],Table14[[#This Row],[3rd charge]])+2</f>
        <v>13</v>
      </c>
      <c r="H21" s="1">
        <f>PRODUCT(Table14[[#This Row],[2nd charge]],Table14[[#This Row],[3rd charge]])</f>
        <v>20</v>
      </c>
      <c r="I21" s="1" t="s">
        <v>27</v>
      </c>
      <c r="J21" s="5">
        <v>173.46539999999999</v>
      </c>
    </row>
    <row r="22" spans="1:10">
      <c r="A22" s="1">
        <v>2015</v>
      </c>
      <c r="B22" s="1" t="s">
        <v>68</v>
      </c>
      <c r="C22" s="1" t="s">
        <v>71</v>
      </c>
      <c r="D22" s="1">
        <v>2</v>
      </c>
      <c r="E22" s="1">
        <v>5</v>
      </c>
      <c r="F22" s="1">
        <v>5</v>
      </c>
      <c r="G22" s="1">
        <f>SUM(Table14[[#This Row],[1st charge]],Table14[[#This Row],[2nd charge]],Table14[[#This Row],[3rd charge]])+2</f>
        <v>14</v>
      </c>
      <c r="H22" s="1">
        <f>PRODUCT(Table14[[#This Row],[2nd charge]],Table14[[#This Row],[3rd charge]])</f>
        <v>25</v>
      </c>
      <c r="I22" s="1" t="s">
        <v>28</v>
      </c>
      <c r="J22" s="5">
        <v>200.7748</v>
      </c>
    </row>
    <row r="23" spans="1:10">
      <c r="A23" s="1">
        <v>2017</v>
      </c>
      <c r="B23" s="1" t="s">
        <v>68</v>
      </c>
      <c r="C23" s="1" t="s">
        <v>72</v>
      </c>
      <c r="D23" s="1">
        <v>1</v>
      </c>
      <c r="E23" s="1">
        <v>1</v>
      </c>
      <c r="F23" s="1">
        <v>1</v>
      </c>
      <c r="G23" s="13">
        <f>SUM(Table14[[#This Row],[1st charge]],Table14[[#This Row],[2nd charge]],Table14[[#This Row],[3rd charge]])+2</f>
        <v>5</v>
      </c>
      <c r="H23" s="13">
        <f>PRODUCT(Table14[[#This Row],[2nd charge]],Table14[[#This Row],[3rd charge]])</f>
        <v>1</v>
      </c>
      <c r="I23" s="1" t="s">
        <v>6</v>
      </c>
      <c r="J23" s="5">
        <v>16.755400000000002</v>
      </c>
    </row>
    <row r="24" spans="1:10">
      <c r="A24" s="1">
        <v>2017</v>
      </c>
      <c r="B24" s="1" t="s">
        <v>68</v>
      </c>
      <c r="C24" s="1" t="s">
        <v>72</v>
      </c>
      <c r="D24" s="1">
        <v>1</v>
      </c>
      <c r="E24" s="1">
        <v>2</v>
      </c>
      <c r="F24" s="1">
        <v>1</v>
      </c>
      <c r="G24" s="13">
        <f>SUM(Table14[[#This Row],[1st charge]],Table14[[#This Row],[2nd charge]],Table14[[#This Row],[3rd charge]])+2</f>
        <v>6</v>
      </c>
      <c r="H24" s="13">
        <f>PRODUCT(Table14[[#This Row],[2nd charge]],Table14[[#This Row],[3rd charge]])</f>
        <v>2</v>
      </c>
      <c r="I24" s="1" t="s">
        <v>7</v>
      </c>
      <c r="J24" s="5">
        <v>26.11271</v>
      </c>
    </row>
    <row r="25" spans="1:10">
      <c r="A25" s="1">
        <v>2017</v>
      </c>
      <c r="B25" s="1" t="s">
        <v>68</v>
      </c>
      <c r="C25" s="1" t="s">
        <v>72</v>
      </c>
      <c r="D25" s="1">
        <v>1</v>
      </c>
      <c r="E25" s="1">
        <v>2</v>
      </c>
      <c r="F25" s="1">
        <v>2</v>
      </c>
      <c r="G25" s="13">
        <f>SUM(Table14[[#This Row],[1st charge]],Table14[[#This Row],[2nd charge]],Table14[[#This Row],[3rd charge]])+2</f>
        <v>7</v>
      </c>
      <c r="H25" s="13">
        <f>PRODUCT(Table14[[#This Row],[2nd charge]],Table14[[#This Row],[3rd charge]])</f>
        <v>4</v>
      </c>
      <c r="I25" s="1" t="s">
        <v>8</v>
      </c>
      <c r="J25" s="5">
        <v>39.216999999999999</v>
      </c>
    </row>
    <row r="26" spans="1:10">
      <c r="A26" s="1">
        <v>2017</v>
      </c>
      <c r="B26" s="1" t="s">
        <v>68</v>
      </c>
      <c r="C26" s="1" t="s">
        <v>72</v>
      </c>
      <c r="D26" s="1">
        <v>1</v>
      </c>
      <c r="E26" s="1">
        <v>3</v>
      </c>
      <c r="F26" s="1">
        <v>1</v>
      </c>
      <c r="G26" s="13">
        <f>SUM(Table14[[#This Row],[1st charge]],Table14[[#This Row],[2nd charge]],Table14[[#This Row],[3rd charge]])+2</f>
        <v>7</v>
      </c>
      <c r="H26" s="13">
        <f>PRODUCT(Table14[[#This Row],[2nd charge]],Table14[[#This Row],[3rd charge]])</f>
        <v>3</v>
      </c>
      <c r="I26" s="1" t="s">
        <v>9</v>
      </c>
      <c r="J26" s="5">
        <v>34.999389999999998</v>
      </c>
    </row>
    <row r="27" spans="1:10">
      <c r="A27" s="1">
        <v>2017</v>
      </c>
      <c r="B27" s="1" t="s">
        <v>68</v>
      </c>
      <c r="C27" s="1" t="s">
        <v>72</v>
      </c>
      <c r="D27" s="1">
        <v>1</v>
      </c>
      <c r="E27" s="1">
        <v>3</v>
      </c>
      <c r="F27" s="1">
        <v>2</v>
      </c>
      <c r="G27" s="13">
        <f>SUM(Table14[[#This Row],[1st charge]],Table14[[#This Row],[2nd charge]],Table14[[#This Row],[3rd charge]])+2</f>
        <v>8</v>
      </c>
      <c r="H27" s="13">
        <f>PRODUCT(Table14[[#This Row],[2nd charge]],Table14[[#This Row],[3rd charge]])</f>
        <v>6</v>
      </c>
      <c r="I27" s="1" t="s">
        <v>10</v>
      </c>
      <c r="J27" s="5">
        <v>51.726500000000001</v>
      </c>
    </row>
    <row r="28" spans="1:10">
      <c r="A28" s="1">
        <v>2017</v>
      </c>
      <c r="B28" s="1" t="s">
        <v>68</v>
      </c>
      <c r="C28" s="1" t="s">
        <v>72</v>
      </c>
      <c r="D28" s="1">
        <v>1</v>
      </c>
      <c r="E28" s="1">
        <v>3</v>
      </c>
      <c r="F28" s="1">
        <v>3</v>
      </c>
      <c r="G28" s="13">
        <f>SUM(Table14[[#This Row],[1st charge]],Table14[[#This Row],[2nd charge]],Table14[[#This Row],[3rd charge]])+2</f>
        <v>9</v>
      </c>
      <c r="H28" s="13">
        <f>PRODUCT(Table14[[#This Row],[2nd charge]],Table14[[#This Row],[3rd charge]])</f>
        <v>9</v>
      </c>
      <c r="I28" s="1" t="s">
        <v>11</v>
      </c>
      <c r="J28" s="5">
        <v>67.731300000000005</v>
      </c>
    </row>
    <row r="29" spans="1:10">
      <c r="A29" s="1">
        <v>2017</v>
      </c>
      <c r="B29" s="1" t="s">
        <v>68</v>
      </c>
      <c r="C29" s="1" t="s">
        <v>72</v>
      </c>
      <c r="D29" s="1">
        <v>1</v>
      </c>
      <c r="E29" s="1">
        <v>4</v>
      </c>
      <c r="F29" s="1">
        <v>2</v>
      </c>
      <c r="G29" s="13">
        <f>SUM(Table14[[#This Row],[1st charge]],Table14[[#This Row],[2nd charge]],Table14[[#This Row],[3rd charge]])+2</f>
        <v>9</v>
      </c>
      <c r="H29" s="13">
        <f>PRODUCT(Table14[[#This Row],[2nd charge]],Table14[[#This Row],[3rd charge]])</f>
        <v>8</v>
      </c>
      <c r="I29" s="1" t="s">
        <v>20</v>
      </c>
      <c r="J29" s="5">
        <v>63.825199999999903</v>
      </c>
    </row>
    <row r="30" spans="1:10">
      <c r="A30" s="1">
        <v>2017</v>
      </c>
      <c r="B30" s="1" t="s">
        <v>68</v>
      </c>
      <c r="C30" s="1" t="s">
        <v>72</v>
      </c>
      <c r="D30" s="1">
        <v>1</v>
      </c>
      <c r="E30" s="1">
        <v>4</v>
      </c>
      <c r="F30" s="1">
        <v>3</v>
      </c>
      <c r="G30" s="13">
        <f>SUM(Table14[[#This Row],[1st charge]],Table14[[#This Row],[2nd charge]],Table14[[#This Row],[3rd charge]])+2</f>
        <v>10</v>
      </c>
      <c r="H30" s="13">
        <f>PRODUCT(Table14[[#This Row],[2nd charge]],Table14[[#This Row],[3rd charge]])</f>
        <v>12</v>
      </c>
      <c r="I30" s="1" t="s">
        <v>21</v>
      </c>
      <c r="J30" s="5">
        <v>83.222200000000001</v>
      </c>
    </row>
    <row r="31" spans="1:10">
      <c r="A31" s="1">
        <v>2017</v>
      </c>
      <c r="B31" s="1" t="s">
        <v>68</v>
      </c>
      <c r="C31" s="1" t="s">
        <v>72</v>
      </c>
      <c r="D31" s="1">
        <v>1</v>
      </c>
      <c r="E31" s="1">
        <v>4</v>
      </c>
      <c r="F31" s="1">
        <v>4</v>
      </c>
      <c r="G31" s="13">
        <f>SUM(Table14[[#This Row],[1st charge]],Table14[[#This Row],[2nd charge]],Table14[[#This Row],[3rd charge]])+2</f>
        <v>11</v>
      </c>
      <c r="H31" s="13">
        <f>PRODUCT(Table14[[#This Row],[2nd charge]],Table14[[#This Row],[3rd charge]])</f>
        <v>16</v>
      </c>
      <c r="I31" s="1" t="s">
        <v>22</v>
      </c>
      <c r="J31" s="5">
        <v>101.99639999999999</v>
      </c>
    </row>
    <row r="32" spans="1:10">
      <c r="A32" s="1">
        <v>2017</v>
      </c>
      <c r="B32" s="1" t="s">
        <v>68</v>
      </c>
      <c r="C32" s="1" t="s">
        <v>72</v>
      </c>
      <c r="D32" s="1">
        <v>2</v>
      </c>
      <c r="E32" s="1">
        <v>1</v>
      </c>
      <c r="F32" s="1">
        <v>1</v>
      </c>
      <c r="G32" s="13">
        <f>SUM(Table14[[#This Row],[1st charge]],Table14[[#This Row],[2nd charge]],Table14[[#This Row],[3rd charge]])+2</f>
        <v>6</v>
      </c>
      <c r="H32" s="13">
        <f>PRODUCT(Table14[[#This Row],[2nd charge]],Table14[[#This Row],[3rd charge]])</f>
        <v>1</v>
      </c>
      <c r="I32" s="1" t="s">
        <v>31</v>
      </c>
      <c r="J32" s="5">
        <v>28.768840000000001</v>
      </c>
    </row>
    <row r="33" spans="1:10">
      <c r="A33" s="1">
        <v>2017</v>
      </c>
      <c r="B33" s="1" t="s">
        <v>68</v>
      </c>
      <c r="C33" s="1" t="s">
        <v>72</v>
      </c>
      <c r="D33" s="1">
        <v>2</v>
      </c>
      <c r="E33" s="1">
        <v>2</v>
      </c>
      <c r="F33" s="1">
        <v>1</v>
      </c>
      <c r="G33" s="13">
        <f>SUM(Table14[[#This Row],[1st charge]],Table14[[#This Row],[2nd charge]],Table14[[#This Row],[3rd charge]])+2</f>
        <v>7</v>
      </c>
      <c r="H33" s="13">
        <f>PRODUCT(Table14[[#This Row],[2nd charge]],Table14[[#This Row],[3rd charge]])</f>
        <v>2</v>
      </c>
      <c r="I33" s="1" t="s">
        <v>32</v>
      </c>
      <c r="J33" s="5">
        <v>42.669119999999999</v>
      </c>
    </row>
    <row r="34" spans="1:10">
      <c r="A34" s="1">
        <v>2017</v>
      </c>
      <c r="B34" s="1" t="s">
        <v>68</v>
      </c>
      <c r="C34" s="1" t="s">
        <v>72</v>
      </c>
      <c r="D34" s="1">
        <v>2</v>
      </c>
      <c r="E34" s="1">
        <v>2</v>
      </c>
      <c r="F34" s="1">
        <v>2</v>
      </c>
      <c r="G34" s="13">
        <f>SUM(Table14[[#This Row],[1st charge]],Table14[[#This Row],[2nd charge]],Table14[[#This Row],[3rd charge]])+2</f>
        <v>8</v>
      </c>
      <c r="H34" s="13">
        <f>PRODUCT(Table14[[#This Row],[2nd charge]],Table14[[#This Row],[3rd charge]])</f>
        <v>4</v>
      </c>
      <c r="I34" s="1" t="s">
        <v>12</v>
      </c>
      <c r="J34" s="5">
        <v>60.398299999999999</v>
      </c>
    </row>
    <row r="35" spans="1:10">
      <c r="A35" s="1">
        <v>2017</v>
      </c>
      <c r="B35" s="1" t="s">
        <v>68</v>
      </c>
      <c r="C35" s="1" t="s">
        <v>72</v>
      </c>
      <c r="D35" s="1">
        <v>2</v>
      </c>
      <c r="E35" s="1">
        <v>3</v>
      </c>
      <c r="F35" s="1">
        <v>1</v>
      </c>
      <c r="G35" s="13">
        <f>SUM(Table14[[#This Row],[1st charge]],Table14[[#This Row],[2nd charge]],Table14[[#This Row],[3rd charge]])+2</f>
        <v>8</v>
      </c>
      <c r="H35" s="13">
        <f>PRODUCT(Table14[[#This Row],[2nd charge]],Table14[[#This Row],[3rd charge]])</f>
        <v>3</v>
      </c>
      <c r="I35" s="1" t="s">
        <v>33</v>
      </c>
      <c r="J35" s="5">
        <v>55.5261</v>
      </c>
    </row>
    <row r="36" spans="1:10">
      <c r="A36" s="1">
        <v>2017</v>
      </c>
      <c r="B36" s="1" t="s">
        <v>68</v>
      </c>
      <c r="C36" s="1" t="s">
        <v>72</v>
      </c>
      <c r="D36" s="1">
        <v>2</v>
      </c>
      <c r="E36" s="1">
        <v>3</v>
      </c>
      <c r="F36" s="1">
        <v>2</v>
      </c>
      <c r="G36" s="13">
        <f>SUM(Table14[[#This Row],[1st charge]],Table14[[#This Row],[2nd charge]],Table14[[#This Row],[3rd charge]])+2</f>
        <v>9</v>
      </c>
      <c r="H36" s="13">
        <f>PRODUCT(Table14[[#This Row],[2nd charge]],Table14[[#This Row],[3rd charge]])</f>
        <v>6</v>
      </c>
      <c r="I36" s="1" t="s">
        <v>13</v>
      </c>
      <c r="J36" s="5">
        <v>76.9161</v>
      </c>
    </row>
    <row r="37" spans="1:10">
      <c r="A37" s="1">
        <v>2017</v>
      </c>
      <c r="B37" s="1" t="s">
        <v>68</v>
      </c>
      <c r="C37" s="1" t="s">
        <v>72</v>
      </c>
      <c r="D37" s="1">
        <v>2</v>
      </c>
      <c r="E37" s="1">
        <v>3</v>
      </c>
      <c r="F37" s="1">
        <v>3</v>
      </c>
      <c r="G37" s="13">
        <f>SUM(Table14[[#This Row],[1st charge]],Table14[[#This Row],[2nd charge]],Table14[[#This Row],[3rd charge]])+2</f>
        <v>10</v>
      </c>
      <c r="H37" s="13">
        <f>PRODUCT(Table14[[#This Row],[2nd charge]],Table14[[#This Row],[3rd charge]])</f>
        <v>9</v>
      </c>
      <c r="I37" s="1" t="s">
        <v>14</v>
      </c>
      <c r="J37" s="5">
        <v>96.964799999999997</v>
      </c>
    </row>
    <row r="38" spans="1:10">
      <c r="A38" s="1">
        <v>2017</v>
      </c>
      <c r="B38" s="1" t="s">
        <v>68</v>
      </c>
      <c r="C38" s="1" t="s">
        <v>72</v>
      </c>
      <c r="D38" s="1">
        <v>2</v>
      </c>
      <c r="E38" s="1">
        <v>4</v>
      </c>
      <c r="F38" s="1">
        <v>2</v>
      </c>
      <c r="G38" s="13">
        <f>SUM(Table14[[#This Row],[1st charge]],Table14[[#This Row],[2nd charge]],Table14[[#This Row],[3rd charge]])+2</f>
        <v>10</v>
      </c>
      <c r="H38" s="13">
        <f>PRODUCT(Table14[[#This Row],[2nd charge]],Table14[[#This Row],[3rd charge]])</f>
        <v>8</v>
      </c>
      <c r="I38" s="1" t="s">
        <v>23</v>
      </c>
      <c r="J38" s="5">
        <v>92.647900000000007</v>
      </c>
    </row>
    <row r="39" spans="1:10">
      <c r="A39" s="1">
        <v>2017</v>
      </c>
      <c r="B39" s="1" t="s">
        <v>68</v>
      </c>
      <c r="C39" s="1" t="s">
        <v>72</v>
      </c>
      <c r="D39" s="1">
        <v>2</v>
      </c>
      <c r="E39" s="1">
        <v>4</v>
      </c>
      <c r="F39" s="1">
        <v>3</v>
      </c>
      <c r="G39" s="13">
        <f>SUM(Table14[[#This Row],[1st charge]],Table14[[#This Row],[2nd charge]],Table14[[#This Row],[3rd charge]])+2</f>
        <v>11</v>
      </c>
      <c r="H39" s="13">
        <f>PRODUCT(Table14[[#This Row],[2nd charge]],Table14[[#This Row],[3rd charge]])</f>
        <v>12</v>
      </c>
      <c r="I39" s="1" t="s">
        <v>24</v>
      </c>
      <c r="J39" s="5">
        <v>116.11</v>
      </c>
    </row>
    <row r="40" spans="1:10">
      <c r="A40" s="1">
        <v>2017</v>
      </c>
      <c r="B40" s="1" t="s">
        <v>68</v>
      </c>
      <c r="C40" s="1" t="s">
        <v>72</v>
      </c>
      <c r="D40" s="1">
        <v>2</v>
      </c>
      <c r="E40" s="1">
        <v>4</v>
      </c>
      <c r="F40" s="1">
        <v>4</v>
      </c>
      <c r="G40" s="13">
        <f>SUM(Table14[[#This Row],[1st charge]],Table14[[#This Row],[2nd charge]],Table14[[#This Row],[3rd charge]])+2</f>
        <v>12</v>
      </c>
      <c r="H40" s="13">
        <f>PRODUCT(Table14[[#This Row],[2nd charge]],Table14[[#This Row],[3rd charge]])</f>
        <v>16</v>
      </c>
      <c r="I40" s="1" t="s">
        <v>25</v>
      </c>
      <c r="J40" s="5">
        <v>138.55709999999999</v>
      </c>
    </row>
    <row r="41" spans="1:10">
      <c r="A41" s="1">
        <v>2017</v>
      </c>
      <c r="B41" s="1" t="s">
        <v>68</v>
      </c>
      <c r="C41" s="1" t="s">
        <v>72</v>
      </c>
      <c r="D41" s="1">
        <v>2</v>
      </c>
      <c r="E41" s="1">
        <v>5</v>
      </c>
      <c r="F41" s="1">
        <v>3</v>
      </c>
      <c r="G41" s="13">
        <f>SUM(Table14[[#This Row],[1st charge]],Table14[[#This Row],[2nd charge]],Table14[[#This Row],[3rd charge]])+2</f>
        <v>12</v>
      </c>
      <c r="H41" s="13">
        <f>PRODUCT(Table14[[#This Row],[2nd charge]],Table14[[#This Row],[3rd charge]])</f>
        <v>15</v>
      </c>
      <c r="I41" s="1" t="s">
        <v>26</v>
      </c>
      <c r="J41" s="5">
        <v>134.58250000000001</v>
      </c>
    </row>
    <row r="42" spans="1:10">
      <c r="A42" s="1">
        <v>2017</v>
      </c>
      <c r="B42" s="1" t="s">
        <v>68</v>
      </c>
      <c r="C42" s="1" t="s">
        <v>72</v>
      </c>
      <c r="D42" s="1">
        <v>2</v>
      </c>
      <c r="E42" s="1">
        <v>5</v>
      </c>
      <c r="F42" s="1">
        <v>4</v>
      </c>
      <c r="G42" s="13">
        <f>SUM(Table14[[#This Row],[1st charge]],Table14[[#This Row],[2nd charge]],Table14[[#This Row],[3rd charge]])+2</f>
        <v>13</v>
      </c>
      <c r="H42" s="13">
        <f>PRODUCT(Table14[[#This Row],[2nd charge]],Table14[[#This Row],[3rd charge]])</f>
        <v>20</v>
      </c>
      <c r="I42" s="1" t="s">
        <v>27</v>
      </c>
      <c r="J42" s="5">
        <v>160.23480000000001</v>
      </c>
    </row>
    <row r="43" spans="1:10">
      <c r="A43" s="1">
        <v>2017</v>
      </c>
      <c r="B43" s="1" t="s">
        <v>68</v>
      </c>
      <c r="C43" s="1" t="s">
        <v>72</v>
      </c>
      <c r="D43" s="1">
        <v>2</v>
      </c>
      <c r="E43" s="1">
        <v>5</v>
      </c>
      <c r="F43" s="1">
        <v>5</v>
      </c>
      <c r="G43" s="13">
        <f>SUM(Table14[[#This Row],[1st charge]],Table14[[#This Row],[2nd charge]],Table14[[#This Row],[3rd charge]])+2</f>
        <v>14</v>
      </c>
      <c r="H43" s="13">
        <f>PRODUCT(Table14[[#This Row],[2nd charge]],Table14[[#This Row],[3rd charge]])</f>
        <v>25</v>
      </c>
      <c r="I43" s="1" t="s">
        <v>28</v>
      </c>
      <c r="J43" s="5">
        <v>185.022099999999</v>
      </c>
    </row>
    <row r="44" spans="1:10">
      <c r="A44" s="1">
        <v>2015</v>
      </c>
      <c r="B44" s="1" t="s">
        <v>69</v>
      </c>
      <c r="C44" s="1" t="s">
        <v>71</v>
      </c>
      <c r="D44" s="1">
        <v>1</v>
      </c>
      <c r="E44" s="1">
        <v>1</v>
      </c>
      <c r="F44" s="1">
        <v>1</v>
      </c>
      <c r="G44" s="1">
        <f>SUM(Table14[[#This Row],[1st charge]],Table14[[#This Row],[2nd charge]],Table14[[#This Row],[3rd charge]])+2</f>
        <v>5</v>
      </c>
      <c r="H44" s="1">
        <f>PRODUCT(Table14[[#This Row],[2nd charge]],Table14[[#This Row],[3rd charge]])</f>
        <v>1</v>
      </c>
      <c r="I44" s="1" t="s">
        <v>6</v>
      </c>
      <c r="J44" s="5">
        <v>17.171659999999999</v>
      </c>
    </row>
    <row r="45" spans="1:10">
      <c r="A45" s="1">
        <v>2015</v>
      </c>
      <c r="B45" s="1" t="s">
        <v>69</v>
      </c>
      <c r="C45" s="1" t="s">
        <v>71</v>
      </c>
      <c r="D45" s="1">
        <v>1</v>
      </c>
      <c r="E45" s="1">
        <v>2</v>
      </c>
      <c r="F45" s="1">
        <v>1</v>
      </c>
      <c r="G45" s="1">
        <f>SUM(Table14[[#This Row],[1st charge]],Table14[[#This Row],[2nd charge]],Table14[[#This Row],[3rd charge]])+2</f>
        <v>6</v>
      </c>
      <c r="H45" s="1">
        <f>PRODUCT(Table14[[#This Row],[2nd charge]],Table14[[#This Row],[3rd charge]])</f>
        <v>2</v>
      </c>
      <c r="I45" s="1" t="s">
        <v>7</v>
      </c>
      <c r="J45" s="5">
        <v>27.092279999999999</v>
      </c>
    </row>
    <row r="46" spans="1:10">
      <c r="A46" s="1">
        <v>2015</v>
      </c>
      <c r="B46" s="1" t="s">
        <v>69</v>
      </c>
      <c r="C46" s="1" t="s">
        <v>71</v>
      </c>
      <c r="D46" s="1">
        <v>1</v>
      </c>
      <c r="E46" s="1">
        <v>2</v>
      </c>
      <c r="F46" s="1">
        <v>2</v>
      </c>
      <c r="G46" s="1">
        <f>SUM(Table14[[#This Row],[1st charge]],Table14[[#This Row],[2nd charge]],Table14[[#This Row],[3rd charge]])+2</f>
        <v>7</v>
      </c>
      <c r="H46" s="1">
        <f>PRODUCT(Table14[[#This Row],[2nd charge]],Table14[[#This Row],[3rd charge]])</f>
        <v>4</v>
      </c>
      <c r="I46" s="1" t="s">
        <v>8</v>
      </c>
      <c r="J46" s="5">
        <v>40.770600000000002</v>
      </c>
    </row>
    <row r="47" spans="1:10">
      <c r="A47" s="1">
        <v>2015</v>
      </c>
      <c r="B47" s="1" t="s">
        <v>69</v>
      </c>
      <c r="C47" s="1" t="s">
        <v>71</v>
      </c>
      <c r="D47" s="1">
        <v>1</v>
      </c>
      <c r="E47" s="1">
        <v>3</v>
      </c>
      <c r="F47" s="1">
        <v>1</v>
      </c>
      <c r="G47" s="1">
        <f>SUM(Table14[[#This Row],[1st charge]],Table14[[#This Row],[2nd charge]],Table14[[#This Row],[3rd charge]])+2</f>
        <v>7</v>
      </c>
      <c r="H47" s="1">
        <f>PRODUCT(Table14[[#This Row],[2nd charge]],Table14[[#This Row],[3rd charge]])</f>
        <v>3</v>
      </c>
      <c r="I47" s="1" t="s">
        <v>9</v>
      </c>
      <c r="J47" s="5">
        <v>36.691689999999902</v>
      </c>
    </row>
    <row r="48" spans="1:10">
      <c r="A48" s="1">
        <v>2015</v>
      </c>
      <c r="B48" s="1" t="s">
        <v>69</v>
      </c>
      <c r="C48" s="1" t="s">
        <v>71</v>
      </c>
      <c r="D48" s="1">
        <v>1</v>
      </c>
      <c r="E48" s="1">
        <v>3</v>
      </c>
      <c r="F48" s="1">
        <v>2</v>
      </c>
      <c r="G48" s="1">
        <f>SUM(Table14[[#This Row],[1st charge]],Table14[[#This Row],[2nd charge]],Table14[[#This Row],[3rd charge]])+2</f>
        <v>8</v>
      </c>
      <c r="H48" s="1">
        <f>PRODUCT(Table14[[#This Row],[2nd charge]],Table14[[#This Row],[3rd charge]])</f>
        <v>6</v>
      </c>
      <c r="I48" s="1" t="s">
        <v>10</v>
      </c>
      <c r="J48" s="5">
        <v>54.185899999999997</v>
      </c>
    </row>
    <row r="49" spans="1:10">
      <c r="A49" s="1">
        <v>2015</v>
      </c>
      <c r="B49" s="1" t="s">
        <v>69</v>
      </c>
      <c r="C49" s="1" t="s">
        <v>71</v>
      </c>
      <c r="D49" s="1">
        <v>1</v>
      </c>
      <c r="E49" s="1">
        <v>3</v>
      </c>
      <c r="F49" s="1">
        <v>3</v>
      </c>
      <c r="G49" s="1">
        <f>SUM(Table14[[#This Row],[1st charge]],Table14[[#This Row],[2nd charge]],Table14[[#This Row],[3rd charge]])+2</f>
        <v>9</v>
      </c>
      <c r="H49" s="1">
        <f>PRODUCT(Table14[[#This Row],[2nd charge]],Table14[[#This Row],[3rd charge]])</f>
        <v>9</v>
      </c>
      <c r="I49" s="1" t="s">
        <v>11</v>
      </c>
      <c r="J49" s="5">
        <v>71.065600000000003</v>
      </c>
    </row>
    <row r="50" spans="1:10">
      <c r="A50" s="1">
        <v>2015</v>
      </c>
      <c r="B50" s="1" t="s">
        <v>69</v>
      </c>
      <c r="C50" s="1" t="s">
        <v>71</v>
      </c>
      <c r="D50" s="1">
        <v>1</v>
      </c>
      <c r="E50" s="1">
        <v>4</v>
      </c>
      <c r="F50" s="1">
        <v>2</v>
      </c>
      <c r="G50" s="1">
        <f>SUM(Table14[[#This Row],[1st charge]],Table14[[#This Row],[2nd charge]],Table14[[#This Row],[3rd charge]])+2</f>
        <v>9</v>
      </c>
      <c r="H50" s="1">
        <f>PRODUCT(Table14[[#This Row],[2nd charge]],Table14[[#This Row],[3rd charge]])</f>
        <v>8</v>
      </c>
      <c r="I50" s="1" t="s">
        <v>20</v>
      </c>
      <c r="J50" s="5">
        <v>67.345399999999998</v>
      </c>
    </row>
    <row r="51" spans="1:10">
      <c r="A51" s="1">
        <v>2015</v>
      </c>
      <c r="B51" s="1" t="s">
        <v>69</v>
      </c>
      <c r="C51" s="1" t="s">
        <v>71</v>
      </c>
      <c r="D51" s="1">
        <v>1</v>
      </c>
      <c r="E51" s="1">
        <v>4</v>
      </c>
      <c r="F51" s="1">
        <v>3</v>
      </c>
      <c r="G51" s="1">
        <f>SUM(Table14[[#This Row],[1st charge]],Table14[[#This Row],[2nd charge]],Table14[[#This Row],[3rd charge]])+2</f>
        <v>10</v>
      </c>
      <c r="H51" s="1">
        <f>PRODUCT(Table14[[#This Row],[2nd charge]],Table14[[#This Row],[3rd charge]])</f>
        <v>12</v>
      </c>
      <c r="I51" s="1" t="s">
        <v>21</v>
      </c>
      <c r="J51" s="5">
        <v>87.834199999999996</v>
      </c>
    </row>
    <row r="52" spans="1:10">
      <c r="A52" s="1">
        <v>2015</v>
      </c>
      <c r="B52" s="1" t="s">
        <v>69</v>
      </c>
      <c r="C52" s="1" t="s">
        <v>71</v>
      </c>
      <c r="D52" s="1">
        <v>1</v>
      </c>
      <c r="E52" s="1">
        <v>4</v>
      </c>
      <c r="F52" s="1">
        <v>4</v>
      </c>
      <c r="G52" s="1">
        <f>SUM(Table14[[#This Row],[1st charge]],Table14[[#This Row],[2nd charge]],Table14[[#This Row],[3rd charge]])+2</f>
        <v>11</v>
      </c>
      <c r="H52" s="1">
        <f>PRODUCT(Table14[[#This Row],[2nd charge]],Table14[[#This Row],[3rd charge]])</f>
        <v>16</v>
      </c>
      <c r="I52" s="1" t="s">
        <v>22</v>
      </c>
      <c r="J52" s="5">
        <v>107.80589999999999</v>
      </c>
    </row>
    <row r="53" spans="1:10">
      <c r="A53" s="1">
        <v>2015</v>
      </c>
      <c r="B53" s="1" t="s">
        <v>69</v>
      </c>
      <c r="C53" s="1" t="s">
        <v>71</v>
      </c>
      <c r="D53" s="1">
        <v>2</v>
      </c>
      <c r="E53" s="1">
        <v>1</v>
      </c>
      <c r="F53" s="1">
        <v>1</v>
      </c>
      <c r="G53" s="1">
        <f>SUM(Table14[[#This Row],[1st charge]],Table14[[#This Row],[2nd charge]],Table14[[#This Row],[3rd charge]])+2</f>
        <v>6</v>
      </c>
      <c r="H53" s="1">
        <f>PRODUCT(Table14[[#This Row],[2nd charge]],Table14[[#This Row],[3rd charge]])</f>
        <v>1</v>
      </c>
      <c r="I53" s="1" t="s">
        <v>31</v>
      </c>
      <c r="J53" s="5">
        <v>29.96632</v>
      </c>
    </row>
    <row r="54" spans="1:10">
      <c r="A54" s="1">
        <v>2015</v>
      </c>
      <c r="B54" s="1" t="s">
        <v>69</v>
      </c>
      <c r="C54" s="1" t="s">
        <v>71</v>
      </c>
      <c r="D54" s="1">
        <v>2</v>
      </c>
      <c r="E54" s="1">
        <v>2</v>
      </c>
      <c r="F54" s="1">
        <v>1</v>
      </c>
      <c r="G54" s="1">
        <f>SUM(Table14[[#This Row],[1st charge]],Table14[[#This Row],[2nd charge]],Table14[[#This Row],[3rd charge]])+2</f>
        <v>7</v>
      </c>
      <c r="H54" s="1">
        <f>PRODUCT(Table14[[#This Row],[2nd charge]],Table14[[#This Row],[3rd charge]])</f>
        <v>2</v>
      </c>
      <c r="I54" s="1" t="s">
        <v>32</v>
      </c>
      <c r="J54" s="5">
        <v>45.204830000000001</v>
      </c>
    </row>
    <row r="55" spans="1:10">
      <c r="A55" s="1">
        <v>2015</v>
      </c>
      <c r="B55" s="1" t="s">
        <v>69</v>
      </c>
      <c r="C55" s="1" t="s">
        <v>71</v>
      </c>
      <c r="D55" s="1">
        <v>2</v>
      </c>
      <c r="E55" s="1">
        <v>2</v>
      </c>
      <c r="F55" s="1">
        <v>2</v>
      </c>
      <c r="G55" s="1">
        <f>SUM(Table14[[#This Row],[1st charge]],Table14[[#This Row],[2nd charge]],Table14[[#This Row],[3rd charge]])+2</f>
        <v>8</v>
      </c>
      <c r="H55" s="1">
        <f>PRODUCT(Table14[[#This Row],[2nd charge]],Table14[[#This Row],[3rd charge]])</f>
        <v>4</v>
      </c>
      <c r="I55" s="1" t="s">
        <v>12</v>
      </c>
      <c r="J55" s="5">
        <v>64.1126</v>
      </c>
    </row>
    <row r="56" spans="1:10">
      <c r="A56" s="1">
        <v>2015</v>
      </c>
      <c r="B56" s="1" t="s">
        <v>69</v>
      </c>
      <c r="C56" s="1" t="s">
        <v>71</v>
      </c>
      <c r="D56" s="1">
        <v>2</v>
      </c>
      <c r="E56" s="1">
        <v>3</v>
      </c>
      <c r="F56" s="1">
        <v>1</v>
      </c>
      <c r="G56" s="1">
        <f>SUM(Table14[[#This Row],[1st charge]],Table14[[#This Row],[2nd charge]],Table14[[#This Row],[3rd charge]])+2</f>
        <v>8</v>
      </c>
      <c r="H56" s="1">
        <f>PRODUCT(Table14[[#This Row],[2nd charge]],Table14[[#This Row],[3rd charge]])</f>
        <v>3</v>
      </c>
      <c r="I56" s="1" t="s">
        <v>33</v>
      </c>
      <c r="J56" s="5">
        <v>59.623359999999998</v>
      </c>
    </row>
    <row r="57" spans="1:10">
      <c r="A57" s="1">
        <v>2015</v>
      </c>
      <c r="B57" s="1" t="s">
        <v>69</v>
      </c>
      <c r="C57" s="1" t="s">
        <v>71</v>
      </c>
      <c r="D57" s="1">
        <v>2</v>
      </c>
      <c r="E57" s="1">
        <v>3</v>
      </c>
      <c r="F57" s="1">
        <v>2</v>
      </c>
      <c r="G57" s="1">
        <f>SUM(Table14[[#This Row],[1st charge]],Table14[[#This Row],[2nd charge]],Table14[[#This Row],[3rd charge]])+2</f>
        <v>9</v>
      </c>
      <c r="H57" s="1">
        <f>PRODUCT(Table14[[#This Row],[2nd charge]],Table14[[#This Row],[3rd charge]])</f>
        <v>6</v>
      </c>
      <c r="I57" s="1" t="s">
        <v>13</v>
      </c>
      <c r="J57" s="5">
        <v>82.409899999999993</v>
      </c>
    </row>
    <row r="58" spans="1:10">
      <c r="A58" s="1">
        <v>2015</v>
      </c>
      <c r="B58" s="1" t="s">
        <v>69</v>
      </c>
      <c r="C58" s="1" t="s">
        <v>71</v>
      </c>
      <c r="D58" s="1">
        <v>2</v>
      </c>
      <c r="E58" s="1">
        <v>3</v>
      </c>
      <c r="F58" s="1">
        <v>3</v>
      </c>
      <c r="G58" s="1">
        <f>SUM(Table14[[#This Row],[1st charge]],Table14[[#This Row],[2nd charge]],Table14[[#This Row],[3rd charge]])+2</f>
        <v>10</v>
      </c>
      <c r="H58" s="1">
        <f>PRODUCT(Table14[[#This Row],[2nd charge]],Table14[[#This Row],[3rd charge]])</f>
        <v>9</v>
      </c>
      <c r="I58" s="1" t="s">
        <v>14</v>
      </c>
      <c r="J58" s="5">
        <v>103.9605</v>
      </c>
    </row>
    <row r="59" spans="1:10">
      <c r="A59" s="1">
        <v>2015</v>
      </c>
      <c r="B59" s="1" t="s">
        <v>69</v>
      </c>
      <c r="C59" s="1" t="s">
        <v>71</v>
      </c>
      <c r="D59" s="1">
        <v>2</v>
      </c>
      <c r="E59" s="1">
        <v>4</v>
      </c>
      <c r="F59" s="1">
        <v>2</v>
      </c>
      <c r="G59" s="1">
        <f>SUM(Table14[[#This Row],[1st charge]],Table14[[#This Row],[2nd charge]],Table14[[#This Row],[3rd charge]])+2</f>
        <v>10</v>
      </c>
      <c r="H59" s="1">
        <f>PRODUCT(Table14[[#This Row],[2nd charge]],Table14[[#This Row],[3rd charge]])</f>
        <v>8</v>
      </c>
      <c r="I59" s="1" t="s">
        <v>23</v>
      </c>
      <c r="J59" s="5">
        <v>100.1627</v>
      </c>
    </row>
    <row r="60" spans="1:10">
      <c r="A60" s="1">
        <v>2015</v>
      </c>
      <c r="B60" s="1" t="s">
        <v>69</v>
      </c>
      <c r="C60" s="1" t="s">
        <v>71</v>
      </c>
      <c r="D60" s="1">
        <v>2</v>
      </c>
      <c r="E60" s="1">
        <v>4</v>
      </c>
      <c r="F60" s="1">
        <v>3</v>
      </c>
      <c r="G60" s="1">
        <f>SUM(Table14[[#This Row],[1st charge]],Table14[[#This Row],[2nd charge]],Table14[[#This Row],[3rd charge]])+2</f>
        <v>11</v>
      </c>
      <c r="H60" s="1">
        <f>PRODUCT(Table14[[#This Row],[2nd charge]],Table14[[#This Row],[3rd charge]])</f>
        <v>12</v>
      </c>
      <c r="I60" s="1" t="s">
        <v>24</v>
      </c>
      <c r="J60" s="5">
        <v>125.258</v>
      </c>
    </row>
    <row r="61" spans="1:10">
      <c r="A61" s="1">
        <v>2015</v>
      </c>
      <c r="B61" s="1" t="s">
        <v>69</v>
      </c>
      <c r="C61" s="1" t="s">
        <v>71</v>
      </c>
      <c r="D61" s="1">
        <v>2</v>
      </c>
      <c r="E61" s="1">
        <v>4</v>
      </c>
      <c r="F61" s="1">
        <v>4</v>
      </c>
      <c r="G61" s="1">
        <f>SUM(Table14[[#This Row],[1st charge]],Table14[[#This Row],[2nd charge]],Table14[[#This Row],[3rd charge]])+2</f>
        <v>12</v>
      </c>
      <c r="H61" s="1">
        <f>PRODUCT(Table14[[#This Row],[2nd charge]],Table14[[#This Row],[3rd charge]])</f>
        <v>16</v>
      </c>
      <c r="I61" s="1" t="s">
        <v>25</v>
      </c>
      <c r="J61" s="5">
        <v>149.55439999999999</v>
      </c>
    </row>
    <row r="62" spans="1:10">
      <c r="A62" s="1">
        <v>2015</v>
      </c>
      <c r="B62" s="1" t="s">
        <v>69</v>
      </c>
      <c r="C62" s="1" t="s">
        <v>71</v>
      </c>
      <c r="D62" s="1">
        <v>2</v>
      </c>
      <c r="E62" s="1">
        <v>5</v>
      </c>
      <c r="F62" s="1">
        <v>3</v>
      </c>
      <c r="G62" s="1">
        <f>SUM(Table14[[#This Row],[1st charge]],Table14[[#This Row],[2nd charge]],Table14[[#This Row],[3rd charge]])+2</f>
        <v>12</v>
      </c>
      <c r="H62" s="1">
        <f>PRODUCT(Table14[[#This Row],[2nd charge]],Table14[[#This Row],[3rd charge]])</f>
        <v>15</v>
      </c>
      <c r="I62" s="1" t="s">
        <v>26</v>
      </c>
      <c r="J62" s="5">
        <v>146.2039</v>
      </c>
    </row>
    <row r="63" spans="1:10">
      <c r="A63" s="1">
        <v>2015</v>
      </c>
      <c r="B63" s="1" t="s">
        <v>69</v>
      </c>
      <c r="C63" s="1" t="s">
        <v>71</v>
      </c>
      <c r="D63" s="1">
        <v>2</v>
      </c>
      <c r="E63" s="1">
        <v>5</v>
      </c>
      <c r="F63" s="1">
        <v>4</v>
      </c>
      <c r="G63" s="1">
        <f>SUM(Table14[[#This Row],[1st charge]],Table14[[#This Row],[2nd charge]],Table14[[#This Row],[3rd charge]])+2</f>
        <v>13</v>
      </c>
      <c r="H63" s="1">
        <f>PRODUCT(Table14[[#This Row],[2nd charge]],Table14[[#This Row],[3rd charge]])</f>
        <v>20</v>
      </c>
      <c r="I63" s="1" t="s">
        <v>27</v>
      </c>
      <c r="J63" s="5">
        <v>173.77279999999999</v>
      </c>
    </row>
    <row r="64" spans="1:10">
      <c r="A64" s="1">
        <v>2015</v>
      </c>
      <c r="B64" s="1" t="s">
        <v>69</v>
      </c>
      <c r="C64" s="1" t="s">
        <v>71</v>
      </c>
      <c r="D64" s="1">
        <v>2</v>
      </c>
      <c r="E64" s="1">
        <v>5</v>
      </c>
      <c r="F64" s="1">
        <v>5</v>
      </c>
      <c r="G64" s="1">
        <f>SUM(Table14[[#This Row],[1st charge]],Table14[[#This Row],[2nd charge]],Table14[[#This Row],[3rd charge]])+2</f>
        <v>14</v>
      </c>
      <c r="H64" s="1">
        <f>PRODUCT(Table14[[#This Row],[2nd charge]],Table14[[#This Row],[3rd charge]])</f>
        <v>25</v>
      </c>
      <c r="I64" s="1" t="s">
        <v>28</v>
      </c>
      <c r="J64" s="5">
        <v>200.7748</v>
      </c>
    </row>
    <row r="65" spans="1:10">
      <c r="A65" s="1">
        <v>2017</v>
      </c>
      <c r="B65" s="1" t="s">
        <v>69</v>
      </c>
      <c r="C65" s="1" t="s">
        <v>72</v>
      </c>
      <c r="D65" s="1">
        <v>1</v>
      </c>
      <c r="E65" s="1">
        <v>1</v>
      </c>
      <c r="F65" s="1">
        <v>1</v>
      </c>
      <c r="G65" s="13">
        <f>SUM(Table14[[#This Row],[1st charge]],Table14[[#This Row],[2nd charge]],Table14[[#This Row],[3rd charge]])+2</f>
        <v>5</v>
      </c>
      <c r="H65" s="13">
        <f>PRODUCT(Table14[[#This Row],[2nd charge]],Table14[[#This Row],[3rd charge]])</f>
        <v>1</v>
      </c>
      <c r="I65" s="1" t="s">
        <v>6</v>
      </c>
      <c r="J65" s="5">
        <v>16.755400000000002</v>
      </c>
    </row>
    <row r="66" spans="1:10">
      <c r="A66" s="1">
        <v>2017</v>
      </c>
      <c r="B66" s="1" t="s">
        <v>69</v>
      </c>
      <c r="C66" s="1" t="s">
        <v>72</v>
      </c>
      <c r="D66" s="1">
        <v>1</v>
      </c>
      <c r="E66" s="1">
        <v>2</v>
      </c>
      <c r="F66" s="1">
        <v>1</v>
      </c>
      <c r="G66" s="13">
        <f>SUM(Table14[[#This Row],[1st charge]],Table14[[#This Row],[2nd charge]],Table14[[#This Row],[3rd charge]])+2</f>
        <v>6</v>
      </c>
      <c r="H66" s="13">
        <f>PRODUCT(Table14[[#This Row],[2nd charge]],Table14[[#This Row],[3rd charge]])</f>
        <v>2</v>
      </c>
      <c r="I66" s="1" t="s">
        <v>7</v>
      </c>
      <c r="J66" s="5">
        <v>26.213099999999901</v>
      </c>
    </row>
    <row r="67" spans="1:10">
      <c r="A67" s="1">
        <v>2017</v>
      </c>
      <c r="B67" s="1" t="s">
        <v>69</v>
      </c>
      <c r="C67" s="1" t="s">
        <v>72</v>
      </c>
      <c r="D67" s="1">
        <v>1</v>
      </c>
      <c r="E67" s="1">
        <v>2</v>
      </c>
      <c r="F67" s="1">
        <v>2</v>
      </c>
      <c r="G67" s="13">
        <f>SUM(Table14[[#This Row],[1st charge]],Table14[[#This Row],[2nd charge]],Table14[[#This Row],[3rd charge]])+2</f>
        <v>7</v>
      </c>
      <c r="H67" s="13">
        <f>PRODUCT(Table14[[#This Row],[2nd charge]],Table14[[#This Row],[3rd charge]])</f>
        <v>4</v>
      </c>
      <c r="I67" s="1" t="s">
        <v>8</v>
      </c>
      <c r="J67" s="5">
        <v>39.216999999999999</v>
      </c>
    </row>
    <row r="68" spans="1:10">
      <c r="A68" s="1">
        <v>2017</v>
      </c>
      <c r="B68" s="1" t="s">
        <v>69</v>
      </c>
      <c r="C68" s="1" t="s">
        <v>72</v>
      </c>
      <c r="D68" s="1">
        <v>1</v>
      </c>
      <c r="E68" s="1">
        <v>3</v>
      </c>
      <c r="F68" s="1">
        <v>1</v>
      </c>
      <c r="G68" s="13">
        <f>SUM(Table14[[#This Row],[1st charge]],Table14[[#This Row],[2nd charge]],Table14[[#This Row],[3rd charge]])+2</f>
        <v>7</v>
      </c>
      <c r="H68" s="13">
        <f>PRODUCT(Table14[[#This Row],[2nd charge]],Table14[[#This Row],[3rd charge]])</f>
        <v>3</v>
      </c>
      <c r="I68" s="1" t="s">
        <v>9</v>
      </c>
      <c r="J68" s="5">
        <v>35.225049999999896</v>
      </c>
    </row>
    <row r="69" spans="1:10">
      <c r="A69" s="1">
        <v>2017</v>
      </c>
      <c r="B69" s="1" t="s">
        <v>69</v>
      </c>
      <c r="C69" s="1" t="s">
        <v>72</v>
      </c>
      <c r="D69" s="1">
        <v>1</v>
      </c>
      <c r="E69" s="1">
        <v>3</v>
      </c>
      <c r="F69" s="1">
        <v>2</v>
      </c>
      <c r="G69" s="13">
        <f>SUM(Table14[[#This Row],[1st charge]],Table14[[#This Row],[2nd charge]],Table14[[#This Row],[3rd charge]])+2</f>
        <v>8</v>
      </c>
      <c r="H69" s="13">
        <f>PRODUCT(Table14[[#This Row],[2nd charge]],Table14[[#This Row],[3rd charge]])</f>
        <v>6</v>
      </c>
      <c r="I69" s="1" t="s">
        <v>10</v>
      </c>
      <c r="J69" s="5">
        <v>51.908299999999997</v>
      </c>
    </row>
    <row r="70" spans="1:10">
      <c r="A70" s="1">
        <v>2017</v>
      </c>
      <c r="B70" s="1" t="s">
        <v>69</v>
      </c>
      <c r="C70" s="1" t="s">
        <v>72</v>
      </c>
      <c r="D70" s="1">
        <v>1</v>
      </c>
      <c r="E70" s="1">
        <v>3</v>
      </c>
      <c r="F70" s="1">
        <v>3</v>
      </c>
      <c r="G70" s="13">
        <f>SUM(Table14[[#This Row],[1st charge]],Table14[[#This Row],[2nd charge]],Table14[[#This Row],[3rd charge]])+2</f>
        <v>9</v>
      </c>
      <c r="H70" s="13">
        <f>PRODUCT(Table14[[#This Row],[2nd charge]],Table14[[#This Row],[3rd charge]])</f>
        <v>9</v>
      </c>
      <c r="I70" s="1" t="s">
        <v>11</v>
      </c>
      <c r="J70" s="5">
        <v>67.731300000000005</v>
      </c>
    </row>
    <row r="71" spans="1:10">
      <c r="A71" s="1">
        <v>2017</v>
      </c>
      <c r="B71" s="1" t="s">
        <v>69</v>
      </c>
      <c r="C71" s="1" t="s">
        <v>72</v>
      </c>
      <c r="D71" s="1">
        <v>1</v>
      </c>
      <c r="E71" s="1">
        <v>4</v>
      </c>
      <c r="F71" s="1">
        <v>2</v>
      </c>
      <c r="G71" s="13">
        <f>SUM(Table14[[#This Row],[1st charge]],Table14[[#This Row],[2nd charge]],Table14[[#This Row],[3rd charge]])+2</f>
        <v>9</v>
      </c>
      <c r="H71" s="13">
        <f>PRODUCT(Table14[[#This Row],[2nd charge]],Table14[[#This Row],[3rd charge]])</f>
        <v>8</v>
      </c>
      <c r="I71" s="1" t="s">
        <v>20</v>
      </c>
      <c r="J71" s="5">
        <v>64.2898</v>
      </c>
    </row>
    <row r="72" spans="1:10">
      <c r="A72" s="1">
        <v>2017</v>
      </c>
      <c r="B72" s="1" t="s">
        <v>69</v>
      </c>
      <c r="C72" s="1" t="s">
        <v>72</v>
      </c>
      <c r="D72" s="1">
        <v>1</v>
      </c>
      <c r="E72" s="1">
        <v>4</v>
      </c>
      <c r="F72" s="1">
        <v>3</v>
      </c>
      <c r="G72" s="13">
        <f>SUM(Table14[[#This Row],[1st charge]],Table14[[#This Row],[2nd charge]],Table14[[#This Row],[3rd charge]])+2</f>
        <v>10</v>
      </c>
      <c r="H72" s="13">
        <f>PRODUCT(Table14[[#This Row],[2nd charge]],Table14[[#This Row],[3rd charge]])</f>
        <v>12</v>
      </c>
      <c r="I72" s="1" t="s">
        <v>21</v>
      </c>
      <c r="J72" s="5">
        <v>83.464699999999993</v>
      </c>
    </row>
    <row r="73" spans="1:10">
      <c r="A73" s="1">
        <v>2017</v>
      </c>
      <c r="B73" s="1" t="s">
        <v>69</v>
      </c>
      <c r="C73" s="1" t="s">
        <v>72</v>
      </c>
      <c r="D73" s="1">
        <v>1</v>
      </c>
      <c r="E73" s="1">
        <v>4</v>
      </c>
      <c r="F73" s="1">
        <v>4</v>
      </c>
      <c r="G73" s="13">
        <f>SUM(Table14[[#This Row],[1st charge]],Table14[[#This Row],[2nd charge]],Table14[[#This Row],[3rd charge]])+2</f>
        <v>11</v>
      </c>
      <c r="H73" s="13">
        <f>PRODUCT(Table14[[#This Row],[2nd charge]],Table14[[#This Row],[3rd charge]])</f>
        <v>16</v>
      </c>
      <c r="I73" s="1" t="s">
        <v>22</v>
      </c>
      <c r="J73" s="5">
        <v>101.99639999999999</v>
      </c>
    </row>
    <row r="74" spans="1:10">
      <c r="A74" s="1">
        <v>2017</v>
      </c>
      <c r="B74" s="1" t="s">
        <v>69</v>
      </c>
      <c r="C74" s="1" t="s">
        <v>72</v>
      </c>
      <c r="D74" s="1">
        <v>2</v>
      </c>
      <c r="E74" s="1">
        <v>1</v>
      </c>
      <c r="F74" s="1">
        <v>1</v>
      </c>
      <c r="G74" s="13">
        <f>SUM(Table14[[#This Row],[1st charge]],Table14[[#This Row],[2nd charge]],Table14[[#This Row],[3rd charge]])+2</f>
        <v>6</v>
      </c>
      <c r="H74" s="13">
        <f>PRODUCT(Table14[[#This Row],[2nd charge]],Table14[[#This Row],[3rd charge]])</f>
        <v>1</v>
      </c>
      <c r="I74" s="1" t="s">
        <v>31</v>
      </c>
      <c r="J74" s="5">
        <v>28.768840000000001</v>
      </c>
    </row>
    <row r="75" spans="1:10">
      <c r="A75" s="1">
        <v>2017</v>
      </c>
      <c r="B75" s="1" t="s">
        <v>69</v>
      </c>
      <c r="C75" s="1" t="s">
        <v>72</v>
      </c>
      <c r="D75" s="1">
        <v>2</v>
      </c>
      <c r="E75" s="1">
        <v>2</v>
      </c>
      <c r="F75" s="1">
        <v>1</v>
      </c>
      <c r="G75" s="13">
        <f>SUM(Table14[[#This Row],[1st charge]],Table14[[#This Row],[2nd charge]],Table14[[#This Row],[3rd charge]])+2</f>
        <v>7</v>
      </c>
      <c r="H75" s="13">
        <f>PRODUCT(Table14[[#This Row],[2nd charge]],Table14[[#This Row],[3rd charge]])</f>
        <v>2</v>
      </c>
      <c r="I75" s="1" t="s">
        <v>32</v>
      </c>
      <c r="J75" s="5">
        <v>42.922749999999901</v>
      </c>
    </row>
    <row r="76" spans="1:10">
      <c r="A76" s="1">
        <v>2017</v>
      </c>
      <c r="B76" s="1" t="s">
        <v>69</v>
      </c>
      <c r="C76" s="1" t="s">
        <v>72</v>
      </c>
      <c r="D76" s="1">
        <v>2</v>
      </c>
      <c r="E76" s="1">
        <v>2</v>
      </c>
      <c r="F76" s="1">
        <v>2</v>
      </c>
      <c r="G76" s="13">
        <f>SUM(Table14[[#This Row],[1st charge]],Table14[[#This Row],[2nd charge]],Table14[[#This Row],[3rd charge]])+2</f>
        <v>8</v>
      </c>
      <c r="H76" s="13">
        <f>PRODUCT(Table14[[#This Row],[2nd charge]],Table14[[#This Row],[3rd charge]])</f>
        <v>4</v>
      </c>
      <c r="I76" s="1" t="s">
        <v>12</v>
      </c>
      <c r="J76" s="5">
        <v>60.398299999999999</v>
      </c>
    </row>
    <row r="77" spans="1:10">
      <c r="A77" s="1">
        <v>2017</v>
      </c>
      <c r="B77" s="1" t="s">
        <v>69</v>
      </c>
      <c r="C77" s="1" t="s">
        <v>72</v>
      </c>
      <c r="D77" s="1">
        <v>2</v>
      </c>
      <c r="E77" s="1">
        <v>3</v>
      </c>
      <c r="F77" s="1">
        <v>1</v>
      </c>
      <c r="G77" s="13">
        <f>SUM(Table14[[#This Row],[1st charge]],Table14[[#This Row],[2nd charge]],Table14[[#This Row],[3rd charge]])+2</f>
        <v>8</v>
      </c>
      <c r="H77" s="13">
        <f>PRODUCT(Table14[[#This Row],[2nd charge]],Table14[[#This Row],[3rd charge]])</f>
        <v>3</v>
      </c>
      <c r="I77" s="1" t="s">
        <v>33</v>
      </c>
      <c r="J77" s="5">
        <v>56.084629999999997</v>
      </c>
    </row>
    <row r="78" spans="1:10">
      <c r="A78" s="1">
        <v>2017</v>
      </c>
      <c r="B78" s="1" t="s">
        <v>69</v>
      </c>
      <c r="C78" s="1" t="s">
        <v>72</v>
      </c>
      <c r="D78" s="1">
        <v>2</v>
      </c>
      <c r="E78" s="1">
        <v>3</v>
      </c>
      <c r="F78" s="1">
        <v>2</v>
      </c>
      <c r="G78" s="13">
        <f>SUM(Table14[[#This Row],[1st charge]],Table14[[#This Row],[2nd charge]],Table14[[#This Row],[3rd charge]])+2</f>
        <v>9</v>
      </c>
      <c r="H78" s="13">
        <f>PRODUCT(Table14[[#This Row],[2nd charge]],Table14[[#This Row],[3rd charge]])</f>
        <v>6</v>
      </c>
      <c r="I78" s="1" t="s">
        <v>13</v>
      </c>
      <c r="J78" s="5">
        <v>77.253299999999996</v>
      </c>
    </row>
    <row r="79" spans="1:10">
      <c r="A79" s="1">
        <v>2017</v>
      </c>
      <c r="B79" s="1" t="s">
        <v>69</v>
      </c>
      <c r="C79" s="1" t="s">
        <v>72</v>
      </c>
      <c r="D79" s="1">
        <v>2</v>
      </c>
      <c r="E79" s="1">
        <v>3</v>
      </c>
      <c r="F79" s="1">
        <v>3</v>
      </c>
      <c r="G79" s="13">
        <f>SUM(Table14[[#This Row],[1st charge]],Table14[[#This Row],[2nd charge]],Table14[[#This Row],[3rd charge]])+2</f>
        <v>10</v>
      </c>
      <c r="H79" s="13">
        <f>PRODUCT(Table14[[#This Row],[2nd charge]],Table14[[#This Row],[3rd charge]])</f>
        <v>9</v>
      </c>
      <c r="I79" s="1" t="s">
        <v>14</v>
      </c>
      <c r="J79" s="5">
        <v>96.964799999999997</v>
      </c>
    </row>
    <row r="80" spans="1:10">
      <c r="A80" s="1">
        <v>2017</v>
      </c>
      <c r="B80" s="1" t="s">
        <v>69</v>
      </c>
      <c r="C80" s="1" t="s">
        <v>72</v>
      </c>
      <c r="D80" s="1">
        <v>2</v>
      </c>
      <c r="E80" s="1">
        <v>4</v>
      </c>
      <c r="F80" s="1">
        <v>2</v>
      </c>
      <c r="G80" s="13">
        <f>SUM(Table14[[#This Row],[1st charge]],Table14[[#This Row],[2nd charge]],Table14[[#This Row],[3rd charge]])+2</f>
        <v>10</v>
      </c>
      <c r="H80" s="13">
        <f>PRODUCT(Table14[[#This Row],[2nd charge]],Table14[[#This Row],[3rd charge]])</f>
        <v>8</v>
      </c>
      <c r="I80" s="1" t="s">
        <v>23</v>
      </c>
      <c r="J80" s="5">
        <v>93.552099999999996</v>
      </c>
    </row>
    <row r="81" spans="1:10">
      <c r="A81" s="1">
        <v>2017</v>
      </c>
      <c r="B81" s="1" t="s">
        <v>69</v>
      </c>
      <c r="C81" s="1" t="s">
        <v>72</v>
      </c>
      <c r="D81" s="1">
        <v>2</v>
      </c>
      <c r="E81" s="1">
        <v>4</v>
      </c>
      <c r="F81" s="1">
        <v>3</v>
      </c>
      <c r="G81" s="13">
        <f>SUM(Table14[[#This Row],[1st charge]],Table14[[#This Row],[2nd charge]],Table14[[#This Row],[3rd charge]])+2</f>
        <v>11</v>
      </c>
      <c r="H81" s="13">
        <f>PRODUCT(Table14[[#This Row],[2nd charge]],Table14[[#This Row],[3rd charge]])</f>
        <v>12</v>
      </c>
      <c r="I81" s="1" t="s">
        <v>24</v>
      </c>
      <c r="J81" s="5">
        <v>116.4688</v>
      </c>
    </row>
    <row r="82" spans="1:10">
      <c r="A82" s="1">
        <v>2017</v>
      </c>
      <c r="B82" s="1" t="s">
        <v>69</v>
      </c>
      <c r="C82" s="1" t="s">
        <v>72</v>
      </c>
      <c r="D82" s="1">
        <v>2</v>
      </c>
      <c r="E82" s="1">
        <v>4</v>
      </c>
      <c r="F82" s="1">
        <v>4</v>
      </c>
      <c r="G82" s="13">
        <f>SUM(Table14[[#This Row],[1st charge]],Table14[[#This Row],[2nd charge]],Table14[[#This Row],[3rd charge]])+2</f>
        <v>12</v>
      </c>
      <c r="H82" s="13">
        <f>PRODUCT(Table14[[#This Row],[2nd charge]],Table14[[#This Row],[3rd charge]])</f>
        <v>16</v>
      </c>
      <c r="I82" s="1" t="s">
        <v>25</v>
      </c>
      <c r="J82" s="5">
        <v>138.55709999999999</v>
      </c>
    </row>
    <row r="83" spans="1:10">
      <c r="A83" s="1">
        <v>2017</v>
      </c>
      <c r="B83" s="1" t="s">
        <v>69</v>
      </c>
      <c r="C83" s="1" t="s">
        <v>72</v>
      </c>
      <c r="D83" s="1">
        <v>2</v>
      </c>
      <c r="E83" s="1">
        <v>5</v>
      </c>
      <c r="F83" s="1">
        <v>3</v>
      </c>
      <c r="G83" s="13">
        <f>SUM(Table14[[#This Row],[1st charge]],Table14[[#This Row],[2nd charge]],Table14[[#This Row],[3rd charge]])+2</f>
        <v>12</v>
      </c>
      <c r="H83" s="13">
        <f>PRODUCT(Table14[[#This Row],[2nd charge]],Table14[[#This Row],[3rd charge]])</f>
        <v>15</v>
      </c>
      <c r="I83" s="1" t="s">
        <v>26</v>
      </c>
      <c r="J83" s="5">
        <v>135.65299999999999</v>
      </c>
    </row>
    <row r="84" spans="1:10">
      <c r="A84" s="1">
        <v>2017</v>
      </c>
      <c r="B84" s="1" t="s">
        <v>69</v>
      </c>
      <c r="C84" s="1" t="s">
        <v>72</v>
      </c>
      <c r="D84" s="1">
        <v>2</v>
      </c>
      <c r="E84" s="1">
        <v>5</v>
      </c>
      <c r="F84" s="1">
        <v>4</v>
      </c>
      <c r="G84" s="13">
        <f>SUM(Table14[[#This Row],[1st charge]],Table14[[#This Row],[2nd charge]],Table14[[#This Row],[3rd charge]])+2</f>
        <v>13</v>
      </c>
      <c r="H84" s="13">
        <f>PRODUCT(Table14[[#This Row],[2nd charge]],Table14[[#This Row],[3rd charge]])</f>
        <v>20</v>
      </c>
      <c r="I84" s="1" t="s">
        <v>27</v>
      </c>
      <c r="J84" s="5">
        <v>160.62010000000001</v>
      </c>
    </row>
    <row r="85" spans="1:10">
      <c r="A85" s="1">
        <v>2017</v>
      </c>
      <c r="B85" s="1" t="s">
        <v>69</v>
      </c>
      <c r="C85" s="1" t="s">
        <v>72</v>
      </c>
      <c r="D85" s="1">
        <v>2</v>
      </c>
      <c r="E85" s="1">
        <v>5</v>
      </c>
      <c r="F85" s="1">
        <v>5</v>
      </c>
      <c r="G85" s="13">
        <f>SUM(Table14[[#This Row],[1st charge]],Table14[[#This Row],[2nd charge]],Table14[[#This Row],[3rd charge]])+2</f>
        <v>14</v>
      </c>
      <c r="H85" s="13">
        <f>PRODUCT(Table14[[#This Row],[2nd charge]],Table14[[#This Row],[3rd charge]])</f>
        <v>25</v>
      </c>
      <c r="I85" s="1" t="s">
        <v>28</v>
      </c>
      <c r="J85" s="5">
        <v>185.022099999999</v>
      </c>
    </row>
    <row r="86" spans="1:10">
      <c r="A86" s="1">
        <v>2015</v>
      </c>
      <c r="B86" s="1" t="s">
        <v>73</v>
      </c>
      <c r="C86" s="1" t="s">
        <v>74</v>
      </c>
      <c r="D86" s="1">
        <v>1</v>
      </c>
      <c r="E86" s="1">
        <v>1</v>
      </c>
      <c r="F86" s="1">
        <v>1</v>
      </c>
      <c r="G86" s="13">
        <f>SUM(Table14[[#This Row],[1st charge]],Table14[[#This Row],[2nd charge]],Table14[[#This Row],[3rd charge]])+2</f>
        <v>5</v>
      </c>
      <c r="H86" s="13">
        <f>PRODUCT(Table14[[#This Row],[2nd charge]],Table14[[#This Row],[3rd charge]])</f>
        <v>1</v>
      </c>
      <c r="I86" s="1" t="s">
        <v>6</v>
      </c>
      <c r="J86" s="5">
        <v>17.646039999999999</v>
      </c>
    </row>
    <row r="87" spans="1:10">
      <c r="A87" s="1">
        <v>2015</v>
      </c>
      <c r="B87" s="1" t="s">
        <v>73</v>
      </c>
      <c r="C87" s="1" t="s">
        <v>74</v>
      </c>
      <c r="D87" s="1">
        <v>1</v>
      </c>
      <c r="E87" s="1">
        <v>2</v>
      </c>
      <c r="F87" s="1">
        <v>1</v>
      </c>
      <c r="G87" s="13">
        <f>SUM(Table14[[#This Row],[1st charge]],Table14[[#This Row],[2nd charge]],Table14[[#This Row],[3rd charge]])+2</f>
        <v>6</v>
      </c>
      <c r="H87" s="13">
        <f>PRODUCT(Table14[[#This Row],[2nd charge]],Table14[[#This Row],[3rd charge]])</f>
        <v>2</v>
      </c>
      <c r="I87" s="1" t="s">
        <v>7</v>
      </c>
      <c r="J87" s="5">
        <v>27.72419</v>
      </c>
    </row>
    <row r="88" spans="1:10">
      <c r="A88" s="1">
        <v>2015</v>
      </c>
      <c r="B88" s="1" t="s">
        <v>73</v>
      </c>
      <c r="C88" s="1" t="s">
        <v>74</v>
      </c>
      <c r="D88" s="1">
        <v>1</v>
      </c>
      <c r="E88" s="1">
        <v>2</v>
      </c>
      <c r="F88" s="1">
        <v>2</v>
      </c>
      <c r="G88" s="13">
        <f>SUM(Table14[[#This Row],[1st charge]],Table14[[#This Row],[2nd charge]],Table14[[#This Row],[3rd charge]])+2</f>
        <v>7</v>
      </c>
      <c r="H88" s="13">
        <f>PRODUCT(Table14[[#This Row],[2nd charge]],Table14[[#This Row],[3rd charge]])</f>
        <v>4</v>
      </c>
      <c r="I88" s="1" t="s">
        <v>8</v>
      </c>
      <c r="J88" s="5">
        <v>41.667199999999902</v>
      </c>
    </row>
    <row r="89" spans="1:10">
      <c r="A89" s="1">
        <v>2015</v>
      </c>
      <c r="B89" s="1" t="s">
        <v>73</v>
      </c>
      <c r="C89" s="1" t="s">
        <v>74</v>
      </c>
      <c r="D89" s="1">
        <v>1</v>
      </c>
      <c r="E89" s="1">
        <v>3</v>
      </c>
      <c r="F89" s="1">
        <v>1</v>
      </c>
      <c r="G89" s="13">
        <f>SUM(Table14[[#This Row],[1st charge]],Table14[[#This Row],[2nd charge]],Table14[[#This Row],[3rd charge]])+2</f>
        <v>7</v>
      </c>
      <c r="H89" s="13">
        <f>PRODUCT(Table14[[#This Row],[2nd charge]],Table14[[#This Row],[3rd charge]])</f>
        <v>3</v>
      </c>
      <c r="I89" s="1" t="s">
        <v>9</v>
      </c>
      <c r="J89" s="5">
        <v>37.474260000000001</v>
      </c>
    </row>
    <row r="90" spans="1:10">
      <c r="A90" s="1">
        <v>2015</v>
      </c>
      <c r="B90" s="1" t="s">
        <v>73</v>
      </c>
      <c r="C90" s="1" t="s">
        <v>74</v>
      </c>
      <c r="D90" s="1">
        <v>1</v>
      </c>
      <c r="E90" s="1">
        <v>3</v>
      </c>
      <c r="F90" s="1">
        <v>2</v>
      </c>
      <c r="G90" s="13">
        <f>SUM(Table14[[#This Row],[1st charge]],Table14[[#This Row],[2nd charge]],Table14[[#This Row],[3rd charge]])+2</f>
        <v>8</v>
      </c>
      <c r="H90" s="13">
        <f>PRODUCT(Table14[[#This Row],[2nd charge]],Table14[[#This Row],[3rd charge]])</f>
        <v>6</v>
      </c>
      <c r="I90" s="1" t="s">
        <v>10</v>
      </c>
      <c r="J90" s="5">
        <v>55.1723</v>
      </c>
    </row>
    <row r="91" spans="1:10">
      <c r="A91" s="1">
        <v>2015</v>
      </c>
      <c r="B91" s="1" t="s">
        <v>73</v>
      </c>
      <c r="C91" s="1" t="s">
        <v>74</v>
      </c>
      <c r="D91" s="1">
        <v>1</v>
      </c>
      <c r="E91" s="1">
        <v>3</v>
      </c>
      <c r="F91" s="1">
        <v>3</v>
      </c>
      <c r="G91" s="13">
        <f>SUM(Table14[[#This Row],[1st charge]],Table14[[#This Row],[2nd charge]],Table14[[#This Row],[3rd charge]])+2</f>
        <v>9</v>
      </c>
      <c r="H91" s="13">
        <f>PRODUCT(Table14[[#This Row],[2nd charge]],Table14[[#This Row],[3rd charge]])</f>
        <v>9</v>
      </c>
      <c r="I91" s="1" t="s">
        <v>11</v>
      </c>
      <c r="J91" s="5">
        <v>72.336600000000004</v>
      </c>
    </row>
    <row r="92" spans="1:10">
      <c r="A92" s="1">
        <v>2015</v>
      </c>
      <c r="B92" s="1" t="s">
        <v>73</v>
      </c>
      <c r="C92" s="1" t="s">
        <v>74</v>
      </c>
      <c r="D92" s="1">
        <v>1</v>
      </c>
      <c r="E92" s="1">
        <v>4</v>
      </c>
      <c r="F92" s="1">
        <v>2</v>
      </c>
      <c r="G92" s="13">
        <f>SUM(Table14[[#This Row],[1st charge]],Table14[[#This Row],[2nd charge]],Table14[[#This Row],[3rd charge]])+2</f>
        <v>9</v>
      </c>
      <c r="H92" s="13">
        <f>PRODUCT(Table14[[#This Row],[2nd charge]],Table14[[#This Row],[3rd charge]])</f>
        <v>8</v>
      </c>
      <c r="I92" s="1" t="s">
        <v>20</v>
      </c>
      <c r="J92" s="5">
        <v>68.376000000000005</v>
      </c>
    </row>
    <row r="93" spans="1:10">
      <c r="A93" s="1">
        <v>2015</v>
      </c>
      <c r="B93" s="1" t="s">
        <v>73</v>
      </c>
      <c r="C93" s="1" t="s">
        <v>74</v>
      </c>
      <c r="D93" s="1">
        <v>1</v>
      </c>
      <c r="E93" s="1">
        <v>4</v>
      </c>
      <c r="F93" s="1">
        <v>3</v>
      </c>
      <c r="G93" s="13">
        <f>SUM(Table14[[#This Row],[1st charge]],Table14[[#This Row],[2nd charge]],Table14[[#This Row],[3rd charge]])+2</f>
        <v>10</v>
      </c>
      <c r="H93" s="13">
        <f>PRODUCT(Table14[[#This Row],[2nd charge]],Table14[[#This Row],[3rd charge]])</f>
        <v>12</v>
      </c>
      <c r="I93" s="1" t="s">
        <v>21</v>
      </c>
      <c r="J93" s="5">
        <v>89.119799999999998</v>
      </c>
    </row>
    <row r="94" spans="1:10">
      <c r="A94" s="1">
        <v>2015</v>
      </c>
      <c r="B94" s="1" t="s">
        <v>73</v>
      </c>
      <c r="C94" s="1" t="s">
        <v>74</v>
      </c>
      <c r="D94" s="1">
        <v>1</v>
      </c>
      <c r="E94" s="1">
        <v>4</v>
      </c>
      <c r="F94" s="1">
        <v>4</v>
      </c>
      <c r="G94" s="13">
        <f>SUM(Table14[[#This Row],[1st charge]],Table14[[#This Row],[2nd charge]],Table14[[#This Row],[3rd charge]])+2</f>
        <v>11</v>
      </c>
      <c r="H94" s="13">
        <f>PRODUCT(Table14[[#This Row],[2nd charge]],Table14[[#This Row],[3rd charge]])</f>
        <v>16</v>
      </c>
      <c r="I94" s="1" t="s">
        <v>22</v>
      </c>
      <c r="J94" s="5">
        <v>109.3998</v>
      </c>
    </row>
    <row r="95" spans="1:10">
      <c r="A95" s="1">
        <v>2015</v>
      </c>
      <c r="B95" s="1" t="s">
        <v>73</v>
      </c>
      <c r="C95" s="1" t="s">
        <v>74</v>
      </c>
      <c r="D95" s="1">
        <v>2</v>
      </c>
      <c r="E95" s="1">
        <v>1</v>
      </c>
      <c r="F95" s="1">
        <v>1</v>
      </c>
      <c r="G95" s="13">
        <f>SUM(Table14[[#This Row],[1st charge]],Table14[[#This Row],[2nd charge]],Table14[[#This Row],[3rd charge]])+2</f>
        <v>6</v>
      </c>
      <c r="H95" s="13">
        <f>PRODUCT(Table14[[#This Row],[2nd charge]],Table14[[#This Row],[3rd charge]])</f>
        <v>1</v>
      </c>
      <c r="I95" s="1" t="s">
        <v>31</v>
      </c>
      <c r="J95" s="5">
        <v>30.763179999999998</v>
      </c>
    </row>
    <row r="96" spans="1:10">
      <c r="A96" s="1">
        <v>2015</v>
      </c>
      <c r="B96" s="1" t="s">
        <v>73</v>
      </c>
      <c r="C96" s="1" t="s">
        <v>74</v>
      </c>
      <c r="D96" s="1">
        <v>2</v>
      </c>
      <c r="E96" s="1">
        <v>2</v>
      </c>
      <c r="F96" s="1">
        <v>1</v>
      </c>
      <c r="G96" s="13">
        <f>SUM(Table14[[#This Row],[1st charge]],Table14[[#This Row],[2nd charge]],Table14[[#This Row],[3rd charge]])+2</f>
        <v>7</v>
      </c>
      <c r="H96" s="13">
        <f>PRODUCT(Table14[[#This Row],[2nd charge]],Table14[[#This Row],[3rd charge]])</f>
        <v>2</v>
      </c>
      <c r="I96" s="1" t="s">
        <v>32</v>
      </c>
      <c r="J96" s="5">
        <v>46.368989999999997</v>
      </c>
    </row>
    <row r="97" spans="1:10">
      <c r="A97" s="1">
        <v>2015</v>
      </c>
      <c r="B97" s="1" t="s">
        <v>73</v>
      </c>
      <c r="C97" s="1" t="s">
        <v>74</v>
      </c>
      <c r="D97" s="1">
        <v>2</v>
      </c>
      <c r="E97" s="1">
        <v>2</v>
      </c>
      <c r="F97" s="1">
        <v>2</v>
      </c>
      <c r="G97" s="13">
        <f>SUM(Table14[[#This Row],[1st charge]],Table14[[#This Row],[2nd charge]],Table14[[#This Row],[3rd charge]])+2</f>
        <v>8</v>
      </c>
      <c r="H97" s="13">
        <f>PRODUCT(Table14[[#This Row],[2nd charge]],Table14[[#This Row],[3rd charge]])</f>
        <v>4</v>
      </c>
      <c r="I97" s="1" t="s">
        <v>12</v>
      </c>
      <c r="J97" s="5">
        <v>66.117000000000004</v>
      </c>
    </row>
    <row r="98" spans="1:10">
      <c r="A98" s="1">
        <v>2015</v>
      </c>
      <c r="B98" s="1" t="s">
        <v>73</v>
      </c>
      <c r="C98" s="1" t="s">
        <v>74</v>
      </c>
      <c r="D98" s="1">
        <v>2</v>
      </c>
      <c r="E98" s="1">
        <v>3</v>
      </c>
      <c r="F98" s="1">
        <v>1</v>
      </c>
      <c r="G98" s="13">
        <f>SUM(Table14[[#This Row],[1st charge]],Table14[[#This Row],[2nd charge]],Table14[[#This Row],[3rd charge]])+2</f>
        <v>8</v>
      </c>
      <c r="H98" s="13">
        <f>PRODUCT(Table14[[#This Row],[2nd charge]],Table14[[#This Row],[3rd charge]])</f>
        <v>3</v>
      </c>
      <c r="I98" s="1" t="s">
        <v>33</v>
      </c>
      <c r="J98" s="5">
        <v>61.157389999999999</v>
      </c>
    </row>
    <row r="99" spans="1:10">
      <c r="A99" s="1">
        <v>2015</v>
      </c>
      <c r="B99" s="1" t="s">
        <v>73</v>
      </c>
      <c r="C99" s="1" t="s">
        <v>74</v>
      </c>
      <c r="D99" s="1">
        <v>2</v>
      </c>
      <c r="E99" s="1">
        <v>3</v>
      </c>
      <c r="F99" s="1">
        <v>2</v>
      </c>
      <c r="G99" s="13">
        <f>SUM(Table14[[#This Row],[1st charge]],Table14[[#This Row],[2nd charge]],Table14[[#This Row],[3rd charge]])+2</f>
        <v>9</v>
      </c>
      <c r="H99" s="13">
        <f>PRODUCT(Table14[[#This Row],[2nd charge]],Table14[[#This Row],[3rd charge]])</f>
        <v>6</v>
      </c>
      <c r="I99" s="1" t="s">
        <v>13</v>
      </c>
      <c r="J99" s="5">
        <v>84.799599999999998</v>
      </c>
    </row>
    <row r="100" spans="1:10">
      <c r="A100" s="1">
        <v>2015</v>
      </c>
      <c r="B100" s="1" t="s">
        <v>73</v>
      </c>
      <c r="C100" s="1" t="s">
        <v>74</v>
      </c>
      <c r="D100" s="1">
        <v>2</v>
      </c>
      <c r="E100" s="1">
        <v>3</v>
      </c>
      <c r="F100" s="1">
        <v>3</v>
      </c>
      <c r="G100" s="13">
        <f>SUM(Table14[[#This Row],[1st charge]],Table14[[#This Row],[2nd charge]],Table14[[#This Row],[3rd charge]])+2</f>
        <v>10</v>
      </c>
      <c r="H100" s="13">
        <f>PRODUCT(Table14[[#This Row],[2nd charge]],Table14[[#This Row],[3rd charge]])</f>
        <v>9</v>
      </c>
      <c r="I100" s="1" t="s">
        <v>14</v>
      </c>
      <c r="J100" s="5">
        <v>107.23399999999999</v>
      </c>
    </row>
    <row r="101" spans="1:10">
      <c r="A101" s="1">
        <v>2015</v>
      </c>
      <c r="B101" s="1" t="s">
        <v>73</v>
      </c>
      <c r="C101" s="1" t="s">
        <v>74</v>
      </c>
      <c r="D101" s="1">
        <v>2</v>
      </c>
      <c r="E101" s="1">
        <v>4</v>
      </c>
      <c r="F101" s="1">
        <v>2</v>
      </c>
      <c r="G101" s="13">
        <f>SUM(Table14[[#This Row],[1st charge]],Table14[[#This Row],[2nd charge]],Table14[[#This Row],[3rd charge]])+2</f>
        <v>10</v>
      </c>
      <c r="H101" s="13">
        <f>PRODUCT(Table14[[#This Row],[2nd charge]],Table14[[#This Row],[3rd charge]])</f>
        <v>8</v>
      </c>
      <c r="I101" s="1" t="s">
        <v>23</v>
      </c>
      <c r="J101" s="5">
        <v>102.83069999999999</v>
      </c>
    </row>
    <row r="102" spans="1:10">
      <c r="A102" s="1">
        <v>2015</v>
      </c>
      <c r="B102" s="1" t="s">
        <v>73</v>
      </c>
      <c r="C102" s="1" t="s">
        <v>74</v>
      </c>
      <c r="D102" s="1">
        <v>2</v>
      </c>
      <c r="E102" s="1">
        <v>4</v>
      </c>
      <c r="F102" s="1">
        <v>3</v>
      </c>
      <c r="G102" s="13">
        <f>SUM(Table14[[#This Row],[1st charge]],Table14[[#This Row],[2nd charge]],Table14[[#This Row],[3rd charge]])+2</f>
        <v>11</v>
      </c>
      <c r="H102" s="13">
        <f>PRODUCT(Table14[[#This Row],[2nd charge]],Table14[[#This Row],[3rd charge]])</f>
        <v>12</v>
      </c>
      <c r="I102" s="1" t="s">
        <v>24</v>
      </c>
      <c r="J102" s="5">
        <v>128.89589999999899</v>
      </c>
    </row>
    <row r="103" spans="1:10">
      <c r="A103" s="1">
        <v>2015</v>
      </c>
      <c r="B103" s="1" t="s">
        <v>73</v>
      </c>
      <c r="C103" s="1" t="s">
        <v>74</v>
      </c>
      <c r="D103" s="1">
        <v>2</v>
      </c>
      <c r="E103" s="1">
        <v>4</v>
      </c>
      <c r="F103" s="1">
        <v>4</v>
      </c>
      <c r="G103" s="13">
        <f>SUM(Table14[[#This Row],[1st charge]],Table14[[#This Row],[2nd charge]],Table14[[#This Row],[3rd charge]])+2</f>
        <v>12</v>
      </c>
      <c r="H103" s="13">
        <f>PRODUCT(Table14[[#This Row],[2nd charge]],Table14[[#This Row],[3rd charge]])</f>
        <v>16</v>
      </c>
      <c r="I103" s="1" t="s">
        <v>25</v>
      </c>
      <c r="J103" s="5">
        <v>154.08619999999999</v>
      </c>
    </row>
    <row r="104" spans="1:10">
      <c r="A104" s="1">
        <v>2015</v>
      </c>
      <c r="B104" s="1" t="s">
        <v>73</v>
      </c>
      <c r="C104" s="1" t="s">
        <v>74</v>
      </c>
      <c r="D104" s="1">
        <v>2</v>
      </c>
      <c r="E104" s="1">
        <v>5</v>
      </c>
      <c r="F104" s="1">
        <v>3</v>
      </c>
      <c r="G104" s="13">
        <f>SUM(Table14[[#This Row],[1st charge]],Table14[[#This Row],[2nd charge]],Table14[[#This Row],[3rd charge]])+2</f>
        <v>12</v>
      </c>
      <c r="H104" s="13">
        <f>PRODUCT(Table14[[#This Row],[2nd charge]],Table14[[#This Row],[3rd charge]])</f>
        <v>15</v>
      </c>
      <c r="I104" s="1" t="s">
        <v>26</v>
      </c>
      <c r="J104" s="5">
        <v>149.99099999999899</v>
      </c>
    </row>
    <row r="105" spans="1:10">
      <c r="A105" s="1">
        <v>2015</v>
      </c>
      <c r="B105" s="1" t="s">
        <v>73</v>
      </c>
      <c r="C105" s="1" t="s">
        <v>74</v>
      </c>
      <c r="D105" s="1">
        <v>2</v>
      </c>
      <c r="E105" s="1">
        <v>5</v>
      </c>
      <c r="F105" s="1">
        <v>4</v>
      </c>
      <c r="G105" s="13">
        <f>SUM(Table14[[#This Row],[1st charge]],Table14[[#This Row],[2nd charge]],Table14[[#This Row],[3rd charge]])+2</f>
        <v>13</v>
      </c>
      <c r="H105" s="13">
        <f>PRODUCT(Table14[[#This Row],[2nd charge]],Table14[[#This Row],[3rd charge]])</f>
        <v>20</v>
      </c>
      <c r="I105" s="1" t="s">
        <v>27</v>
      </c>
      <c r="J105" s="5">
        <v>178.62219999999999</v>
      </c>
    </row>
    <row r="106" spans="1:10">
      <c r="A106" s="1">
        <v>2015</v>
      </c>
      <c r="B106" s="1" t="s">
        <v>73</v>
      </c>
      <c r="C106" s="1" t="s">
        <v>74</v>
      </c>
      <c r="D106" s="1">
        <v>2</v>
      </c>
      <c r="E106" s="1">
        <v>5</v>
      </c>
      <c r="F106" s="1">
        <v>5</v>
      </c>
      <c r="G106" s="13">
        <f>SUM(Table14[[#This Row],[1st charge]],Table14[[#This Row],[2nd charge]],Table14[[#This Row],[3rd charge]])+2</f>
        <v>14</v>
      </c>
      <c r="H106" s="13">
        <f>PRODUCT(Table14[[#This Row],[2nd charge]],Table14[[#This Row],[3rd charge]])</f>
        <v>25</v>
      </c>
      <c r="I106" s="1" t="s">
        <v>28</v>
      </c>
      <c r="J106" s="5">
        <v>206.51609999999999</v>
      </c>
    </row>
    <row r="107" spans="1:10">
      <c r="A107" s="1">
        <v>2017</v>
      </c>
      <c r="B107" s="1" t="s">
        <v>73</v>
      </c>
      <c r="C107" s="1" t="s">
        <v>75</v>
      </c>
      <c r="D107" s="1">
        <v>1</v>
      </c>
      <c r="E107" s="1">
        <v>1</v>
      </c>
      <c r="F107" s="1">
        <v>1</v>
      </c>
      <c r="G107" s="13">
        <f>SUM(Table14[[#This Row],[1st charge]],Table14[[#This Row],[2nd charge]],Table14[[#This Row],[3rd charge]])+2</f>
        <v>5</v>
      </c>
      <c r="H107" s="13">
        <f>PRODUCT(Table14[[#This Row],[2nd charge]],Table14[[#This Row],[3rd charge]])</f>
        <v>1</v>
      </c>
      <c r="I107" s="1" t="s">
        <v>6</v>
      </c>
      <c r="J107" s="5">
        <v>17.631419999999999</v>
      </c>
    </row>
    <row r="108" spans="1:10">
      <c r="A108" s="1">
        <v>2017</v>
      </c>
      <c r="B108" s="1" t="s">
        <v>73</v>
      </c>
      <c r="C108" s="1" t="s">
        <v>75</v>
      </c>
      <c r="D108" s="1">
        <v>1</v>
      </c>
      <c r="E108" s="1">
        <v>2</v>
      </c>
      <c r="F108" s="1">
        <v>1</v>
      </c>
      <c r="G108" s="13">
        <f>SUM(Table14[[#This Row],[1st charge]],Table14[[#This Row],[2nd charge]],Table14[[#This Row],[3rd charge]])+2</f>
        <v>6</v>
      </c>
      <c r="H108" s="13">
        <f>PRODUCT(Table14[[#This Row],[2nd charge]],Table14[[#This Row],[3rd charge]])</f>
        <v>2</v>
      </c>
      <c r="I108" s="1" t="s">
        <v>7</v>
      </c>
      <c r="J108" s="5">
        <v>26.975989999999999</v>
      </c>
    </row>
    <row r="109" spans="1:10">
      <c r="A109" s="1">
        <v>2017</v>
      </c>
      <c r="B109" s="1" t="s">
        <v>73</v>
      </c>
      <c r="C109" s="1" t="s">
        <v>75</v>
      </c>
      <c r="D109" s="1">
        <v>1</v>
      </c>
      <c r="E109" s="1">
        <v>2</v>
      </c>
      <c r="F109" s="1">
        <v>2</v>
      </c>
      <c r="G109" s="13">
        <f>SUM(Table14[[#This Row],[1st charge]],Table14[[#This Row],[2nd charge]],Table14[[#This Row],[3rd charge]])+2</f>
        <v>7</v>
      </c>
      <c r="H109" s="13">
        <f>PRODUCT(Table14[[#This Row],[2nd charge]],Table14[[#This Row],[3rd charge]])</f>
        <v>4</v>
      </c>
      <c r="I109" s="1" t="s">
        <v>8</v>
      </c>
      <c r="J109" s="5">
        <v>39.967100000000002</v>
      </c>
    </row>
    <row r="110" spans="1:10">
      <c r="A110" s="1">
        <v>2017</v>
      </c>
      <c r="B110" s="1" t="s">
        <v>73</v>
      </c>
      <c r="C110" s="1" t="s">
        <v>75</v>
      </c>
      <c r="D110" s="1">
        <v>1</v>
      </c>
      <c r="E110" s="1">
        <v>3</v>
      </c>
      <c r="F110" s="1">
        <v>1</v>
      </c>
      <c r="G110" s="13">
        <f>SUM(Table14[[#This Row],[1st charge]],Table14[[#This Row],[2nd charge]],Table14[[#This Row],[3rd charge]])+2</f>
        <v>7</v>
      </c>
      <c r="H110" s="13">
        <f>PRODUCT(Table14[[#This Row],[2nd charge]],Table14[[#This Row],[3rd charge]])</f>
        <v>3</v>
      </c>
      <c r="I110" s="1" t="s">
        <v>9</v>
      </c>
      <c r="J110" s="5">
        <v>35.717979999999997</v>
      </c>
    </row>
    <row r="111" spans="1:10">
      <c r="A111" s="1">
        <v>2017</v>
      </c>
      <c r="B111" s="1" t="s">
        <v>73</v>
      </c>
      <c r="C111" s="1" t="s">
        <v>75</v>
      </c>
      <c r="D111" s="1">
        <v>1</v>
      </c>
      <c r="E111" s="1">
        <v>3</v>
      </c>
      <c r="F111" s="1">
        <v>2</v>
      </c>
      <c r="G111" s="13">
        <f>SUM(Table14[[#This Row],[1st charge]],Table14[[#This Row],[2nd charge]],Table14[[#This Row],[3rd charge]])+2</f>
        <v>8</v>
      </c>
      <c r="H111" s="13">
        <f>PRODUCT(Table14[[#This Row],[2nd charge]],Table14[[#This Row],[3rd charge]])</f>
        <v>6</v>
      </c>
      <c r="I111" s="1" t="s">
        <v>10</v>
      </c>
      <c r="J111" s="5">
        <v>52.170099999999998</v>
      </c>
    </row>
    <row r="112" spans="1:10">
      <c r="A112" s="1">
        <v>2017</v>
      </c>
      <c r="B112" s="1" t="s">
        <v>73</v>
      </c>
      <c r="C112" s="1" t="s">
        <v>75</v>
      </c>
      <c r="D112" s="1">
        <v>1</v>
      </c>
      <c r="E112" s="1">
        <v>3</v>
      </c>
      <c r="F112" s="1">
        <v>3</v>
      </c>
      <c r="G112" s="13">
        <f>SUM(Table14[[#This Row],[1st charge]],Table14[[#This Row],[2nd charge]],Table14[[#This Row],[3rd charge]])+2</f>
        <v>9</v>
      </c>
      <c r="H112" s="13">
        <f>PRODUCT(Table14[[#This Row],[2nd charge]],Table14[[#This Row],[3rd charge]])</f>
        <v>9</v>
      </c>
      <c r="I112" s="1" t="s">
        <v>11</v>
      </c>
      <c r="J112" s="5">
        <v>67.662000000000006</v>
      </c>
    </row>
    <row r="113" spans="1:10">
      <c r="A113" s="1">
        <v>2017</v>
      </c>
      <c r="B113" s="1" t="s">
        <v>73</v>
      </c>
      <c r="C113" s="1" t="s">
        <v>75</v>
      </c>
      <c r="D113" s="1">
        <v>1</v>
      </c>
      <c r="E113" s="1">
        <v>4</v>
      </c>
      <c r="F113" s="1">
        <v>2</v>
      </c>
      <c r="G113" s="13">
        <f>SUM(Table14[[#This Row],[1st charge]],Table14[[#This Row],[2nd charge]],Table14[[#This Row],[3rd charge]])+2</f>
        <v>9</v>
      </c>
      <c r="H113" s="13">
        <f>PRODUCT(Table14[[#This Row],[2nd charge]],Table14[[#This Row],[3rd charge]])</f>
        <v>8</v>
      </c>
      <c r="I113" s="1" t="s">
        <v>20</v>
      </c>
      <c r="J113" s="5">
        <v>63.871299999999998</v>
      </c>
    </row>
    <row r="114" spans="1:10">
      <c r="A114" s="1">
        <v>2017</v>
      </c>
      <c r="B114" s="1" t="s">
        <v>73</v>
      </c>
      <c r="C114" s="1" t="s">
        <v>75</v>
      </c>
      <c r="D114" s="1">
        <v>1</v>
      </c>
      <c r="E114" s="1">
        <v>4</v>
      </c>
      <c r="F114" s="1">
        <v>3</v>
      </c>
      <c r="G114" s="13">
        <f>SUM(Table14[[#This Row],[1st charge]],Table14[[#This Row],[2nd charge]],Table14[[#This Row],[3rd charge]])+2</f>
        <v>10</v>
      </c>
      <c r="H114" s="13">
        <f>PRODUCT(Table14[[#This Row],[2nd charge]],Table14[[#This Row],[3rd charge]])</f>
        <v>12</v>
      </c>
      <c r="I114" s="1" t="s">
        <v>21</v>
      </c>
      <c r="J114" s="5">
        <v>82.522799999999904</v>
      </c>
    </row>
    <row r="115" spans="1:10">
      <c r="A115" s="1">
        <v>2017</v>
      </c>
      <c r="B115" s="1" t="s">
        <v>73</v>
      </c>
      <c r="C115" s="1" t="s">
        <v>75</v>
      </c>
      <c r="D115" s="1">
        <v>1</v>
      </c>
      <c r="E115" s="1">
        <v>4</v>
      </c>
      <c r="F115" s="1">
        <v>4</v>
      </c>
      <c r="G115" s="13">
        <f>SUM(Table14[[#This Row],[1st charge]],Table14[[#This Row],[2nd charge]],Table14[[#This Row],[3rd charge]])+2</f>
        <v>11</v>
      </c>
      <c r="H115" s="13">
        <f>PRODUCT(Table14[[#This Row],[2nd charge]],Table14[[#This Row],[3rd charge]])</f>
        <v>16</v>
      </c>
      <c r="I115" s="1" t="s">
        <v>22</v>
      </c>
      <c r="J115" s="5">
        <v>100.4131</v>
      </c>
    </row>
    <row r="116" spans="1:10">
      <c r="A116" s="1">
        <v>2017</v>
      </c>
      <c r="B116" s="1" t="s">
        <v>73</v>
      </c>
      <c r="C116" s="1" t="s">
        <v>75</v>
      </c>
      <c r="D116" s="1">
        <v>2</v>
      </c>
      <c r="E116" s="1">
        <v>1</v>
      </c>
      <c r="F116" s="1">
        <v>1</v>
      </c>
      <c r="G116" s="13">
        <f>SUM(Table14[[#This Row],[1st charge]],Table14[[#This Row],[2nd charge]],Table14[[#This Row],[3rd charge]])+2</f>
        <v>6</v>
      </c>
      <c r="H116" s="13">
        <f>PRODUCT(Table14[[#This Row],[2nd charge]],Table14[[#This Row],[3rd charge]])</f>
        <v>1</v>
      </c>
      <c r="I116" s="1" t="s">
        <v>31</v>
      </c>
      <c r="J116" s="5">
        <v>30.89838</v>
      </c>
    </row>
    <row r="117" spans="1:10">
      <c r="A117" s="1">
        <v>2017</v>
      </c>
      <c r="B117" s="1" t="s">
        <v>73</v>
      </c>
      <c r="C117" s="1" t="s">
        <v>75</v>
      </c>
      <c r="D117" s="1">
        <v>2</v>
      </c>
      <c r="E117" s="1">
        <v>2</v>
      </c>
      <c r="F117" s="1">
        <v>1</v>
      </c>
      <c r="G117" s="13">
        <f>SUM(Table14[[#This Row],[1st charge]],Table14[[#This Row],[2nd charge]],Table14[[#This Row],[3rd charge]])+2</f>
        <v>7</v>
      </c>
      <c r="H117" s="13">
        <f>PRODUCT(Table14[[#This Row],[2nd charge]],Table14[[#This Row],[3rd charge]])</f>
        <v>2</v>
      </c>
      <c r="I117" s="1" t="s">
        <v>32</v>
      </c>
      <c r="J117" s="5">
        <v>44.766979999999997</v>
      </c>
    </row>
    <row r="118" spans="1:10">
      <c r="A118" s="1">
        <v>2017</v>
      </c>
      <c r="B118" s="1" t="s">
        <v>73</v>
      </c>
      <c r="C118" s="1" t="s">
        <v>75</v>
      </c>
      <c r="D118" s="1">
        <v>2</v>
      </c>
      <c r="E118" s="1">
        <v>2</v>
      </c>
      <c r="F118" s="1">
        <v>2</v>
      </c>
      <c r="G118" s="13">
        <f>SUM(Table14[[#This Row],[1st charge]],Table14[[#This Row],[2nd charge]],Table14[[#This Row],[3rd charge]])+2</f>
        <v>8</v>
      </c>
      <c r="H118" s="13">
        <f>PRODUCT(Table14[[#This Row],[2nd charge]],Table14[[#This Row],[3rd charge]])</f>
        <v>4</v>
      </c>
      <c r="I118" s="1" t="s">
        <v>12</v>
      </c>
      <c r="J118" s="5">
        <v>62.633699999999997</v>
      </c>
    </row>
    <row r="119" spans="1:10">
      <c r="A119" s="1">
        <v>2017</v>
      </c>
      <c r="B119" s="1" t="s">
        <v>73</v>
      </c>
      <c r="C119" s="1" t="s">
        <v>75</v>
      </c>
      <c r="D119" s="1">
        <v>2</v>
      </c>
      <c r="E119" s="1">
        <v>3</v>
      </c>
      <c r="F119" s="1">
        <v>1</v>
      </c>
      <c r="G119" s="13">
        <f>SUM(Table14[[#This Row],[1st charge]],Table14[[#This Row],[2nd charge]],Table14[[#This Row],[3rd charge]])+2</f>
        <v>8</v>
      </c>
      <c r="H119" s="13">
        <f>PRODUCT(Table14[[#This Row],[2nd charge]],Table14[[#This Row],[3rd charge]])</f>
        <v>3</v>
      </c>
      <c r="I119" s="1" t="s">
        <v>33</v>
      </c>
      <c r="J119" s="5">
        <v>57.360509999999998</v>
      </c>
    </row>
    <row r="120" spans="1:10">
      <c r="A120" s="1">
        <v>2017</v>
      </c>
      <c r="B120" s="1" t="s">
        <v>73</v>
      </c>
      <c r="C120" s="1" t="s">
        <v>75</v>
      </c>
      <c r="D120" s="1">
        <v>2</v>
      </c>
      <c r="E120" s="1">
        <v>3</v>
      </c>
      <c r="F120" s="1">
        <v>2</v>
      </c>
      <c r="G120" s="13">
        <f>SUM(Table14[[#This Row],[1st charge]],Table14[[#This Row],[2nd charge]],Table14[[#This Row],[3rd charge]])+2</f>
        <v>9</v>
      </c>
      <c r="H120" s="13">
        <f>PRODUCT(Table14[[#This Row],[2nd charge]],Table14[[#This Row],[3rd charge]])</f>
        <v>6</v>
      </c>
      <c r="I120" s="1" t="s">
        <v>13</v>
      </c>
      <c r="J120" s="5">
        <v>78.872399999999999</v>
      </c>
    </row>
    <row r="121" spans="1:10">
      <c r="A121" s="1">
        <v>2017</v>
      </c>
      <c r="B121" s="1" t="s">
        <v>73</v>
      </c>
      <c r="C121" s="1" t="s">
        <v>75</v>
      </c>
      <c r="D121" s="1">
        <v>2</v>
      </c>
      <c r="E121" s="1">
        <v>3</v>
      </c>
      <c r="F121" s="1">
        <v>3</v>
      </c>
      <c r="G121" s="13">
        <f>SUM(Table14[[#This Row],[1st charge]],Table14[[#This Row],[2nd charge]],Table14[[#This Row],[3rd charge]])+2</f>
        <v>10</v>
      </c>
      <c r="H121" s="13">
        <f>PRODUCT(Table14[[#This Row],[2nd charge]],Table14[[#This Row],[3rd charge]])</f>
        <v>9</v>
      </c>
      <c r="I121" s="1" t="s">
        <v>14</v>
      </c>
      <c r="J121" s="5">
        <v>98.519300000000001</v>
      </c>
    </row>
    <row r="122" spans="1:10">
      <c r="A122" s="1">
        <v>2017</v>
      </c>
      <c r="B122" s="1" t="s">
        <v>73</v>
      </c>
      <c r="C122" s="1" t="s">
        <v>75</v>
      </c>
      <c r="D122" s="1">
        <v>2</v>
      </c>
      <c r="E122" s="1">
        <v>4</v>
      </c>
      <c r="F122" s="1">
        <v>2</v>
      </c>
      <c r="G122" s="13">
        <f>SUM(Table14[[#This Row],[1st charge]],Table14[[#This Row],[2nd charge]],Table14[[#This Row],[3rd charge]])+2</f>
        <v>10</v>
      </c>
      <c r="H122" s="13">
        <f>PRODUCT(Table14[[#This Row],[2nd charge]],Table14[[#This Row],[3rd charge]])</f>
        <v>8</v>
      </c>
      <c r="I122" s="1" t="s">
        <v>23</v>
      </c>
      <c r="J122" s="5">
        <v>94.203400000000002</v>
      </c>
    </row>
    <row r="123" spans="1:10">
      <c r="A123" s="1">
        <v>2017</v>
      </c>
      <c r="B123" s="1" t="s">
        <v>73</v>
      </c>
      <c r="C123" s="1" t="s">
        <v>75</v>
      </c>
      <c r="D123" s="1">
        <v>2</v>
      </c>
      <c r="E123" s="1">
        <v>4</v>
      </c>
      <c r="F123" s="1">
        <v>3</v>
      </c>
      <c r="G123" s="13">
        <f>SUM(Table14[[#This Row],[1st charge]],Table14[[#This Row],[2nd charge]],Table14[[#This Row],[3rd charge]])+2</f>
        <v>11</v>
      </c>
      <c r="H123" s="13">
        <f>PRODUCT(Table14[[#This Row],[2nd charge]],Table14[[#This Row],[3rd charge]])</f>
        <v>12</v>
      </c>
      <c r="I123" s="1" t="s">
        <v>24</v>
      </c>
      <c r="J123" s="5">
        <v>117.07669999999899</v>
      </c>
    </row>
    <row r="124" spans="1:10">
      <c r="A124" s="1">
        <v>2017</v>
      </c>
      <c r="B124" s="1" t="s">
        <v>73</v>
      </c>
      <c r="C124" s="1" t="s">
        <v>75</v>
      </c>
      <c r="D124" s="1">
        <v>2</v>
      </c>
      <c r="E124" s="1">
        <v>4</v>
      </c>
      <c r="F124" s="1">
        <v>4</v>
      </c>
      <c r="G124" s="13">
        <f>SUM(Table14[[#This Row],[1st charge]],Table14[[#This Row],[2nd charge]],Table14[[#This Row],[3rd charge]])+2</f>
        <v>12</v>
      </c>
      <c r="H124" s="13">
        <f>PRODUCT(Table14[[#This Row],[2nd charge]],Table14[[#This Row],[3rd charge]])</f>
        <v>16</v>
      </c>
      <c r="I124" s="1" t="s">
        <v>25</v>
      </c>
      <c r="J124" s="5">
        <v>138.70729999999901</v>
      </c>
    </row>
    <row r="125" spans="1:10">
      <c r="A125" s="1">
        <v>2017</v>
      </c>
      <c r="B125" s="1" t="s">
        <v>73</v>
      </c>
      <c r="C125" s="1" t="s">
        <v>75</v>
      </c>
      <c r="D125" s="1">
        <v>2</v>
      </c>
      <c r="E125" s="1">
        <v>5</v>
      </c>
      <c r="F125" s="1">
        <v>3</v>
      </c>
      <c r="G125" s="13">
        <f>SUM(Table14[[#This Row],[1st charge]],Table14[[#This Row],[2nd charge]],Table14[[#This Row],[3rd charge]])+2</f>
        <v>12</v>
      </c>
      <c r="H125" s="13">
        <f>PRODUCT(Table14[[#This Row],[2nd charge]],Table14[[#This Row],[3rd charge]])</f>
        <v>15</v>
      </c>
      <c r="I125" s="1" t="s">
        <v>26</v>
      </c>
      <c r="J125" s="5">
        <v>134.88130000000001</v>
      </c>
    </row>
    <row r="126" spans="1:10">
      <c r="A126" s="1">
        <v>2017</v>
      </c>
      <c r="B126" s="1" t="s">
        <v>73</v>
      </c>
      <c r="C126" s="1" t="s">
        <v>75</v>
      </c>
      <c r="D126" s="1">
        <v>2</v>
      </c>
      <c r="E126" s="1">
        <v>5</v>
      </c>
      <c r="F126" s="1">
        <v>4</v>
      </c>
      <c r="G126" s="13">
        <f>SUM(Table14[[#This Row],[1st charge]],Table14[[#This Row],[2nd charge]],Table14[[#This Row],[3rd charge]])+2</f>
        <v>13</v>
      </c>
      <c r="H126" s="13">
        <f>PRODUCT(Table14[[#This Row],[2nd charge]],Table14[[#This Row],[3rd charge]])</f>
        <v>20</v>
      </c>
      <c r="I126" s="1" t="s">
        <v>27</v>
      </c>
      <c r="J126" s="5">
        <v>159.46</v>
      </c>
    </row>
    <row r="127" spans="1:10">
      <c r="A127" s="1">
        <v>2017</v>
      </c>
      <c r="B127" s="1" t="s">
        <v>73</v>
      </c>
      <c r="C127" s="1" t="s">
        <v>75</v>
      </c>
      <c r="D127" s="1">
        <v>2</v>
      </c>
      <c r="E127" s="1">
        <v>5</v>
      </c>
      <c r="F127" s="1">
        <v>5</v>
      </c>
      <c r="G127" s="13">
        <f>SUM(Table14[[#This Row],[1st charge]],Table14[[#This Row],[2nd charge]],Table14[[#This Row],[3rd charge]])+2</f>
        <v>14</v>
      </c>
      <c r="H127" s="13">
        <f>PRODUCT(Table14[[#This Row],[2nd charge]],Table14[[#This Row],[3rd charge]])</f>
        <v>25</v>
      </c>
      <c r="I127" s="1" t="s">
        <v>28</v>
      </c>
      <c r="J127" s="5">
        <v>183.0455</v>
      </c>
    </row>
    <row r="128" spans="1:10">
      <c r="A128" s="1">
        <v>2015</v>
      </c>
      <c r="B128" s="1" t="s">
        <v>76</v>
      </c>
      <c r="C128" s="1" t="s">
        <v>74</v>
      </c>
      <c r="D128" s="1">
        <v>1</v>
      </c>
      <c r="E128" s="1">
        <v>1</v>
      </c>
      <c r="F128" s="1">
        <v>1</v>
      </c>
      <c r="G128" s="13">
        <f>SUM(Table14[[#This Row],[1st charge]],Table14[[#This Row],[2nd charge]],Table14[[#This Row],[3rd charge]])+2</f>
        <v>5</v>
      </c>
      <c r="H128" s="13">
        <f>PRODUCT(Table14[[#This Row],[2nd charge]],Table14[[#This Row],[3rd charge]])</f>
        <v>1</v>
      </c>
      <c r="I128" s="1" t="s">
        <v>6</v>
      </c>
      <c r="J128" s="5">
        <v>17.646039999999999</v>
      </c>
    </row>
    <row r="129" spans="1:10">
      <c r="A129" s="1">
        <v>2015</v>
      </c>
      <c r="B129" s="1" t="s">
        <v>76</v>
      </c>
      <c r="C129" s="1" t="s">
        <v>74</v>
      </c>
      <c r="D129" s="1">
        <v>1</v>
      </c>
      <c r="E129" s="1">
        <v>2</v>
      </c>
      <c r="F129" s="1">
        <v>1</v>
      </c>
      <c r="G129" s="13">
        <f>SUM(Table14[[#This Row],[1st charge]],Table14[[#This Row],[2nd charge]],Table14[[#This Row],[3rd charge]])+2</f>
        <v>6</v>
      </c>
      <c r="H129" s="13">
        <f>PRODUCT(Table14[[#This Row],[2nd charge]],Table14[[#This Row],[3rd charge]])</f>
        <v>2</v>
      </c>
      <c r="I129" s="1" t="s">
        <v>7</v>
      </c>
      <c r="J129" s="5">
        <v>27.796119999999998</v>
      </c>
    </row>
    <row r="130" spans="1:10">
      <c r="A130" s="1">
        <v>2015</v>
      </c>
      <c r="B130" s="1" t="s">
        <v>76</v>
      </c>
      <c r="C130" s="1" t="s">
        <v>74</v>
      </c>
      <c r="D130" s="1">
        <v>1</v>
      </c>
      <c r="E130" s="1">
        <v>2</v>
      </c>
      <c r="F130" s="1">
        <v>2</v>
      </c>
      <c r="G130" s="13">
        <f>SUM(Table14[[#This Row],[1st charge]],Table14[[#This Row],[2nd charge]],Table14[[#This Row],[3rd charge]])+2</f>
        <v>7</v>
      </c>
      <c r="H130" s="13">
        <f>PRODUCT(Table14[[#This Row],[2nd charge]],Table14[[#This Row],[3rd charge]])</f>
        <v>4</v>
      </c>
      <c r="I130" s="1" t="s">
        <v>8</v>
      </c>
      <c r="J130" s="5">
        <v>41.667199999999902</v>
      </c>
    </row>
    <row r="131" spans="1:10">
      <c r="A131" s="1">
        <v>2015</v>
      </c>
      <c r="B131" s="1" t="s">
        <v>76</v>
      </c>
      <c r="C131" s="1" t="s">
        <v>74</v>
      </c>
      <c r="D131" s="1">
        <v>1</v>
      </c>
      <c r="E131" s="1">
        <v>3</v>
      </c>
      <c r="F131" s="1">
        <v>1</v>
      </c>
      <c r="G131" s="13">
        <f>SUM(Table14[[#This Row],[1st charge]],Table14[[#This Row],[2nd charge]],Table14[[#This Row],[3rd charge]])+2</f>
        <v>7</v>
      </c>
      <c r="H131" s="13">
        <f>PRODUCT(Table14[[#This Row],[2nd charge]],Table14[[#This Row],[3rd charge]])</f>
        <v>3</v>
      </c>
      <c r="I131" s="1" t="s">
        <v>9</v>
      </c>
      <c r="J131" s="5">
        <v>37.641449999999999</v>
      </c>
    </row>
    <row r="132" spans="1:10">
      <c r="A132" s="1">
        <v>2015</v>
      </c>
      <c r="B132" s="1" t="s">
        <v>76</v>
      </c>
      <c r="C132" s="1" t="s">
        <v>74</v>
      </c>
      <c r="D132" s="1">
        <v>1</v>
      </c>
      <c r="E132" s="1">
        <v>3</v>
      </c>
      <c r="F132" s="1">
        <v>2</v>
      </c>
      <c r="G132" s="13">
        <f>SUM(Table14[[#This Row],[1st charge]],Table14[[#This Row],[2nd charge]],Table14[[#This Row],[3rd charge]])+2</f>
        <v>8</v>
      </c>
      <c r="H132" s="13">
        <f>PRODUCT(Table14[[#This Row],[2nd charge]],Table14[[#This Row],[3rd charge]])</f>
        <v>6</v>
      </c>
      <c r="I132" s="1" t="s">
        <v>10</v>
      </c>
      <c r="J132" s="5">
        <v>55.3001</v>
      </c>
    </row>
    <row r="133" spans="1:10">
      <c r="A133" s="1">
        <v>2015</v>
      </c>
      <c r="B133" s="1" t="s">
        <v>76</v>
      </c>
      <c r="C133" s="1" t="s">
        <v>74</v>
      </c>
      <c r="D133" s="1">
        <v>1</v>
      </c>
      <c r="E133" s="1">
        <v>3</v>
      </c>
      <c r="F133" s="1">
        <v>3</v>
      </c>
      <c r="G133" s="13">
        <f>SUM(Table14[[#This Row],[1st charge]],Table14[[#This Row],[2nd charge]],Table14[[#This Row],[3rd charge]])+2</f>
        <v>9</v>
      </c>
      <c r="H133" s="13">
        <f>PRODUCT(Table14[[#This Row],[2nd charge]],Table14[[#This Row],[3rd charge]])</f>
        <v>9</v>
      </c>
      <c r="I133" s="1" t="s">
        <v>11</v>
      </c>
      <c r="J133" s="5">
        <v>72.336600000000004</v>
      </c>
    </row>
    <row r="134" spans="1:10">
      <c r="A134" s="1">
        <v>2015</v>
      </c>
      <c r="B134" s="1" t="s">
        <v>76</v>
      </c>
      <c r="C134" s="1" t="s">
        <v>74</v>
      </c>
      <c r="D134" s="1">
        <v>1</v>
      </c>
      <c r="E134" s="1">
        <v>4</v>
      </c>
      <c r="F134" s="1">
        <v>2</v>
      </c>
      <c r="G134" s="13">
        <f>SUM(Table14[[#This Row],[1st charge]],Table14[[#This Row],[2nd charge]],Table14[[#This Row],[3rd charge]])+2</f>
        <v>9</v>
      </c>
      <c r="H134" s="13">
        <f>PRODUCT(Table14[[#This Row],[2nd charge]],Table14[[#This Row],[3rd charge]])</f>
        <v>8</v>
      </c>
      <c r="I134" s="1" t="s">
        <v>20</v>
      </c>
      <c r="J134" s="5">
        <v>68.701300000000003</v>
      </c>
    </row>
    <row r="135" spans="1:10">
      <c r="A135" s="1">
        <v>2015</v>
      </c>
      <c r="B135" s="1" t="s">
        <v>76</v>
      </c>
      <c r="C135" s="1" t="s">
        <v>74</v>
      </c>
      <c r="D135" s="1">
        <v>1</v>
      </c>
      <c r="E135" s="1">
        <v>4</v>
      </c>
      <c r="F135" s="1">
        <v>3</v>
      </c>
      <c r="G135" s="13">
        <f>SUM(Table14[[#This Row],[1st charge]],Table14[[#This Row],[2nd charge]],Table14[[#This Row],[3rd charge]])+2</f>
        <v>10</v>
      </c>
      <c r="H135" s="13">
        <f>PRODUCT(Table14[[#This Row],[2nd charge]],Table14[[#This Row],[3rd charge]])</f>
        <v>12</v>
      </c>
      <c r="I135" s="1" t="s">
        <v>21</v>
      </c>
      <c r="J135" s="5">
        <v>89.298100000000005</v>
      </c>
    </row>
    <row r="136" spans="1:10">
      <c r="A136" s="1">
        <v>2015</v>
      </c>
      <c r="B136" s="1" t="s">
        <v>76</v>
      </c>
      <c r="C136" s="1" t="s">
        <v>74</v>
      </c>
      <c r="D136" s="1">
        <v>1</v>
      </c>
      <c r="E136" s="1">
        <v>4</v>
      </c>
      <c r="F136" s="1">
        <v>4</v>
      </c>
      <c r="G136" s="13">
        <f>SUM(Table14[[#This Row],[1st charge]],Table14[[#This Row],[2nd charge]],Table14[[#This Row],[3rd charge]])+2</f>
        <v>11</v>
      </c>
      <c r="H136" s="13">
        <f>PRODUCT(Table14[[#This Row],[2nd charge]],Table14[[#This Row],[3rd charge]])</f>
        <v>16</v>
      </c>
      <c r="I136" s="1" t="s">
        <v>22</v>
      </c>
      <c r="J136" s="5">
        <v>109.3998</v>
      </c>
    </row>
    <row r="137" spans="1:10">
      <c r="A137" s="1">
        <v>2015</v>
      </c>
      <c r="B137" s="1" t="s">
        <v>76</v>
      </c>
      <c r="C137" s="1" t="s">
        <v>74</v>
      </c>
      <c r="D137" s="1">
        <v>2</v>
      </c>
      <c r="E137" s="1">
        <v>1</v>
      </c>
      <c r="F137" s="1">
        <v>1</v>
      </c>
      <c r="G137" s="13">
        <f>SUM(Table14[[#This Row],[1st charge]],Table14[[#This Row],[2nd charge]],Table14[[#This Row],[3rd charge]])+2</f>
        <v>6</v>
      </c>
      <c r="H137" s="13">
        <f>PRODUCT(Table14[[#This Row],[2nd charge]],Table14[[#This Row],[3rd charge]])</f>
        <v>1</v>
      </c>
      <c r="I137" s="1" t="s">
        <v>31</v>
      </c>
      <c r="J137" s="5">
        <v>30.763179999999998</v>
      </c>
    </row>
    <row r="138" spans="1:10">
      <c r="A138" s="1">
        <v>2015</v>
      </c>
      <c r="B138" s="1" t="s">
        <v>76</v>
      </c>
      <c r="C138" s="1" t="s">
        <v>74</v>
      </c>
      <c r="D138" s="1">
        <v>2</v>
      </c>
      <c r="E138" s="1">
        <v>2</v>
      </c>
      <c r="F138" s="1">
        <v>1</v>
      </c>
      <c r="G138" s="13">
        <f>SUM(Table14[[#This Row],[1st charge]],Table14[[#This Row],[2nd charge]],Table14[[#This Row],[3rd charge]])+2</f>
        <v>7</v>
      </c>
      <c r="H138" s="13">
        <f>PRODUCT(Table14[[#This Row],[2nd charge]],Table14[[#This Row],[3rd charge]])</f>
        <v>2</v>
      </c>
      <c r="I138" s="1" t="s">
        <v>32</v>
      </c>
      <c r="J138" s="5">
        <v>46.651429999999998</v>
      </c>
    </row>
    <row r="139" spans="1:10">
      <c r="A139" s="1">
        <v>2015</v>
      </c>
      <c r="B139" s="1" t="s">
        <v>76</v>
      </c>
      <c r="C139" s="1" t="s">
        <v>74</v>
      </c>
      <c r="D139" s="1">
        <v>2</v>
      </c>
      <c r="E139" s="1">
        <v>2</v>
      </c>
      <c r="F139" s="1">
        <v>2</v>
      </c>
      <c r="G139" s="13">
        <f>SUM(Table14[[#This Row],[1st charge]],Table14[[#This Row],[2nd charge]],Table14[[#This Row],[3rd charge]])+2</f>
        <v>8</v>
      </c>
      <c r="H139" s="13">
        <f>PRODUCT(Table14[[#This Row],[2nd charge]],Table14[[#This Row],[3rd charge]])</f>
        <v>4</v>
      </c>
      <c r="I139" s="1" t="s">
        <v>12</v>
      </c>
      <c r="J139" s="5">
        <v>66.117000000000004</v>
      </c>
    </row>
    <row r="140" spans="1:10">
      <c r="A140" s="1">
        <v>2015</v>
      </c>
      <c r="B140" s="1" t="s">
        <v>76</v>
      </c>
      <c r="C140" s="1" t="s">
        <v>74</v>
      </c>
      <c r="D140" s="1">
        <v>2</v>
      </c>
      <c r="E140" s="1">
        <v>3</v>
      </c>
      <c r="F140" s="1">
        <v>1</v>
      </c>
      <c r="G140" s="13">
        <f>SUM(Table14[[#This Row],[1st charge]],Table14[[#This Row],[2nd charge]],Table14[[#This Row],[3rd charge]])+2</f>
        <v>8</v>
      </c>
      <c r="H140" s="13">
        <f>PRODUCT(Table14[[#This Row],[2nd charge]],Table14[[#This Row],[3rd charge]])</f>
        <v>3</v>
      </c>
      <c r="I140" s="1" t="s">
        <v>33</v>
      </c>
      <c r="J140" s="5">
        <v>61.810980000000001</v>
      </c>
    </row>
    <row r="141" spans="1:10">
      <c r="A141" s="1">
        <v>2015</v>
      </c>
      <c r="B141" s="1" t="s">
        <v>76</v>
      </c>
      <c r="C141" s="1" t="s">
        <v>74</v>
      </c>
      <c r="D141" s="1">
        <v>2</v>
      </c>
      <c r="E141" s="1">
        <v>3</v>
      </c>
      <c r="F141" s="1">
        <v>2</v>
      </c>
      <c r="G141" s="13">
        <f>SUM(Table14[[#This Row],[1st charge]],Table14[[#This Row],[2nd charge]],Table14[[#This Row],[3rd charge]])+2</f>
        <v>9</v>
      </c>
      <c r="H141" s="13">
        <f>PRODUCT(Table14[[#This Row],[2nd charge]],Table14[[#This Row],[3rd charge]])</f>
        <v>6</v>
      </c>
      <c r="I141" s="1" t="s">
        <v>13</v>
      </c>
      <c r="J141" s="5">
        <v>85.101499999999902</v>
      </c>
    </row>
    <row r="142" spans="1:10">
      <c r="A142" s="1">
        <v>2015</v>
      </c>
      <c r="B142" s="1" t="s">
        <v>76</v>
      </c>
      <c r="C142" s="1" t="s">
        <v>74</v>
      </c>
      <c r="D142" s="1">
        <v>2</v>
      </c>
      <c r="E142" s="1">
        <v>3</v>
      </c>
      <c r="F142" s="1">
        <v>3</v>
      </c>
      <c r="G142" s="13">
        <f>SUM(Table14[[#This Row],[1st charge]],Table14[[#This Row],[2nd charge]],Table14[[#This Row],[3rd charge]])+2</f>
        <v>10</v>
      </c>
      <c r="H142" s="13">
        <f>PRODUCT(Table14[[#This Row],[2nd charge]],Table14[[#This Row],[3rd charge]])</f>
        <v>9</v>
      </c>
      <c r="I142" s="1" t="s">
        <v>14</v>
      </c>
      <c r="J142" s="5">
        <v>107.23399999999999</v>
      </c>
    </row>
    <row r="143" spans="1:10">
      <c r="A143" s="1">
        <v>2015</v>
      </c>
      <c r="B143" s="1" t="s">
        <v>76</v>
      </c>
      <c r="C143" s="1" t="s">
        <v>74</v>
      </c>
      <c r="D143" s="1">
        <v>2</v>
      </c>
      <c r="E143" s="1">
        <v>4</v>
      </c>
      <c r="F143" s="1">
        <v>2</v>
      </c>
      <c r="G143" s="13">
        <f>SUM(Table14[[#This Row],[1st charge]],Table14[[#This Row],[2nd charge]],Table14[[#This Row],[3rd charge]])+2</f>
        <v>10</v>
      </c>
      <c r="H143" s="13">
        <f>PRODUCT(Table14[[#This Row],[2nd charge]],Table14[[#This Row],[3rd charge]])</f>
        <v>8</v>
      </c>
      <c r="I143" s="1" t="s">
        <v>23</v>
      </c>
      <c r="J143" s="5">
        <v>103.64319999999999</v>
      </c>
    </row>
    <row r="144" spans="1:10">
      <c r="A144" s="1">
        <v>2015</v>
      </c>
      <c r="B144" s="1" t="s">
        <v>76</v>
      </c>
      <c r="C144" s="1" t="s">
        <v>74</v>
      </c>
      <c r="D144" s="1">
        <v>2</v>
      </c>
      <c r="E144" s="1">
        <v>4</v>
      </c>
      <c r="F144" s="1">
        <v>3</v>
      </c>
      <c r="G144" s="13">
        <f>SUM(Table14[[#This Row],[1st charge]],Table14[[#This Row],[2nd charge]],Table14[[#This Row],[3rd charge]])+2</f>
        <v>11</v>
      </c>
      <c r="H144" s="13">
        <f>PRODUCT(Table14[[#This Row],[2nd charge]],Table14[[#This Row],[3rd charge]])</f>
        <v>12</v>
      </c>
      <c r="I144" s="1" t="s">
        <v>24</v>
      </c>
      <c r="J144" s="5">
        <v>129.2062</v>
      </c>
    </row>
    <row r="145" spans="1:10">
      <c r="A145" s="1">
        <v>2015</v>
      </c>
      <c r="B145" s="1" t="s">
        <v>76</v>
      </c>
      <c r="C145" s="1" t="s">
        <v>74</v>
      </c>
      <c r="D145" s="1">
        <v>2</v>
      </c>
      <c r="E145" s="1">
        <v>4</v>
      </c>
      <c r="F145" s="1">
        <v>4</v>
      </c>
      <c r="G145" s="13">
        <f>SUM(Table14[[#This Row],[1st charge]],Table14[[#This Row],[2nd charge]],Table14[[#This Row],[3rd charge]])+2</f>
        <v>12</v>
      </c>
      <c r="H145" s="13">
        <f>PRODUCT(Table14[[#This Row],[2nd charge]],Table14[[#This Row],[3rd charge]])</f>
        <v>16</v>
      </c>
      <c r="I145" s="1" t="s">
        <v>25</v>
      </c>
      <c r="J145" s="5">
        <v>154.08619999999999</v>
      </c>
    </row>
    <row r="146" spans="1:10">
      <c r="A146" s="1">
        <v>2015</v>
      </c>
      <c r="B146" s="1" t="s">
        <v>76</v>
      </c>
      <c r="C146" s="1" t="s">
        <v>74</v>
      </c>
      <c r="D146" s="1">
        <v>2</v>
      </c>
      <c r="E146" s="1">
        <v>5</v>
      </c>
      <c r="F146" s="1">
        <v>3</v>
      </c>
      <c r="G146" s="13">
        <f>SUM(Table14[[#This Row],[1st charge]],Table14[[#This Row],[2nd charge]],Table14[[#This Row],[3rd charge]])+2</f>
        <v>12</v>
      </c>
      <c r="H146" s="13">
        <f>PRODUCT(Table14[[#This Row],[2nd charge]],Table14[[#This Row],[3rd charge]])</f>
        <v>15</v>
      </c>
      <c r="I146" s="1" t="s">
        <v>26</v>
      </c>
      <c r="J146" s="5">
        <v>150.91659999999999</v>
      </c>
    </row>
    <row r="147" spans="1:10">
      <c r="A147" s="1">
        <v>2015</v>
      </c>
      <c r="B147" s="1" t="s">
        <v>76</v>
      </c>
      <c r="C147" s="1" t="s">
        <v>74</v>
      </c>
      <c r="D147" s="1">
        <v>2</v>
      </c>
      <c r="E147" s="1">
        <v>5</v>
      </c>
      <c r="F147" s="1">
        <v>4</v>
      </c>
      <c r="G147" s="13">
        <f>SUM(Table14[[#This Row],[1st charge]],Table14[[#This Row],[2nd charge]],Table14[[#This Row],[3rd charge]])+2</f>
        <v>13</v>
      </c>
      <c r="H147" s="13">
        <f>PRODUCT(Table14[[#This Row],[2nd charge]],Table14[[#This Row],[3rd charge]])</f>
        <v>20</v>
      </c>
      <c r="I147" s="1" t="s">
        <v>27</v>
      </c>
      <c r="J147" s="5">
        <v>178.94929999999999</v>
      </c>
    </row>
    <row r="148" spans="1:10">
      <c r="A148" s="1">
        <v>2015</v>
      </c>
      <c r="B148" s="1" t="s">
        <v>76</v>
      </c>
      <c r="C148" s="1" t="s">
        <v>74</v>
      </c>
      <c r="D148" s="1">
        <v>2</v>
      </c>
      <c r="E148" s="1">
        <v>5</v>
      </c>
      <c r="F148" s="1">
        <v>5</v>
      </c>
      <c r="G148" s="13">
        <f>SUM(Table14[[#This Row],[1st charge]],Table14[[#This Row],[2nd charge]],Table14[[#This Row],[3rd charge]])+2</f>
        <v>14</v>
      </c>
      <c r="H148" s="13">
        <f>PRODUCT(Table14[[#This Row],[2nd charge]],Table14[[#This Row],[3rd charge]])</f>
        <v>25</v>
      </c>
      <c r="I148" s="1" t="s">
        <v>28</v>
      </c>
      <c r="J148" s="5">
        <v>206.51609999999999</v>
      </c>
    </row>
    <row r="149" spans="1:10">
      <c r="A149" s="1">
        <v>2017</v>
      </c>
      <c r="B149" s="1" t="s">
        <v>76</v>
      </c>
      <c r="C149" s="1" t="s">
        <v>75</v>
      </c>
      <c r="D149" s="1">
        <v>1</v>
      </c>
      <c r="E149" s="1">
        <v>1</v>
      </c>
      <c r="F149" s="1">
        <v>1</v>
      </c>
      <c r="G149" s="13">
        <f>SUM(Table14[[#This Row],[1st charge]],Table14[[#This Row],[2nd charge]],Table14[[#This Row],[3rd charge]])+2</f>
        <v>5</v>
      </c>
      <c r="H149" s="13">
        <f>PRODUCT(Table14[[#This Row],[2nd charge]],Table14[[#This Row],[3rd charge]])</f>
        <v>1</v>
      </c>
      <c r="I149" s="1" t="s">
        <v>6</v>
      </c>
      <c r="J149" s="5">
        <v>17.631419999999999</v>
      </c>
    </row>
    <row r="150" spans="1:10">
      <c r="A150" s="1">
        <v>2017</v>
      </c>
      <c r="B150" s="1" t="s">
        <v>76</v>
      </c>
      <c r="C150" s="1" t="s">
        <v>75</v>
      </c>
      <c r="D150" s="1">
        <v>1</v>
      </c>
      <c r="E150" s="1">
        <v>2</v>
      </c>
      <c r="F150" s="1">
        <v>1</v>
      </c>
      <c r="G150" s="13">
        <f>SUM(Table14[[#This Row],[1st charge]],Table14[[#This Row],[2nd charge]],Table14[[#This Row],[3rd charge]])+2</f>
        <v>6</v>
      </c>
      <c r="H150" s="13">
        <f>PRODUCT(Table14[[#This Row],[2nd charge]],Table14[[#This Row],[3rd charge]])</f>
        <v>2</v>
      </c>
      <c r="I150" s="1" t="s">
        <v>7</v>
      </c>
      <c r="J150" s="5">
        <v>27.179279999999999</v>
      </c>
    </row>
    <row r="151" spans="1:10">
      <c r="A151" s="1">
        <v>2017</v>
      </c>
      <c r="B151" s="1" t="s">
        <v>76</v>
      </c>
      <c r="C151" s="1" t="s">
        <v>75</v>
      </c>
      <c r="D151" s="1">
        <v>1</v>
      </c>
      <c r="E151" s="1">
        <v>2</v>
      </c>
      <c r="F151" s="1">
        <v>2</v>
      </c>
      <c r="G151" s="13">
        <f>SUM(Table14[[#This Row],[1st charge]],Table14[[#This Row],[2nd charge]],Table14[[#This Row],[3rd charge]])+2</f>
        <v>7</v>
      </c>
      <c r="H151" s="13">
        <f>PRODUCT(Table14[[#This Row],[2nd charge]],Table14[[#This Row],[3rd charge]])</f>
        <v>4</v>
      </c>
      <c r="I151" s="1" t="s">
        <v>8</v>
      </c>
      <c r="J151" s="5">
        <v>39.967100000000002</v>
      </c>
    </row>
    <row r="152" spans="1:10">
      <c r="A152" s="1">
        <v>2017</v>
      </c>
      <c r="B152" s="1" t="s">
        <v>76</v>
      </c>
      <c r="C152" s="1" t="s">
        <v>75</v>
      </c>
      <c r="D152" s="1">
        <v>1</v>
      </c>
      <c r="E152" s="1">
        <v>3</v>
      </c>
      <c r="F152" s="1">
        <v>1</v>
      </c>
      <c r="G152" s="13">
        <f>SUM(Table14[[#This Row],[1st charge]],Table14[[#This Row],[2nd charge]],Table14[[#This Row],[3rd charge]])+2</f>
        <v>7</v>
      </c>
      <c r="H152" s="13">
        <f>PRODUCT(Table14[[#This Row],[2nd charge]],Table14[[#This Row],[3rd charge]])</f>
        <v>3</v>
      </c>
      <c r="I152" s="1" t="s">
        <v>9</v>
      </c>
      <c r="J152" s="5">
        <v>36.18206</v>
      </c>
    </row>
    <row r="153" spans="1:10">
      <c r="A153" s="1">
        <v>2017</v>
      </c>
      <c r="B153" s="1" t="s">
        <v>76</v>
      </c>
      <c r="C153" s="1" t="s">
        <v>75</v>
      </c>
      <c r="D153" s="1">
        <v>1</v>
      </c>
      <c r="E153" s="1">
        <v>3</v>
      </c>
      <c r="F153" s="1">
        <v>2</v>
      </c>
      <c r="G153" s="13">
        <f>SUM(Table14[[#This Row],[1st charge]],Table14[[#This Row],[2nd charge]],Table14[[#This Row],[3rd charge]])+2</f>
        <v>8</v>
      </c>
      <c r="H153" s="13">
        <f>PRODUCT(Table14[[#This Row],[2nd charge]],Table14[[#This Row],[3rd charge]])</f>
        <v>6</v>
      </c>
      <c r="I153" s="1" t="s">
        <v>10</v>
      </c>
      <c r="J153" s="5">
        <v>52.453899999999997</v>
      </c>
    </row>
    <row r="154" spans="1:10">
      <c r="A154" s="1">
        <v>2017</v>
      </c>
      <c r="B154" s="1" t="s">
        <v>76</v>
      </c>
      <c r="C154" s="1" t="s">
        <v>75</v>
      </c>
      <c r="D154" s="1">
        <v>1</v>
      </c>
      <c r="E154" s="1">
        <v>3</v>
      </c>
      <c r="F154" s="1">
        <v>3</v>
      </c>
      <c r="G154" s="13">
        <f>SUM(Table14[[#This Row],[1st charge]],Table14[[#This Row],[2nd charge]],Table14[[#This Row],[3rd charge]])+2</f>
        <v>9</v>
      </c>
      <c r="H154" s="13">
        <f>PRODUCT(Table14[[#This Row],[2nd charge]],Table14[[#This Row],[3rd charge]])</f>
        <v>9</v>
      </c>
      <c r="I154" s="1" t="s">
        <v>11</v>
      </c>
      <c r="J154" s="5">
        <v>67.662000000000006</v>
      </c>
    </row>
    <row r="155" spans="1:10">
      <c r="A155" s="1">
        <v>2017</v>
      </c>
      <c r="B155" s="1" t="s">
        <v>76</v>
      </c>
      <c r="C155" s="1" t="s">
        <v>75</v>
      </c>
      <c r="D155" s="1">
        <v>1</v>
      </c>
      <c r="E155" s="1">
        <v>4</v>
      </c>
      <c r="F155" s="1">
        <v>2</v>
      </c>
      <c r="G155" s="13">
        <f>SUM(Table14[[#This Row],[1st charge]],Table14[[#This Row],[2nd charge]],Table14[[#This Row],[3rd charge]])+2</f>
        <v>9</v>
      </c>
      <c r="H155" s="13">
        <f>PRODUCT(Table14[[#This Row],[2nd charge]],Table14[[#This Row],[3rd charge]])</f>
        <v>8</v>
      </c>
      <c r="I155" s="1" t="s">
        <v>20</v>
      </c>
      <c r="J155" s="5">
        <v>64.649900000000002</v>
      </c>
    </row>
    <row r="156" spans="1:10">
      <c r="A156" s="1">
        <v>2017</v>
      </c>
      <c r="B156" s="1" t="s">
        <v>76</v>
      </c>
      <c r="C156" s="1" t="s">
        <v>75</v>
      </c>
      <c r="D156" s="1">
        <v>1</v>
      </c>
      <c r="E156" s="1">
        <v>4</v>
      </c>
      <c r="F156" s="1">
        <v>3</v>
      </c>
      <c r="G156" s="13">
        <f>SUM(Table14[[#This Row],[1st charge]],Table14[[#This Row],[2nd charge]],Table14[[#This Row],[3rd charge]])+2</f>
        <v>10</v>
      </c>
      <c r="H156" s="13">
        <f>PRODUCT(Table14[[#This Row],[2nd charge]],Table14[[#This Row],[3rd charge]])</f>
        <v>12</v>
      </c>
      <c r="I156" s="1" t="s">
        <v>21</v>
      </c>
      <c r="J156" s="5">
        <v>82.846900000000005</v>
      </c>
    </row>
    <row r="157" spans="1:10">
      <c r="A157" s="1">
        <v>2017</v>
      </c>
      <c r="B157" s="1" t="s">
        <v>76</v>
      </c>
      <c r="C157" s="1" t="s">
        <v>75</v>
      </c>
      <c r="D157" s="1">
        <v>1</v>
      </c>
      <c r="E157" s="1">
        <v>4</v>
      </c>
      <c r="F157" s="1">
        <v>4</v>
      </c>
      <c r="G157" s="13">
        <f>SUM(Table14[[#This Row],[1st charge]],Table14[[#This Row],[2nd charge]],Table14[[#This Row],[3rd charge]])+2</f>
        <v>11</v>
      </c>
      <c r="H157" s="13">
        <f>PRODUCT(Table14[[#This Row],[2nd charge]],Table14[[#This Row],[3rd charge]])</f>
        <v>16</v>
      </c>
      <c r="I157" s="1" t="s">
        <v>22</v>
      </c>
      <c r="J157" s="5">
        <v>100.4131</v>
      </c>
    </row>
    <row r="158" spans="1:10">
      <c r="A158" s="1">
        <v>2017</v>
      </c>
      <c r="B158" s="1" t="s">
        <v>76</v>
      </c>
      <c r="C158" s="1" t="s">
        <v>75</v>
      </c>
      <c r="D158" s="1">
        <v>2</v>
      </c>
      <c r="E158" s="1">
        <v>1</v>
      </c>
      <c r="F158" s="1">
        <v>1</v>
      </c>
      <c r="G158" s="13">
        <f>SUM(Table14[[#This Row],[1st charge]],Table14[[#This Row],[2nd charge]],Table14[[#This Row],[3rd charge]])+2</f>
        <v>6</v>
      </c>
      <c r="H158" s="13">
        <f>PRODUCT(Table14[[#This Row],[2nd charge]],Table14[[#This Row],[3rd charge]])</f>
        <v>1</v>
      </c>
      <c r="I158" s="1" t="s">
        <v>31</v>
      </c>
      <c r="J158" s="5">
        <v>30.89838</v>
      </c>
    </row>
    <row r="159" spans="1:10">
      <c r="A159" s="1">
        <v>2017</v>
      </c>
      <c r="B159" s="1" t="s">
        <v>76</v>
      </c>
      <c r="C159" s="1" t="s">
        <v>75</v>
      </c>
      <c r="D159" s="1">
        <v>2</v>
      </c>
      <c r="E159" s="1">
        <v>2</v>
      </c>
      <c r="F159" s="1">
        <v>1</v>
      </c>
      <c r="G159" s="13">
        <f>SUM(Table14[[#This Row],[1st charge]],Table14[[#This Row],[2nd charge]],Table14[[#This Row],[3rd charge]])+2</f>
        <v>7</v>
      </c>
      <c r="H159" s="13">
        <f>PRODUCT(Table14[[#This Row],[2nd charge]],Table14[[#This Row],[3rd charge]])</f>
        <v>2</v>
      </c>
      <c r="I159" s="1" t="s">
        <v>32</v>
      </c>
      <c r="J159" s="5">
        <v>45.36712</v>
      </c>
    </row>
    <row r="160" spans="1:10">
      <c r="A160" s="1">
        <v>2017</v>
      </c>
      <c r="B160" s="1" t="s">
        <v>76</v>
      </c>
      <c r="C160" s="1" t="s">
        <v>75</v>
      </c>
      <c r="D160" s="1">
        <v>2</v>
      </c>
      <c r="E160" s="1">
        <v>2</v>
      </c>
      <c r="F160" s="1">
        <v>2</v>
      </c>
      <c r="G160" s="13">
        <f>SUM(Table14[[#This Row],[1st charge]],Table14[[#This Row],[2nd charge]],Table14[[#This Row],[3rd charge]])+2</f>
        <v>8</v>
      </c>
      <c r="H160" s="13">
        <f>PRODUCT(Table14[[#This Row],[2nd charge]],Table14[[#This Row],[3rd charge]])</f>
        <v>4</v>
      </c>
      <c r="I160" s="1" t="s">
        <v>12</v>
      </c>
      <c r="J160" s="5">
        <v>62.633699999999997</v>
      </c>
    </row>
    <row r="161" spans="1:10">
      <c r="A161" s="1">
        <v>2017</v>
      </c>
      <c r="B161" s="1" t="s">
        <v>76</v>
      </c>
      <c r="C161" s="1" t="s">
        <v>75</v>
      </c>
      <c r="D161" s="1">
        <v>2</v>
      </c>
      <c r="E161" s="1">
        <v>3</v>
      </c>
      <c r="F161" s="1">
        <v>1</v>
      </c>
      <c r="G161" s="13">
        <f>SUM(Table14[[#This Row],[1st charge]],Table14[[#This Row],[2nd charge]],Table14[[#This Row],[3rd charge]])+2</f>
        <v>8</v>
      </c>
      <c r="H161" s="13">
        <f>PRODUCT(Table14[[#This Row],[2nd charge]],Table14[[#This Row],[3rd charge]])</f>
        <v>3</v>
      </c>
      <c r="I161" s="1" t="s">
        <v>33</v>
      </c>
      <c r="J161" s="5">
        <v>58.754679999999901</v>
      </c>
    </row>
    <row r="162" spans="1:10">
      <c r="A162" s="1">
        <v>2017</v>
      </c>
      <c r="B162" s="1" t="s">
        <v>76</v>
      </c>
      <c r="C162" s="1" t="s">
        <v>75</v>
      </c>
      <c r="D162" s="1">
        <v>2</v>
      </c>
      <c r="E162" s="1">
        <v>3</v>
      </c>
      <c r="F162" s="1">
        <v>2</v>
      </c>
      <c r="G162" s="13">
        <f>SUM(Table14[[#This Row],[1st charge]],Table14[[#This Row],[2nd charge]],Table14[[#This Row],[3rd charge]])+2</f>
        <v>9</v>
      </c>
      <c r="H162" s="13">
        <f>PRODUCT(Table14[[#This Row],[2nd charge]],Table14[[#This Row],[3rd charge]])</f>
        <v>6</v>
      </c>
      <c r="I162" s="1" t="s">
        <v>13</v>
      </c>
      <c r="J162" s="5">
        <v>79.391499999999994</v>
      </c>
    </row>
    <row r="163" spans="1:10">
      <c r="A163" s="1">
        <v>2017</v>
      </c>
      <c r="B163" s="1" t="s">
        <v>76</v>
      </c>
      <c r="C163" s="1" t="s">
        <v>75</v>
      </c>
      <c r="D163" s="1">
        <v>2</v>
      </c>
      <c r="E163" s="1">
        <v>3</v>
      </c>
      <c r="F163" s="1">
        <v>3</v>
      </c>
      <c r="G163" s="13">
        <f>SUM(Table14[[#This Row],[1st charge]],Table14[[#This Row],[2nd charge]],Table14[[#This Row],[3rd charge]])+2</f>
        <v>10</v>
      </c>
      <c r="H163" s="13">
        <f>PRODUCT(Table14[[#This Row],[2nd charge]],Table14[[#This Row],[3rd charge]])</f>
        <v>9</v>
      </c>
      <c r="I163" s="1" t="s">
        <v>14</v>
      </c>
      <c r="J163" s="5">
        <v>98.519300000000001</v>
      </c>
    </row>
    <row r="164" spans="1:10">
      <c r="A164" s="1">
        <v>2017</v>
      </c>
      <c r="B164" s="1" t="s">
        <v>76</v>
      </c>
      <c r="C164" s="1" t="s">
        <v>75</v>
      </c>
      <c r="D164" s="1">
        <v>2</v>
      </c>
      <c r="E164" s="1">
        <v>4</v>
      </c>
      <c r="F164" s="1">
        <v>2</v>
      </c>
      <c r="G164" s="13">
        <f>SUM(Table14[[#This Row],[1st charge]],Table14[[#This Row],[2nd charge]],Table14[[#This Row],[3rd charge]])+2</f>
        <v>10</v>
      </c>
      <c r="H164" s="13">
        <f>PRODUCT(Table14[[#This Row],[2nd charge]],Table14[[#This Row],[3rd charge]])</f>
        <v>8</v>
      </c>
      <c r="I164" s="1" t="s">
        <v>23</v>
      </c>
      <c r="J164" s="5">
        <v>95.723399999999998</v>
      </c>
    </row>
    <row r="165" spans="1:10">
      <c r="A165" s="1">
        <v>2017</v>
      </c>
      <c r="B165" s="1" t="s">
        <v>76</v>
      </c>
      <c r="C165" s="1" t="s">
        <v>75</v>
      </c>
      <c r="D165" s="1">
        <v>2</v>
      </c>
      <c r="E165" s="1">
        <v>4</v>
      </c>
      <c r="F165" s="1">
        <v>3</v>
      </c>
      <c r="G165" s="13">
        <f>SUM(Table14[[#This Row],[1st charge]],Table14[[#This Row],[2nd charge]],Table14[[#This Row],[3rd charge]])+2</f>
        <v>11</v>
      </c>
      <c r="H165" s="13">
        <f>PRODUCT(Table14[[#This Row],[2nd charge]],Table14[[#This Row],[3rd charge]])</f>
        <v>12</v>
      </c>
      <c r="I165" s="1" t="s">
        <v>24</v>
      </c>
      <c r="J165" s="5">
        <v>117.545999999999</v>
      </c>
    </row>
    <row r="166" spans="1:10">
      <c r="A166" s="1">
        <v>2017</v>
      </c>
      <c r="B166" s="1" t="s">
        <v>76</v>
      </c>
      <c r="C166" s="1" t="s">
        <v>75</v>
      </c>
      <c r="D166" s="1">
        <v>2</v>
      </c>
      <c r="E166" s="1">
        <v>4</v>
      </c>
      <c r="F166" s="1">
        <v>4</v>
      </c>
      <c r="G166" s="13">
        <f>SUM(Table14[[#This Row],[1st charge]],Table14[[#This Row],[2nd charge]],Table14[[#This Row],[3rd charge]])+2</f>
        <v>12</v>
      </c>
      <c r="H166" s="13">
        <f>PRODUCT(Table14[[#This Row],[2nd charge]],Table14[[#This Row],[3rd charge]])</f>
        <v>16</v>
      </c>
      <c r="I166" s="1" t="s">
        <v>25</v>
      </c>
      <c r="J166" s="5">
        <v>138.70729999999901</v>
      </c>
    </row>
    <row r="167" spans="1:10">
      <c r="A167" s="1">
        <v>2017</v>
      </c>
      <c r="B167" s="1" t="s">
        <v>76</v>
      </c>
      <c r="C167" s="1" t="s">
        <v>75</v>
      </c>
      <c r="D167" s="1">
        <v>2</v>
      </c>
      <c r="E167" s="1">
        <v>5</v>
      </c>
      <c r="F167" s="1">
        <v>3</v>
      </c>
      <c r="G167" s="13">
        <f>SUM(Table14[[#This Row],[1st charge]],Table14[[#This Row],[2nd charge]],Table14[[#This Row],[3rd charge]])+2</f>
        <v>12</v>
      </c>
      <c r="H167" s="13">
        <f>PRODUCT(Table14[[#This Row],[2nd charge]],Table14[[#This Row],[3rd charge]])</f>
        <v>15</v>
      </c>
      <c r="I167" s="1" t="s">
        <v>26</v>
      </c>
      <c r="J167" s="5">
        <v>136.35129999999899</v>
      </c>
    </row>
    <row r="168" spans="1:10">
      <c r="A168" s="1">
        <v>2017</v>
      </c>
      <c r="B168" s="1" t="s">
        <v>76</v>
      </c>
      <c r="C168" s="1" t="s">
        <v>75</v>
      </c>
      <c r="D168" s="1">
        <v>2</v>
      </c>
      <c r="E168" s="1">
        <v>5</v>
      </c>
      <c r="F168" s="1">
        <v>4</v>
      </c>
      <c r="G168" s="13">
        <f>SUM(Table14[[#This Row],[1st charge]],Table14[[#This Row],[2nd charge]],Table14[[#This Row],[3rd charge]])+2</f>
        <v>13</v>
      </c>
      <c r="H168" s="13">
        <f>PRODUCT(Table14[[#This Row],[2nd charge]],Table14[[#This Row],[3rd charge]])</f>
        <v>20</v>
      </c>
      <c r="I168" s="1" t="s">
        <v>27</v>
      </c>
      <c r="J168" s="5">
        <v>159.9195</v>
      </c>
    </row>
    <row r="169" spans="1:10">
      <c r="A169" s="1">
        <v>2017</v>
      </c>
      <c r="B169" s="1" t="s">
        <v>76</v>
      </c>
      <c r="C169" s="1" t="s">
        <v>75</v>
      </c>
      <c r="D169" s="1">
        <v>2</v>
      </c>
      <c r="E169" s="1">
        <v>5</v>
      </c>
      <c r="F169" s="1">
        <v>5</v>
      </c>
      <c r="G169" s="13">
        <f>SUM(Table14[[#This Row],[1st charge]],Table14[[#This Row],[2nd charge]],Table14[[#This Row],[3rd charge]])+2</f>
        <v>14</v>
      </c>
      <c r="H169" s="13">
        <f>PRODUCT(Table14[[#This Row],[2nd charge]],Table14[[#This Row],[3rd charge]])</f>
        <v>25</v>
      </c>
      <c r="I169" s="1" t="s">
        <v>28</v>
      </c>
      <c r="J169" s="5">
        <v>183.0455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26EB9-A6C9-9E4A-8B80-E182736D5D4C}">
  <dimension ref="A1:K127"/>
  <sheetViews>
    <sheetView topLeftCell="A43" workbookViewId="0">
      <selection activeCell="E11" sqref="E11"/>
    </sheetView>
  </sheetViews>
  <sheetFormatPr baseColWidth="10" defaultColWidth="11.5" defaultRowHeight="16"/>
  <cols>
    <col min="1" max="1" width="15.83203125" customWidth="1"/>
    <col min="2" max="2" width="15.83203125" style="4" customWidth="1"/>
    <col min="3" max="3" width="15.83203125" style="3" customWidth="1"/>
    <col min="4" max="4" width="15.83203125" style="6" hidden="1" customWidth="1"/>
    <col min="5" max="5" width="15.83203125" style="6" customWidth="1"/>
    <col min="6" max="7" width="15.83203125" customWidth="1"/>
    <col min="8" max="9" width="15.83203125" hidden="1" customWidth="1"/>
    <col min="10" max="11" width="15.83203125" customWidth="1"/>
  </cols>
  <sheetData>
    <row r="1" spans="1:11">
      <c r="A1" s="1" t="s">
        <v>77</v>
      </c>
      <c r="B1" s="1" t="s">
        <v>79</v>
      </c>
      <c r="C1" s="1" t="s">
        <v>35</v>
      </c>
      <c r="D1" s="1" t="s">
        <v>39</v>
      </c>
      <c r="E1" s="1" t="s">
        <v>34</v>
      </c>
      <c r="F1" s="1" t="s">
        <v>0</v>
      </c>
      <c r="G1" s="1" t="s">
        <v>1</v>
      </c>
      <c r="H1" s="2" t="s">
        <v>2</v>
      </c>
      <c r="I1" s="2" t="s">
        <v>15</v>
      </c>
      <c r="J1" s="5" t="s">
        <v>16</v>
      </c>
      <c r="K1" s="5" t="s">
        <v>17</v>
      </c>
    </row>
    <row r="2" spans="1:11">
      <c r="A2" s="15">
        <v>2017</v>
      </c>
      <c r="B2" s="15" t="s">
        <v>78</v>
      </c>
      <c r="C2" s="1">
        <v>1</v>
      </c>
      <c r="D2" s="1">
        <v>0</v>
      </c>
      <c r="E2" s="1">
        <v>1</v>
      </c>
      <c r="F2" s="1" t="s">
        <v>6</v>
      </c>
      <c r="G2" s="1" t="s">
        <v>3</v>
      </c>
      <c r="H2" s="2">
        <v>-0.32102410123262609</v>
      </c>
      <c r="I2" s="2">
        <v>0.2024799686763378</v>
      </c>
      <c r="J2" s="5">
        <v>108.72486948963591</v>
      </c>
      <c r="K2" s="5">
        <v>12.249606771446032</v>
      </c>
    </row>
    <row r="3" spans="1:11">
      <c r="A3" s="15">
        <v>2017</v>
      </c>
      <c r="B3" s="15" t="s">
        <v>78</v>
      </c>
      <c r="C3" s="1">
        <v>1</v>
      </c>
      <c r="D3" s="1">
        <v>0</v>
      </c>
      <c r="E3" s="1">
        <v>1</v>
      </c>
      <c r="F3" s="1" t="s">
        <v>6</v>
      </c>
      <c r="G3" s="1" t="s">
        <v>4</v>
      </c>
      <c r="H3" s="2">
        <v>-0.33184769792999441</v>
      </c>
      <c r="I3" s="2">
        <v>0.19248656844005599</v>
      </c>
      <c r="J3" s="5">
        <v>109.38096166134061</v>
      </c>
      <c r="K3" s="5">
        <v>11.691171891785819</v>
      </c>
    </row>
    <row r="4" spans="1:11">
      <c r="A4" s="15">
        <v>2017</v>
      </c>
      <c r="B4" s="15" t="s">
        <v>78</v>
      </c>
      <c r="C4" s="1">
        <v>1</v>
      </c>
      <c r="D4" s="1">
        <v>0</v>
      </c>
      <c r="E4" s="1">
        <v>1</v>
      </c>
      <c r="F4" s="1" t="s">
        <v>6</v>
      </c>
      <c r="G4" s="1" t="s">
        <v>5</v>
      </c>
      <c r="H4" s="2">
        <v>-0.7232546780975071</v>
      </c>
      <c r="I4" s="2">
        <v>0.13832097226191881</v>
      </c>
      <c r="J4" s="5">
        <v>136.32385061478703</v>
      </c>
      <c r="K4" s="5">
        <v>11.476138691109654</v>
      </c>
    </row>
    <row r="5" spans="1:11">
      <c r="A5" s="15">
        <v>2017</v>
      </c>
      <c r="B5" s="15" t="s">
        <v>78</v>
      </c>
      <c r="C5" s="1">
        <v>1</v>
      </c>
      <c r="D5" s="1">
        <v>1</v>
      </c>
      <c r="E5" s="1">
        <v>2</v>
      </c>
      <c r="F5" s="1" t="s">
        <v>7</v>
      </c>
      <c r="G5" s="1" t="s">
        <v>3</v>
      </c>
      <c r="H5" s="2">
        <v>-0.32345937225774568</v>
      </c>
      <c r="I5" s="2">
        <v>0.18537065440042019</v>
      </c>
      <c r="J5" s="5">
        <v>108.87226262384998</v>
      </c>
      <c r="K5" s="5">
        <v>11.224354318278138</v>
      </c>
    </row>
    <row r="6" spans="1:11">
      <c r="A6" s="15">
        <v>2017</v>
      </c>
      <c r="B6" s="15" t="s">
        <v>78</v>
      </c>
      <c r="C6" s="1">
        <v>1</v>
      </c>
      <c r="D6" s="1">
        <v>1</v>
      </c>
      <c r="E6" s="1">
        <v>2</v>
      </c>
      <c r="F6" s="1" t="s">
        <v>7</v>
      </c>
      <c r="G6" s="1" t="s">
        <v>4</v>
      </c>
      <c r="H6" s="2">
        <v>-0.2695521983370433</v>
      </c>
      <c r="I6" s="2">
        <v>0.18214412215839609</v>
      </c>
      <c r="J6" s="5">
        <v>105.63762178886736</v>
      </c>
      <c r="K6" s="5">
        <v>10.837220735921345</v>
      </c>
    </row>
    <row r="7" spans="1:11">
      <c r="A7" s="15">
        <v>2017</v>
      </c>
      <c r="B7" s="15" t="s">
        <v>78</v>
      </c>
      <c r="C7" s="1">
        <v>1</v>
      </c>
      <c r="D7" s="1">
        <v>1</v>
      </c>
      <c r="E7" s="1">
        <v>2</v>
      </c>
      <c r="F7" s="1" t="s">
        <v>7</v>
      </c>
      <c r="G7" s="1" t="s">
        <v>5</v>
      </c>
      <c r="H7" s="2">
        <v>-0.77463648681253405</v>
      </c>
      <c r="I7" s="2">
        <v>0.1129116777119137</v>
      </c>
      <c r="J7" s="5">
        <v>140.77208683205106</v>
      </c>
      <c r="K7" s="5">
        <v>10.229749227715146</v>
      </c>
    </row>
    <row r="8" spans="1:11">
      <c r="A8" s="15">
        <v>2017</v>
      </c>
      <c r="B8" s="15" t="s">
        <v>78</v>
      </c>
      <c r="C8" s="1">
        <v>1</v>
      </c>
      <c r="D8" s="1">
        <v>0</v>
      </c>
      <c r="E8" s="1">
        <v>4</v>
      </c>
      <c r="F8" s="1" t="s">
        <v>8</v>
      </c>
      <c r="G8" s="1" t="s">
        <v>3</v>
      </c>
      <c r="H8" s="2">
        <v>-0.27639045908831372</v>
      </c>
      <c r="I8" s="2">
        <v>0.16128145986690201</v>
      </c>
      <c r="J8" s="5">
        <v>106.0448935929596</v>
      </c>
      <c r="K8" s="5">
        <v>9.6153071411908471</v>
      </c>
    </row>
    <row r="9" spans="1:11">
      <c r="A9" s="15">
        <v>2017</v>
      </c>
      <c r="B9" s="15" t="s">
        <v>78</v>
      </c>
      <c r="C9" s="1">
        <v>1</v>
      </c>
      <c r="D9" s="1">
        <v>0</v>
      </c>
      <c r="E9" s="1">
        <v>4</v>
      </c>
      <c r="F9" s="1" t="s">
        <v>8</v>
      </c>
      <c r="G9" s="1" t="s">
        <v>4</v>
      </c>
      <c r="H9" s="2">
        <v>-0.27718476712745649</v>
      </c>
      <c r="I9" s="2">
        <v>0.1607768138034005</v>
      </c>
      <c r="J9" s="5">
        <v>106.09225442762396</v>
      </c>
      <c r="K9" s="5">
        <v>9.5875035308724943</v>
      </c>
    </row>
    <row r="10" spans="1:11">
      <c r="A10" s="15">
        <v>2017</v>
      </c>
      <c r="B10" s="15" t="s">
        <v>78</v>
      </c>
      <c r="C10" s="1">
        <v>1</v>
      </c>
      <c r="D10" s="1">
        <v>0</v>
      </c>
      <c r="E10" s="1">
        <v>4</v>
      </c>
      <c r="F10" s="1" t="s">
        <v>8</v>
      </c>
      <c r="G10" s="1" t="s">
        <v>5</v>
      </c>
      <c r="H10" s="2">
        <v>-0.82134670598044057</v>
      </c>
      <c r="I10" s="2">
        <v>9.2958334838417103E-2</v>
      </c>
      <c r="J10" s="5">
        <v>145.21983228563718</v>
      </c>
      <c r="K10" s="5">
        <v>9.3370383291551011</v>
      </c>
    </row>
    <row r="11" spans="1:11">
      <c r="A11" s="15">
        <v>2017</v>
      </c>
      <c r="B11" s="15" t="s">
        <v>78</v>
      </c>
      <c r="C11" s="1">
        <v>1</v>
      </c>
      <c r="D11" s="1">
        <v>2</v>
      </c>
      <c r="E11" s="1">
        <v>3</v>
      </c>
      <c r="F11" s="1" t="s">
        <v>9</v>
      </c>
      <c r="G11" s="1" t="s">
        <v>3</v>
      </c>
      <c r="H11" s="2">
        <v>-0.35409072734093477</v>
      </c>
      <c r="I11" s="2">
        <v>0.17251968143527929</v>
      </c>
      <c r="J11" s="5">
        <v>110.73772745424894</v>
      </c>
      <c r="K11" s="5">
        <v>10.569431737999054</v>
      </c>
    </row>
    <row r="12" spans="1:11">
      <c r="A12" s="15">
        <v>2017</v>
      </c>
      <c r="B12" s="15" t="s">
        <v>78</v>
      </c>
      <c r="C12" s="1">
        <v>1</v>
      </c>
      <c r="D12" s="1">
        <v>2</v>
      </c>
      <c r="E12" s="1">
        <v>3</v>
      </c>
      <c r="F12" s="1" t="s">
        <v>9</v>
      </c>
      <c r="G12" s="1" t="s">
        <v>4</v>
      </c>
      <c r="H12" s="2">
        <v>-0.21422436169934531</v>
      </c>
      <c r="I12" s="2">
        <v>0.15913142863189861</v>
      </c>
      <c r="J12" s="5">
        <v>102.37002629931223</v>
      </c>
      <c r="K12" s="5">
        <v>9.3342589110532828</v>
      </c>
    </row>
    <row r="13" spans="1:11">
      <c r="A13" s="15">
        <v>2017</v>
      </c>
      <c r="B13" s="15" t="s">
        <v>78</v>
      </c>
      <c r="C13" s="1">
        <v>1</v>
      </c>
      <c r="D13" s="1">
        <v>2</v>
      </c>
      <c r="E13" s="1">
        <v>3</v>
      </c>
      <c r="F13" s="1" t="s">
        <v>9</v>
      </c>
      <c r="G13" s="1" t="s">
        <v>5</v>
      </c>
      <c r="H13" s="2">
        <v>-0.77720624095295554</v>
      </c>
      <c r="I13" s="2">
        <v>0.136516918986058</v>
      </c>
      <c r="J13" s="5">
        <v>141.00548840471913</v>
      </c>
      <c r="K13" s="5">
        <v>12.430502500494311</v>
      </c>
    </row>
    <row r="14" spans="1:11">
      <c r="A14" s="15">
        <v>2017</v>
      </c>
      <c r="B14" s="15" t="s">
        <v>78</v>
      </c>
      <c r="C14" s="1">
        <v>1</v>
      </c>
      <c r="D14" s="1">
        <v>1</v>
      </c>
      <c r="E14" s="1">
        <v>6</v>
      </c>
      <c r="F14" s="1" t="s">
        <v>10</v>
      </c>
      <c r="G14" s="1" t="s">
        <v>3</v>
      </c>
      <c r="H14" s="2">
        <v>-0.28138785681303252</v>
      </c>
      <c r="I14" s="2">
        <v>0.14962048943722209</v>
      </c>
      <c r="J14" s="5">
        <v>106.34305380989565</v>
      </c>
      <c r="K14" s="5">
        <v>8.9335922343467455</v>
      </c>
    </row>
    <row r="15" spans="1:11">
      <c r="A15" s="15">
        <v>2017</v>
      </c>
      <c r="B15" s="15" t="s">
        <v>78</v>
      </c>
      <c r="C15" s="1">
        <v>1</v>
      </c>
      <c r="D15" s="1">
        <v>1</v>
      </c>
      <c r="E15" s="1">
        <v>6</v>
      </c>
      <c r="F15" s="1" t="s">
        <v>10</v>
      </c>
      <c r="G15" s="1" t="s">
        <v>4</v>
      </c>
      <c r="H15" s="2">
        <v>-0.24355238180185279</v>
      </c>
      <c r="I15" s="2">
        <v>0.1402615463709237</v>
      </c>
      <c r="J15" s="5">
        <v>104.09630012557567</v>
      </c>
      <c r="K15" s="5">
        <v>8.2859018262167918</v>
      </c>
    </row>
    <row r="16" spans="1:11">
      <c r="A16" s="15">
        <v>2017</v>
      </c>
      <c r="B16" s="15" t="s">
        <v>78</v>
      </c>
      <c r="C16" s="1">
        <v>1</v>
      </c>
      <c r="D16" s="1">
        <v>1</v>
      </c>
      <c r="E16" s="1">
        <v>6</v>
      </c>
      <c r="F16" s="1" t="s">
        <v>10</v>
      </c>
      <c r="G16" s="1" t="s">
        <v>5</v>
      </c>
      <c r="H16" s="2">
        <v>-0.84669829484207981</v>
      </c>
      <c r="I16" s="2">
        <v>6.6855717328829778E-2</v>
      </c>
      <c r="J16" s="5">
        <v>147.85435326124076</v>
      </c>
      <c r="K16" s="5">
        <v>7.1992908362654058</v>
      </c>
    </row>
    <row r="17" spans="1:11">
      <c r="A17" s="15">
        <v>2017</v>
      </c>
      <c r="B17" s="15" t="s">
        <v>78</v>
      </c>
      <c r="C17" s="1">
        <v>1</v>
      </c>
      <c r="D17" s="1">
        <v>0</v>
      </c>
      <c r="E17" s="1">
        <v>9</v>
      </c>
      <c r="F17" s="1" t="s">
        <v>11</v>
      </c>
      <c r="G17" s="1" t="s">
        <v>3</v>
      </c>
      <c r="H17" s="2">
        <v>-0.24970910154166789</v>
      </c>
      <c r="I17" s="2">
        <v>0.13815395723258489</v>
      </c>
      <c r="J17" s="5">
        <v>104.46029898744544</v>
      </c>
      <c r="K17" s="5">
        <v>8.1746027331500422</v>
      </c>
    </row>
    <row r="18" spans="1:11">
      <c r="A18" s="15">
        <v>2017</v>
      </c>
      <c r="B18" s="15" t="s">
        <v>78</v>
      </c>
      <c r="C18" s="1">
        <v>1</v>
      </c>
      <c r="D18" s="1">
        <v>0</v>
      </c>
      <c r="E18" s="1">
        <v>9</v>
      </c>
      <c r="F18" s="1" t="s">
        <v>11</v>
      </c>
      <c r="G18" s="1" t="s">
        <v>4</v>
      </c>
      <c r="H18" s="2">
        <v>-0.25029766913568963</v>
      </c>
      <c r="I18" s="2">
        <v>0.13703571642469359</v>
      </c>
      <c r="J18" s="5">
        <v>104.49512740486695</v>
      </c>
      <c r="K18" s="5">
        <v>8.109708906369347</v>
      </c>
    </row>
    <row r="19" spans="1:11">
      <c r="A19" s="15">
        <v>2017</v>
      </c>
      <c r="B19" s="15" t="s">
        <v>78</v>
      </c>
      <c r="C19" s="1">
        <v>1</v>
      </c>
      <c r="D19" s="1">
        <v>0</v>
      </c>
      <c r="E19" s="1">
        <v>9</v>
      </c>
      <c r="F19" s="1" t="s">
        <v>11</v>
      </c>
      <c r="G19" s="1" t="s">
        <v>5</v>
      </c>
      <c r="H19" s="2">
        <v>-0.87023797569117955</v>
      </c>
      <c r="I19" s="2">
        <v>6.0944384713478392E-2</v>
      </c>
      <c r="J19" s="5">
        <v>150.48630559211676</v>
      </c>
      <c r="K19" s="5">
        <v>7.0881693907768959</v>
      </c>
    </row>
    <row r="20" spans="1:11">
      <c r="A20" s="15">
        <v>2017</v>
      </c>
      <c r="B20" s="15" t="s">
        <v>78</v>
      </c>
      <c r="C20" s="1">
        <v>1</v>
      </c>
      <c r="D20" s="1">
        <v>2</v>
      </c>
      <c r="E20" s="1">
        <v>8</v>
      </c>
      <c r="F20" s="1" t="s">
        <v>20</v>
      </c>
      <c r="G20" s="1" t="s">
        <v>3</v>
      </c>
      <c r="H20" s="2">
        <v>-0.26799359419898883</v>
      </c>
      <c r="I20" s="2">
        <v>0.17687772350782269</v>
      </c>
      <c r="J20" s="5">
        <v>105.54490883262645</v>
      </c>
      <c r="K20" s="5">
        <v>10.519129504757032</v>
      </c>
    </row>
    <row r="21" spans="1:11">
      <c r="A21" s="15">
        <v>2017</v>
      </c>
      <c r="B21" s="15" t="s">
        <v>78</v>
      </c>
      <c r="C21" s="1">
        <v>1</v>
      </c>
      <c r="D21" s="1">
        <v>2</v>
      </c>
      <c r="E21" s="1">
        <v>8</v>
      </c>
      <c r="F21" s="1" t="s">
        <v>20</v>
      </c>
      <c r="G21" s="1" t="s">
        <v>4</v>
      </c>
      <c r="H21" s="2">
        <v>-0.2774838617731839</v>
      </c>
      <c r="I21" s="2">
        <v>0.196363457119486</v>
      </c>
      <c r="J21" s="5">
        <v>106.11009095343933</v>
      </c>
      <c r="K21" s="5">
        <v>11.710671934791133</v>
      </c>
    </row>
    <row r="22" spans="1:11">
      <c r="A22" s="15">
        <v>2017</v>
      </c>
      <c r="B22" s="15" t="s">
        <v>78</v>
      </c>
      <c r="C22" s="1">
        <v>1</v>
      </c>
      <c r="D22" s="1">
        <v>2</v>
      </c>
      <c r="E22" s="1">
        <v>8</v>
      </c>
      <c r="F22" s="1" t="s">
        <v>20</v>
      </c>
      <c r="G22" s="1" t="s">
        <v>5</v>
      </c>
      <c r="H22" s="2">
        <v>-0.81329998597946496</v>
      </c>
      <c r="I22" s="2">
        <v>0.13350658666608681</v>
      </c>
      <c r="J22" s="5">
        <v>144.41961351507041</v>
      </c>
      <c r="K22" s="5">
        <v>13.146747461521096</v>
      </c>
    </row>
    <row r="23" spans="1:11">
      <c r="A23" s="15">
        <v>2017</v>
      </c>
      <c r="B23" s="15" t="s">
        <v>78</v>
      </c>
      <c r="C23" s="1">
        <v>1</v>
      </c>
      <c r="D23" s="1">
        <v>1</v>
      </c>
      <c r="E23" s="1">
        <v>12</v>
      </c>
      <c r="F23" s="1" t="s">
        <v>21</v>
      </c>
      <c r="G23" s="1" t="s">
        <v>3</v>
      </c>
      <c r="H23" s="2">
        <v>-0.25808828365545711</v>
      </c>
      <c r="I23" s="2">
        <v>0.13765449088574411</v>
      </c>
      <c r="J23" s="5">
        <v>104.95665784402556</v>
      </c>
      <c r="K23" s="5">
        <v>8.1635929738660735</v>
      </c>
    </row>
    <row r="24" spans="1:11">
      <c r="A24" s="15">
        <v>2017</v>
      </c>
      <c r="B24" s="15" t="s">
        <v>78</v>
      </c>
      <c r="C24" s="1">
        <v>1</v>
      </c>
      <c r="D24" s="1">
        <v>1</v>
      </c>
      <c r="E24" s="1">
        <v>12</v>
      </c>
      <c r="F24" s="1" t="s">
        <v>21</v>
      </c>
      <c r="G24" s="1" t="s">
        <v>4</v>
      </c>
      <c r="H24" s="2">
        <v>-0.21835201152408301</v>
      </c>
      <c r="I24" s="2">
        <v>0.1334573934634829</v>
      </c>
      <c r="J24" s="5">
        <v>102.61225712453606</v>
      </c>
      <c r="K24" s="5">
        <v>7.8356182888432011</v>
      </c>
    </row>
    <row r="25" spans="1:11">
      <c r="A25" s="15">
        <v>2017</v>
      </c>
      <c r="B25" s="15" t="s">
        <v>78</v>
      </c>
      <c r="C25" s="1">
        <v>1</v>
      </c>
      <c r="D25" s="1">
        <v>1</v>
      </c>
      <c r="E25" s="1">
        <v>12</v>
      </c>
      <c r="F25" s="1" t="s">
        <v>21</v>
      </c>
      <c r="G25" s="1" t="s">
        <v>5</v>
      </c>
      <c r="H25" s="2">
        <v>-0.87935191329248608</v>
      </c>
      <c r="I25" s="2">
        <v>5.8830771351952332E-2</v>
      </c>
      <c r="J25" s="5">
        <v>151.56428367206067</v>
      </c>
      <c r="K25" s="5">
        <v>7.0788531051965382</v>
      </c>
    </row>
    <row r="26" spans="1:11">
      <c r="A26" s="15">
        <v>2017</v>
      </c>
      <c r="B26" s="15" t="s">
        <v>78</v>
      </c>
      <c r="C26" s="1">
        <v>1</v>
      </c>
      <c r="D26" s="1">
        <v>0</v>
      </c>
      <c r="E26" s="1">
        <v>16</v>
      </c>
      <c r="F26" s="1" t="s">
        <v>22</v>
      </c>
      <c r="G26" s="1" t="s">
        <v>3</v>
      </c>
      <c r="H26" s="2">
        <v>-0.22991131586285671</v>
      </c>
      <c r="I26" s="2">
        <v>0.14357853067647219</v>
      </c>
      <c r="J26" s="5">
        <v>103.29185059946103</v>
      </c>
      <c r="K26" s="5">
        <v>8.4528831894387988</v>
      </c>
    </row>
    <row r="27" spans="1:11">
      <c r="A27" s="15">
        <v>2017</v>
      </c>
      <c r="B27" s="15" t="s">
        <v>78</v>
      </c>
      <c r="C27" s="1">
        <v>1</v>
      </c>
      <c r="D27" s="1">
        <v>0</v>
      </c>
      <c r="E27" s="1">
        <v>16</v>
      </c>
      <c r="F27" s="1" t="s">
        <v>22</v>
      </c>
      <c r="G27" s="1" t="s">
        <v>4</v>
      </c>
      <c r="H27" s="2">
        <v>-0.22226008475820441</v>
      </c>
      <c r="I27" s="2">
        <v>0.1432136257776388</v>
      </c>
      <c r="J27" s="5">
        <v>102.84181341400038</v>
      </c>
      <c r="K27" s="5">
        <v>8.4160433455907526</v>
      </c>
    </row>
    <row r="28" spans="1:11">
      <c r="A28" s="15">
        <v>2017</v>
      </c>
      <c r="B28" s="15" t="s">
        <v>78</v>
      </c>
      <c r="C28" s="1">
        <v>1</v>
      </c>
      <c r="D28" s="1">
        <v>0</v>
      </c>
      <c r="E28" s="1">
        <v>16</v>
      </c>
      <c r="F28" s="1" t="s">
        <v>22</v>
      </c>
      <c r="G28" s="1" t="s">
        <v>5</v>
      </c>
      <c r="H28" s="2">
        <v>-0.88080483546196409</v>
      </c>
      <c r="I28" s="2">
        <v>7.4238565708422216E-2</v>
      </c>
      <c r="J28" s="5">
        <v>151.73960314969258</v>
      </c>
      <c r="K28" s="5">
        <v>8.9836126921008255</v>
      </c>
    </row>
    <row r="29" spans="1:11">
      <c r="A29" s="15">
        <v>2017</v>
      </c>
      <c r="B29" s="15" t="s">
        <v>78</v>
      </c>
      <c r="C29" s="1">
        <v>2</v>
      </c>
      <c r="D29" s="1">
        <v>0</v>
      </c>
      <c r="E29" s="1">
        <v>1</v>
      </c>
      <c r="F29" s="1" t="s">
        <v>31</v>
      </c>
      <c r="G29" s="1" t="s">
        <v>3</v>
      </c>
      <c r="H29" s="2">
        <v>-0.32013408893293771</v>
      </c>
      <c r="I29" s="2">
        <v>0.24455505212984269</v>
      </c>
      <c r="J29" s="5">
        <v>108.6710342066055</v>
      </c>
      <c r="K29" s="5">
        <v>14.790355599368608</v>
      </c>
    </row>
    <row r="30" spans="1:11">
      <c r="A30" s="15">
        <v>2017</v>
      </c>
      <c r="B30" s="15" t="s">
        <v>78</v>
      </c>
      <c r="C30" s="1">
        <v>2</v>
      </c>
      <c r="D30" s="1">
        <v>0</v>
      </c>
      <c r="E30" s="1">
        <v>1</v>
      </c>
      <c r="F30" s="1" t="s">
        <v>31</v>
      </c>
      <c r="G30" s="1" t="s">
        <v>4</v>
      </c>
      <c r="H30" s="2">
        <v>-0.34358375513718098</v>
      </c>
      <c r="I30" s="2">
        <v>0.23647645556746771</v>
      </c>
      <c r="J30" s="5">
        <v>110.09536687024462</v>
      </c>
      <c r="K30" s="5">
        <v>14.427414438913035</v>
      </c>
    </row>
    <row r="31" spans="1:11">
      <c r="A31" s="15">
        <v>2017</v>
      </c>
      <c r="B31" s="15" t="s">
        <v>78</v>
      </c>
      <c r="C31" s="1">
        <v>2</v>
      </c>
      <c r="D31" s="1">
        <v>0</v>
      </c>
      <c r="E31" s="1">
        <v>1</v>
      </c>
      <c r="F31" s="1" t="s">
        <v>31</v>
      </c>
      <c r="G31" s="1" t="s">
        <v>5</v>
      </c>
      <c r="H31" s="2">
        <v>-0.67586232664146106</v>
      </c>
      <c r="I31" s="2">
        <v>0.18045626311023469</v>
      </c>
      <c r="J31" s="5">
        <v>132.52115066976452</v>
      </c>
      <c r="K31" s="5">
        <v>14.028481632279606</v>
      </c>
    </row>
    <row r="32" spans="1:11">
      <c r="A32" s="15">
        <v>2017</v>
      </c>
      <c r="B32" s="15" t="s">
        <v>78</v>
      </c>
      <c r="C32" s="1">
        <v>2</v>
      </c>
      <c r="D32" s="1">
        <v>1</v>
      </c>
      <c r="E32" s="1">
        <v>2</v>
      </c>
      <c r="F32" s="1" t="s">
        <v>32</v>
      </c>
      <c r="G32" s="1" t="s">
        <v>3</v>
      </c>
      <c r="H32" s="2">
        <v>-0.38805975516453178</v>
      </c>
      <c r="I32" s="2">
        <v>0.18718555466856601</v>
      </c>
      <c r="J32" s="5">
        <v>112.83382545613925</v>
      </c>
      <c r="K32" s="5">
        <v>11.636875121107858</v>
      </c>
    </row>
    <row r="33" spans="1:11">
      <c r="A33" s="15">
        <v>2017</v>
      </c>
      <c r="B33" s="15" t="s">
        <v>78</v>
      </c>
      <c r="C33" s="1">
        <v>2</v>
      </c>
      <c r="D33" s="1">
        <v>1</v>
      </c>
      <c r="E33" s="1">
        <v>2</v>
      </c>
      <c r="F33" s="1" t="s">
        <v>32</v>
      </c>
      <c r="G33" s="1" t="s">
        <v>4</v>
      </c>
      <c r="H33" s="2">
        <v>-0.31375307792202239</v>
      </c>
      <c r="I33" s="2">
        <v>0.15612378936556001</v>
      </c>
      <c r="J33" s="5">
        <v>108.28555465341383</v>
      </c>
      <c r="K33" s="5">
        <v>9.4209486817401356</v>
      </c>
    </row>
    <row r="34" spans="1:11">
      <c r="A34" s="15">
        <v>2017</v>
      </c>
      <c r="B34" s="15" t="s">
        <v>78</v>
      </c>
      <c r="C34" s="1">
        <v>2</v>
      </c>
      <c r="D34" s="1">
        <v>1</v>
      </c>
      <c r="E34" s="1">
        <v>2</v>
      </c>
      <c r="F34" s="1" t="s">
        <v>32</v>
      </c>
      <c r="G34" s="1" t="s">
        <v>5</v>
      </c>
      <c r="H34" s="2">
        <v>-0.70203105178803338</v>
      </c>
      <c r="I34" s="2">
        <v>0.12520135221102971</v>
      </c>
      <c r="J34" s="5">
        <v>134.5901835559506</v>
      </c>
      <c r="K34" s="5">
        <v>10.073082903574912</v>
      </c>
    </row>
    <row r="35" spans="1:11">
      <c r="A35" s="15">
        <v>2017</v>
      </c>
      <c r="B35" s="15" t="s">
        <v>78</v>
      </c>
      <c r="C35" s="1">
        <v>2</v>
      </c>
      <c r="D35" s="1">
        <v>0</v>
      </c>
      <c r="E35" s="1">
        <v>4</v>
      </c>
      <c r="F35" s="1" t="s">
        <v>12</v>
      </c>
      <c r="G35" s="1" t="s">
        <v>3</v>
      </c>
      <c r="H35" s="2">
        <v>-0.30247315387580598</v>
      </c>
      <c r="I35" s="2">
        <v>0.18054577254130591</v>
      </c>
      <c r="J35" s="5">
        <v>107.60620719772061</v>
      </c>
      <c r="K35" s="5">
        <v>10.852882534100821</v>
      </c>
    </row>
    <row r="36" spans="1:11">
      <c r="A36" s="15">
        <v>2017</v>
      </c>
      <c r="B36" s="15" t="s">
        <v>78</v>
      </c>
      <c r="C36" s="1">
        <v>2</v>
      </c>
      <c r="D36" s="1">
        <v>0</v>
      </c>
      <c r="E36" s="1">
        <v>4</v>
      </c>
      <c r="F36" s="1" t="s">
        <v>12</v>
      </c>
      <c r="G36" s="1" t="s">
        <v>4</v>
      </c>
      <c r="H36" s="2">
        <v>-0.31060861886628982</v>
      </c>
      <c r="I36" s="2">
        <v>0.17552934721387931</v>
      </c>
      <c r="J36" s="5">
        <v>108.09591250814152</v>
      </c>
      <c r="K36" s="5">
        <v>10.580420676440122</v>
      </c>
    </row>
    <row r="37" spans="1:11">
      <c r="A37" s="15">
        <v>2017</v>
      </c>
      <c r="B37" s="15" t="s">
        <v>78</v>
      </c>
      <c r="C37" s="1">
        <v>2</v>
      </c>
      <c r="D37" s="1">
        <v>0</v>
      </c>
      <c r="E37" s="1">
        <v>4</v>
      </c>
      <c r="F37" s="1" t="s">
        <v>12</v>
      </c>
      <c r="G37" s="1" t="s">
        <v>5</v>
      </c>
      <c r="H37" s="2">
        <v>-0.78351578763088703</v>
      </c>
      <c r="I37" s="2">
        <v>9.7943185181987982E-2</v>
      </c>
      <c r="J37" s="5">
        <v>141.58361438624732</v>
      </c>
      <c r="K37" s="5">
        <v>9.0311958802743231</v>
      </c>
    </row>
    <row r="38" spans="1:11">
      <c r="A38" s="15">
        <v>2017</v>
      </c>
      <c r="B38" s="15" t="s">
        <v>78</v>
      </c>
      <c r="C38" s="1">
        <v>2</v>
      </c>
      <c r="D38" s="1">
        <v>2</v>
      </c>
      <c r="E38" s="1">
        <v>3</v>
      </c>
      <c r="F38" s="1" t="s">
        <v>33</v>
      </c>
      <c r="G38" s="1" t="s">
        <v>3</v>
      </c>
      <c r="H38" s="2">
        <v>-0.37838360421601069</v>
      </c>
      <c r="I38" s="2">
        <v>0.1528444610044718</v>
      </c>
      <c r="J38" s="5">
        <v>112.23359526662776</v>
      </c>
      <c r="K38" s="5">
        <v>9.4607606963674478</v>
      </c>
    </row>
    <row r="39" spans="1:11">
      <c r="A39" s="15">
        <v>2017</v>
      </c>
      <c r="B39" s="15" t="s">
        <v>78</v>
      </c>
      <c r="C39" s="1">
        <v>2</v>
      </c>
      <c r="D39" s="1">
        <v>2</v>
      </c>
      <c r="E39" s="1">
        <v>3</v>
      </c>
      <c r="F39" s="1" t="s">
        <v>33</v>
      </c>
      <c r="G39" s="1" t="s">
        <v>4</v>
      </c>
      <c r="H39" s="2">
        <v>-0.27732993225709418</v>
      </c>
      <c r="I39" s="2">
        <v>0.14274031202950971</v>
      </c>
      <c r="J39" s="5">
        <v>106.10091115801795</v>
      </c>
      <c r="K39" s="5">
        <v>8.5123151882330621</v>
      </c>
    </row>
    <row r="40" spans="1:11">
      <c r="A40" s="15">
        <v>2017</v>
      </c>
      <c r="B40" s="15" t="s">
        <v>78</v>
      </c>
      <c r="C40" s="1">
        <v>2</v>
      </c>
      <c r="D40" s="1">
        <v>2</v>
      </c>
      <c r="E40" s="1">
        <v>3</v>
      </c>
      <c r="F40" s="1" t="s">
        <v>33</v>
      </c>
      <c r="G40" s="1" t="s">
        <v>5</v>
      </c>
      <c r="H40" s="2">
        <v>-0.77592004834320216</v>
      </c>
      <c r="I40" s="2">
        <v>9.4043373142736766E-2</v>
      </c>
      <c r="J40" s="5">
        <v>140.88852194852487</v>
      </c>
      <c r="K40" s="5">
        <v>8.5415684256805289</v>
      </c>
    </row>
    <row r="41" spans="1:11">
      <c r="A41" s="15">
        <v>2017</v>
      </c>
      <c r="B41" s="15" t="s">
        <v>78</v>
      </c>
      <c r="C41" s="1">
        <v>2</v>
      </c>
      <c r="D41" s="1">
        <v>1</v>
      </c>
      <c r="E41" s="1">
        <v>6</v>
      </c>
      <c r="F41" s="1" t="s">
        <v>13</v>
      </c>
      <c r="G41" s="1" t="s">
        <v>3</v>
      </c>
      <c r="H41" s="2">
        <v>-0.28020183573297652</v>
      </c>
      <c r="I41" s="2">
        <v>0.15619067151702079</v>
      </c>
      <c r="J41" s="5">
        <v>106.27225126074252</v>
      </c>
      <c r="K41" s="5">
        <v>9.3225159341572557</v>
      </c>
    </row>
    <row r="42" spans="1:11">
      <c r="A42" s="15">
        <v>2017</v>
      </c>
      <c r="B42" s="15" t="s">
        <v>78</v>
      </c>
      <c r="C42" s="1">
        <v>2</v>
      </c>
      <c r="D42" s="1">
        <v>1</v>
      </c>
      <c r="E42" s="1">
        <v>6</v>
      </c>
      <c r="F42" s="1" t="s">
        <v>13</v>
      </c>
      <c r="G42" s="1" t="s">
        <v>4</v>
      </c>
      <c r="H42" s="2">
        <v>-0.30390370232201253</v>
      </c>
      <c r="I42" s="2">
        <v>0.1485349686584844</v>
      </c>
      <c r="J42" s="5">
        <v>107.69222017305678</v>
      </c>
      <c r="K42" s="5">
        <v>8.9329297811154262</v>
      </c>
    </row>
    <row r="43" spans="1:11">
      <c r="A43" s="15">
        <v>2017</v>
      </c>
      <c r="B43" s="15" t="s">
        <v>78</v>
      </c>
      <c r="C43" s="1">
        <v>2</v>
      </c>
      <c r="D43" s="1">
        <v>1</v>
      </c>
      <c r="E43" s="1">
        <v>6</v>
      </c>
      <c r="F43" s="1" t="s">
        <v>13</v>
      </c>
      <c r="G43" s="1" t="s">
        <v>5</v>
      </c>
      <c r="H43" s="2">
        <v>-0.80213386206812909</v>
      </c>
      <c r="I43" s="2">
        <v>8.6361144988181968E-2</v>
      </c>
      <c r="J43" s="5">
        <v>143.3343570378471</v>
      </c>
      <c r="K43" s="5">
        <v>8.2863211667406045</v>
      </c>
    </row>
    <row r="44" spans="1:11">
      <c r="A44" s="15">
        <v>2017</v>
      </c>
      <c r="B44" s="15" t="s">
        <v>78</v>
      </c>
      <c r="C44" s="1">
        <v>2</v>
      </c>
      <c r="D44" s="1">
        <v>0</v>
      </c>
      <c r="E44" s="1">
        <v>9</v>
      </c>
      <c r="F44" s="1" t="s">
        <v>14</v>
      </c>
      <c r="G44" s="1" t="s">
        <v>3</v>
      </c>
      <c r="H44" s="2">
        <v>-0.2763897136886303</v>
      </c>
      <c r="I44" s="2">
        <v>0.14352554501545151</v>
      </c>
      <c r="J44" s="5">
        <v>106.04484915359187</v>
      </c>
      <c r="K44" s="5">
        <v>8.5567299008555633</v>
      </c>
    </row>
    <row r="45" spans="1:11">
      <c r="A45" s="15">
        <v>2017</v>
      </c>
      <c r="B45" s="15" t="s">
        <v>78</v>
      </c>
      <c r="C45" s="1">
        <v>2</v>
      </c>
      <c r="D45" s="1">
        <v>0</v>
      </c>
      <c r="E45" s="1">
        <v>9</v>
      </c>
      <c r="F45" s="1" t="s">
        <v>14</v>
      </c>
      <c r="G45" s="1" t="s">
        <v>4</v>
      </c>
      <c r="H45" s="2">
        <v>-0.27765892032062112</v>
      </c>
      <c r="I45" s="2">
        <v>0.14188055463383631</v>
      </c>
      <c r="J45" s="5">
        <v>106.12053132359743</v>
      </c>
      <c r="K45" s="5">
        <v>8.4618804875871589</v>
      </c>
    </row>
    <row r="46" spans="1:11">
      <c r="A46" s="15">
        <v>2017</v>
      </c>
      <c r="B46" s="15" t="s">
        <v>78</v>
      </c>
      <c r="C46" s="1">
        <v>2</v>
      </c>
      <c r="D46" s="1">
        <v>0</v>
      </c>
      <c r="E46" s="1">
        <v>9</v>
      </c>
      <c r="F46" s="1" t="s">
        <v>14</v>
      </c>
      <c r="G46" s="1" t="s">
        <v>5</v>
      </c>
      <c r="H46" s="2">
        <v>-0.84141250507032483</v>
      </c>
      <c r="I46" s="2">
        <v>5.6915090862613288E-2</v>
      </c>
      <c r="J46" s="5">
        <v>147.28957861450229</v>
      </c>
      <c r="K46" s="5">
        <v>6.0344827806170453</v>
      </c>
    </row>
    <row r="47" spans="1:11">
      <c r="A47" s="15">
        <v>2017</v>
      </c>
      <c r="B47" s="15" t="s">
        <v>78</v>
      </c>
      <c r="C47" s="1">
        <v>2</v>
      </c>
      <c r="D47" s="1">
        <v>2</v>
      </c>
      <c r="E47" s="1">
        <v>8</v>
      </c>
      <c r="F47" s="1" t="s">
        <v>23</v>
      </c>
      <c r="G47" s="1" t="s">
        <v>3</v>
      </c>
      <c r="H47" s="2">
        <v>-0.3315405979808318</v>
      </c>
      <c r="I47" s="2">
        <v>0.17434114702780709</v>
      </c>
      <c r="J47" s="5">
        <v>109.36231021556782</v>
      </c>
      <c r="K47" s="5">
        <v>10.587850662914203</v>
      </c>
    </row>
    <row r="48" spans="1:11">
      <c r="A48" s="15">
        <v>2017</v>
      </c>
      <c r="B48" s="15" t="s">
        <v>78</v>
      </c>
      <c r="C48" s="1">
        <v>2</v>
      </c>
      <c r="D48" s="1">
        <v>2</v>
      </c>
      <c r="E48" s="1">
        <v>8</v>
      </c>
      <c r="F48" s="1" t="s">
        <v>23</v>
      </c>
      <c r="G48" s="1" t="s">
        <v>4</v>
      </c>
      <c r="H48" s="2">
        <v>-0.26675401334147808</v>
      </c>
      <c r="I48" s="2">
        <v>0.15259378554279079</v>
      </c>
      <c r="J48" s="5">
        <v>105.47120264550639</v>
      </c>
      <c r="K48" s="5">
        <v>9.0716959907206576</v>
      </c>
    </row>
    <row r="49" spans="1:11">
      <c r="A49" s="15">
        <v>2017</v>
      </c>
      <c r="B49" s="15" t="s">
        <v>78</v>
      </c>
      <c r="C49" s="1">
        <v>2</v>
      </c>
      <c r="D49" s="1">
        <v>2</v>
      </c>
      <c r="E49" s="1">
        <v>8</v>
      </c>
      <c r="F49" s="1" t="s">
        <v>23</v>
      </c>
      <c r="G49" s="1" t="s">
        <v>5</v>
      </c>
      <c r="H49" s="2">
        <v>-0.82258375442361964</v>
      </c>
      <c r="I49" s="2">
        <v>6.4927807396831252E-2</v>
      </c>
      <c r="J49" s="5">
        <v>145.34428016550046</v>
      </c>
      <c r="K49" s="5">
        <v>6.5420360008577285</v>
      </c>
    </row>
    <row r="50" spans="1:11">
      <c r="A50" s="15">
        <v>2017</v>
      </c>
      <c r="B50" s="15" t="s">
        <v>78</v>
      </c>
      <c r="C50" s="1">
        <v>2</v>
      </c>
      <c r="D50" s="1">
        <v>1</v>
      </c>
      <c r="E50" s="1">
        <v>12</v>
      </c>
      <c r="F50" s="1" t="s">
        <v>24</v>
      </c>
      <c r="G50" s="1" t="s">
        <v>3</v>
      </c>
      <c r="H50" s="2">
        <v>-0.28958317764971669</v>
      </c>
      <c r="I50" s="2">
        <v>0.13570748387416159</v>
      </c>
      <c r="J50" s="5">
        <v>106.8330031263601</v>
      </c>
      <c r="K50" s="5">
        <v>8.1235364375548116</v>
      </c>
    </row>
    <row r="51" spans="1:11">
      <c r="A51" s="15">
        <v>2017</v>
      </c>
      <c r="B51" s="15" t="s">
        <v>78</v>
      </c>
      <c r="C51" s="1">
        <v>2</v>
      </c>
      <c r="D51" s="1">
        <v>1</v>
      </c>
      <c r="E51" s="1">
        <v>12</v>
      </c>
      <c r="F51" s="1" t="s">
        <v>24</v>
      </c>
      <c r="G51" s="1" t="s">
        <v>4</v>
      </c>
      <c r="H51" s="2">
        <v>-0.2459815706735371</v>
      </c>
      <c r="I51" s="2">
        <v>0.1232935730729194</v>
      </c>
      <c r="J51" s="5">
        <v>104.23984891544478</v>
      </c>
      <c r="K51" s="5">
        <v>7.2881328648849042</v>
      </c>
    </row>
    <row r="52" spans="1:11">
      <c r="A52" s="15">
        <v>2017</v>
      </c>
      <c r="B52" s="15" t="s">
        <v>78</v>
      </c>
      <c r="C52" s="1">
        <v>2</v>
      </c>
      <c r="D52" s="1">
        <v>1</v>
      </c>
      <c r="E52" s="1">
        <v>12</v>
      </c>
      <c r="F52" s="1" t="s">
        <v>24</v>
      </c>
      <c r="G52" s="1" t="s">
        <v>5</v>
      </c>
      <c r="H52" s="2">
        <v>-0.84401086011210169</v>
      </c>
      <c r="I52" s="2">
        <v>6.0937045926157868E-2</v>
      </c>
      <c r="J52" s="5">
        <v>147.5661120937059</v>
      </c>
      <c r="K52" s="5">
        <v>6.5099118874565622</v>
      </c>
    </row>
    <row r="53" spans="1:11">
      <c r="A53" s="15">
        <v>2017</v>
      </c>
      <c r="B53" s="15" t="s">
        <v>78</v>
      </c>
      <c r="C53" s="1">
        <v>2</v>
      </c>
      <c r="D53" s="1">
        <v>0</v>
      </c>
      <c r="E53" s="1">
        <v>16</v>
      </c>
      <c r="F53" s="1" t="s">
        <v>25</v>
      </c>
      <c r="G53" s="1" t="s">
        <v>3</v>
      </c>
      <c r="H53" s="2">
        <v>-0.26813303336843181</v>
      </c>
      <c r="I53" s="2">
        <v>0.1154163359618629</v>
      </c>
      <c r="J53" s="5">
        <v>105.55320161356642</v>
      </c>
      <c r="K53" s="5">
        <v>6.864223802564319</v>
      </c>
    </row>
    <row r="54" spans="1:11">
      <c r="A54" s="15">
        <v>2017</v>
      </c>
      <c r="B54" s="15" t="s">
        <v>78</v>
      </c>
      <c r="C54" s="1">
        <v>2</v>
      </c>
      <c r="D54" s="1">
        <v>0</v>
      </c>
      <c r="E54" s="1">
        <v>16</v>
      </c>
      <c r="F54" s="1" t="s">
        <v>25</v>
      </c>
      <c r="G54" s="1" t="s">
        <v>4</v>
      </c>
      <c r="H54" s="2">
        <v>-0.27293898835273961</v>
      </c>
      <c r="I54" s="2">
        <v>0.1228997748992534</v>
      </c>
      <c r="J54" s="5">
        <v>105.83922890318743</v>
      </c>
      <c r="K54" s="5">
        <v>7.3195519479800284</v>
      </c>
    </row>
    <row r="55" spans="1:11">
      <c r="A55" s="15">
        <v>2017</v>
      </c>
      <c r="B55" s="15" t="s">
        <v>78</v>
      </c>
      <c r="C55" s="1">
        <v>2</v>
      </c>
      <c r="D55" s="1">
        <v>0</v>
      </c>
      <c r="E55" s="1">
        <v>16</v>
      </c>
      <c r="F55" s="1" t="s">
        <v>25</v>
      </c>
      <c r="G55" s="1" t="s">
        <v>5</v>
      </c>
      <c r="H55" s="2">
        <v>-0.84572820685678896</v>
      </c>
      <c r="I55" s="2">
        <v>7.5225706090369146E-2</v>
      </c>
      <c r="J55" s="5">
        <v>147.75004135502834</v>
      </c>
      <c r="K55" s="5">
        <v>8.077217301811956</v>
      </c>
    </row>
    <row r="56" spans="1:11">
      <c r="A56" s="15">
        <v>2017</v>
      </c>
      <c r="B56" s="15" t="s">
        <v>78</v>
      </c>
      <c r="C56" s="1">
        <v>2</v>
      </c>
      <c r="D56" s="1">
        <v>2</v>
      </c>
      <c r="E56" s="1">
        <v>15</v>
      </c>
      <c r="F56" s="1" t="s">
        <v>26</v>
      </c>
      <c r="G56" s="1" t="s">
        <v>3</v>
      </c>
      <c r="H56" s="2">
        <v>-0.27999220737723951</v>
      </c>
      <c r="I56" s="2">
        <v>9.778727595076267E-2</v>
      </c>
      <c r="J56" s="5">
        <v>106.25973962095053</v>
      </c>
      <c r="K56" s="5">
        <v>5.8362343097759002</v>
      </c>
    </row>
    <row r="57" spans="1:11">
      <c r="A57" s="15">
        <v>2017</v>
      </c>
      <c r="B57" s="15" t="s">
        <v>78</v>
      </c>
      <c r="C57" s="1">
        <v>2</v>
      </c>
      <c r="D57" s="1">
        <v>2</v>
      </c>
      <c r="E57" s="1">
        <v>15</v>
      </c>
      <c r="F57" s="1" t="s">
        <v>26</v>
      </c>
      <c r="G57" s="1" t="s">
        <v>4</v>
      </c>
      <c r="H57" s="2">
        <v>-0.20990877209811989</v>
      </c>
      <c r="I57" s="2">
        <v>9.3020958403125104E-2</v>
      </c>
      <c r="J57" s="5">
        <v>102.11700611205694</v>
      </c>
      <c r="K57" s="5">
        <v>5.4511547284290005</v>
      </c>
    </row>
    <row r="58" spans="1:11">
      <c r="A58" s="15">
        <v>2017</v>
      </c>
      <c r="B58" s="15" t="s">
        <v>78</v>
      </c>
      <c r="C58" s="1">
        <v>2</v>
      </c>
      <c r="D58" s="1">
        <v>2</v>
      </c>
      <c r="E58" s="1">
        <v>15</v>
      </c>
      <c r="F58" s="1" t="s">
        <v>26</v>
      </c>
      <c r="G58" s="1" t="s">
        <v>5</v>
      </c>
      <c r="H58" s="2">
        <v>-0.87367331519647207</v>
      </c>
      <c r="I58" s="2">
        <v>2.9768287750073879E-2</v>
      </c>
      <c r="J58" s="5">
        <v>150.88834967175723</v>
      </c>
      <c r="K58" s="5">
        <v>3.5057585519284986</v>
      </c>
    </row>
    <row r="59" spans="1:11">
      <c r="A59" s="15">
        <v>2017</v>
      </c>
      <c r="B59" s="15" t="s">
        <v>78</v>
      </c>
      <c r="C59" s="1">
        <v>2</v>
      </c>
      <c r="D59" s="1">
        <v>1</v>
      </c>
      <c r="E59" s="1">
        <v>20</v>
      </c>
      <c r="F59" s="1" t="s">
        <v>27</v>
      </c>
      <c r="G59" s="1" t="s">
        <v>3</v>
      </c>
      <c r="H59" s="2">
        <v>-0.25500560805752509</v>
      </c>
      <c r="I59" s="2">
        <v>0.1211048837308899</v>
      </c>
      <c r="J59" s="5">
        <v>104.77391745479733</v>
      </c>
      <c r="K59" s="5">
        <v>7.1760417118489839</v>
      </c>
    </row>
    <row r="60" spans="1:11">
      <c r="A60" s="15">
        <v>2017</v>
      </c>
      <c r="B60" s="15" t="s">
        <v>78</v>
      </c>
      <c r="C60" s="1">
        <v>2</v>
      </c>
      <c r="D60" s="1">
        <v>1</v>
      </c>
      <c r="E60" s="1">
        <v>20</v>
      </c>
      <c r="F60" s="1" t="s">
        <v>27</v>
      </c>
      <c r="G60" s="1" t="s">
        <v>4</v>
      </c>
      <c r="H60" s="2">
        <v>-0.23336799912529041</v>
      </c>
      <c r="I60" s="2">
        <v>0.13244562121933401</v>
      </c>
      <c r="J60" s="5">
        <v>103.49544141573617</v>
      </c>
      <c r="K60" s="5">
        <v>7.8040568999719717</v>
      </c>
    </row>
    <row r="61" spans="1:11">
      <c r="A61" s="15">
        <v>2017</v>
      </c>
      <c r="B61" s="15" t="s">
        <v>78</v>
      </c>
      <c r="C61" s="1">
        <v>2</v>
      </c>
      <c r="D61" s="1">
        <v>1</v>
      </c>
      <c r="E61" s="1">
        <v>20</v>
      </c>
      <c r="F61" s="1" t="s">
        <v>27</v>
      </c>
      <c r="G61" s="1" t="s">
        <v>5</v>
      </c>
      <c r="H61" s="2">
        <v>-0.87682110370077826</v>
      </c>
      <c r="I61" s="2">
        <v>3.949623597770234E-2</v>
      </c>
      <c r="J61" s="5">
        <v>151.26124082086639</v>
      </c>
      <c r="K61" s="5">
        <v>4.7065074242615887</v>
      </c>
    </row>
    <row r="62" spans="1:11">
      <c r="A62" s="15">
        <v>2017</v>
      </c>
      <c r="B62" s="15" t="s">
        <v>78</v>
      </c>
      <c r="C62" s="1">
        <v>2</v>
      </c>
      <c r="D62" s="1">
        <v>0</v>
      </c>
      <c r="E62" s="1">
        <v>25</v>
      </c>
      <c r="F62" s="1" t="s">
        <v>28</v>
      </c>
      <c r="G62" s="1" t="s">
        <v>3</v>
      </c>
      <c r="H62" s="2">
        <v>-0.22807689000976869</v>
      </c>
      <c r="I62" s="2">
        <v>9.9631695103978499E-2</v>
      </c>
      <c r="J62" s="5">
        <v>103.1838766169097</v>
      </c>
      <c r="K62" s="5">
        <v>5.8630061636490165</v>
      </c>
    </row>
    <row r="63" spans="1:11">
      <c r="A63" s="15">
        <v>2017</v>
      </c>
      <c r="B63" s="15" t="s">
        <v>78</v>
      </c>
      <c r="C63" s="1">
        <v>2</v>
      </c>
      <c r="D63" s="1">
        <v>0</v>
      </c>
      <c r="E63" s="1">
        <v>25</v>
      </c>
      <c r="F63" s="1" t="s">
        <v>28</v>
      </c>
      <c r="G63" s="1" t="s">
        <v>4</v>
      </c>
      <c r="H63" s="2">
        <v>-0.2280636126928072</v>
      </c>
      <c r="I63" s="2">
        <v>9.9624687488154784E-2</v>
      </c>
      <c r="J63" s="5">
        <v>103.18309529057807</v>
      </c>
      <c r="K63" s="5">
        <v>5.8625750609498182</v>
      </c>
    </row>
    <row r="64" spans="1:11">
      <c r="A64" s="15">
        <v>2017</v>
      </c>
      <c r="B64" s="15" t="s">
        <v>78</v>
      </c>
      <c r="C64" s="1">
        <v>2</v>
      </c>
      <c r="D64" s="1">
        <v>0</v>
      </c>
      <c r="E64" s="1">
        <v>25</v>
      </c>
      <c r="F64" s="1" t="s">
        <v>28</v>
      </c>
      <c r="G64" s="1" t="s">
        <v>5</v>
      </c>
      <c r="H64" s="2">
        <v>-0.88747455452209167</v>
      </c>
      <c r="I64" s="2">
        <v>4.3548418550129468E-2</v>
      </c>
      <c r="J64" s="5">
        <v>152.55759618489034</v>
      </c>
      <c r="K64" s="5">
        <v>5.4141352110233489</v>
      </c>
    </row>
    <row r="65" spans="1:11">
      <c r="A65" s="15">
        <v>2015</v>
      </c>
      <c r="B65" s="15" t="s">
        <v>78</v>
      </c>
      <c r="C65" s="1">
        <v>1</v>
      </c>
      <c r="D65" s="1">
        <v>0</v>
      </c>
      <c r="E65" s="1">
        <v>1</v>
      </c>
      <c r="F65" s="1" t="s">
        <v>6</v>
      </c>
      <c r="G65" s="1" t="s">
        <v>3</v>
      </c>
      <c r="H65" s="2">
        <v>-0.22920039092241393</v>
      </c>
      <c r="I65" s="2">
        <v>0.18036718916465985</v>
      </c>
      <c r="J65" s="5">
        <v>103.25</v>
      </c>
      <c r="K65" s="5">
        <v>10.61690868379304</v>
      </c>
    </row>
    <row r="66" spans="1:11">
      <c r="A66" s="15">
        <v>2015</v>
      </c>
      <c r="B66" s="15" t="s">
        <v>78</v>
      </c>
      <c r="C66" s="1">
        <v>1</v>
      </c>
      <c r="D66" s="1">
        <v>0</v>
      </c>
      <c r="E66" s="1">
        <v>1</v>
      </c>
      <c r="F66" s="1" t="s">
        <v>6</v>
      </c>
      <c r="G66" s="1" t="s">
        <v>4</v>
      </c>
      <c r="H66" s="2">
        <v>-0.45253198663950767</v>
      </c>
      <c r="I66" s="2">
        <v>0.16571484337464026</v>
      </c>
      <c r="J66" s="5">
        <v>116.90625</v>
      </c>
      <c r="K66" s="5">
        <v>10.647356993052311</v>
      </c>
    </row>
    <row r="67" spans="1:11">
      <c r="A67" s="15">
        <v>2015</v>
      </c>
      <c r="B67" s="15" t="s">
        <v>78</v>
      </c>
      <c r="C67" s="1">
        <v>1</v>
      </c>
      <c r="D67" s="1">
        <v>0</v>
      </c>
      <c r="E67" s="1">
        <v>1</v>
      </c>
      <c r="F67" s="1" t="s">
        <v>6</v>
      </c>
      <c r="G67" s="1" t="s">
        <v>5</v>
      </c>
      <c r="H67" s="2">
        <v>-0.75667421737402052</v>
      </c>
      <c r="I67" s="2">
        <v>9.2878584590425389E-2</v>
      </c>
      <c r="J67" s="5">
        <v>139.171875</v>
      </c>
      <c r="K67" s="5">
        <v>8.1395152794484638</v>
      </c>
    </row>
    <row r="68" spans="1:11">
      <c r="A68" s="15">
        <v>2015</v>
      </c>
      <c r="B68" s="15" t="s">
        <v>78</v>
      </c>
      <c r="C68" s="1">
        <v>1</v>
      </c>
      <c r="D68" s="1">
        <v>1</v>
      </c>
      <c r="E68" s="1">
        <v>2</v>
      </c>
      <c r="F68" s="1" t="s">
        <v>7</v>
      </c>
      <c r="G68" s="1" t="s">
        <v>3</v>
      </c>
      <c r="H68" s="2">
        <v>-0.37164886699496791</v>
      </c>
      <c r="I68" s="2">
        <v>0.14757758358218906</v>
      </c>
      <c r="J68" s="5">
        <v>111.81734317343169</v>
      </c>
      <c r="K68" s="5">
        <v>9.1079439976199801</v>
      </c>
    </row>
    <row r="69" spans="1:11">
      <c r="A69" s="15">
        <v>2015</v>
      </c>
      <c r="B69" s="15" t="s">
        <v>78</v>
      </c>
      <c r="C69" s="1">
        <v>1</v>
      </c>
      <c r="D69" s="1">
        <v>1</v>
      </c>
      <c r="E69" s="1">
        <v>2</v>
      </c>
      <c r="F69" s="1" t="s">
        <v>7</v>
      </c>
      <c r="G69" s="1" t="s">
        <v>4</v>
      </c>
      <c r="H69" s="2">
        <v>-0.27281934333945368</v>
      </c>
      <c r="I69" s="2">
        <v>0.15599597869017431</v>
      </c>
      <c r="J69" s="5">
        <v>105.8321033210332</v>
      </c>
      <c r="K69" s="5">
        <v>9.2903375391209977</v>
      </c>
    </row>
    <row r="70" spans="1:11">
      <c r="A70" s="15">
        <v>2015</v>
      </c>
      <c r="B70" s="15" t="s">
        <v>78</v>
      </c>
      <c r="C70" s="1">
        <v>1</v>
      </c>
      <c r="D70" s="1">
        <v>1</v>
      </c>
      <c r="E70" s="1">
        <v>2</v>
      </c>
      <c r="F70" s="1" t="s">
        <v>7</v>
      </c>
      <c r="G70" s="1" t="s">
        <v>5</v>
      </c>
      <c r="H70" s="2">
        <v>-0.7867203830063767</v>
      </c>
      <c r="I70" s="2">
        <v>7.2955626190740377E-2</v>
      </c>
      <c r="J70" s="5">
        <v>141.88007380073799</v>
      </c>
      <c r="K70" s="5">
        <v>6.7713996979274684</v>
      </c>
    </row>
    <row r="71" spans="1:11">
      <c r="A71" s="15">
        <v>2015</v>
      </c>
      <c r="B71" s="15" t="s">
        <v>78</v>
      </c>
      <c r="C71" s="1">
        <v>1</v>
      </c>
      <c r="D71" s="1">
        <v>0</v>
      </c>
      <c r="E71" s="1">
        <v>4</v>
      </c>
      <c r="F71" s="1" t="s">
        <v>8</v>
      </c>
      <c r="G71" s="1" t="s">
        <v>3</v>
      </c>
      <c r="H71" s="2">
        <v>-0.25452027889939249</v>
      </c>
      <c r="I71" s="2">
        <v>0.14153221590621862</v>
      </c>
      <c r="J71" s="5">
        <v>104.7451612903226</v>
      </c>
      <c r="K71" s="5">
        <v>8.3853496939671199</v>
      </c>
    </row>
    <row r="72" spans="1:11">
      <c r="A72" s="15">
        <v>2015</v>
      </c>
      <c r="B72" s="15" t="s">
        <v>78</v>
      </c>
      <c r="C72" s="1">
        <v>1</v>
      </c>
      <c r="D72" s="1">
        <v>0</v>
      </c>
      <c r="E72" s="1">
        <v>4</v>
      </c>
      <c r="F72" s="1" t="s">
        <v>8</v>
      </c>
      <c r="G72" s="1" t="s">
        <v>4</v>
      </c>
      <c r="H72" s="2">
        <v>-0.34851927690895229</v>
      </c>
      <c r="I72" s="2">
        <v>0.12739807257549304</v>
      </c>
      <c r="J72" s="5">
        <v>110.3967741935484</v>
      </c>
      <c r="K72" s="5">
        <v>7.7876446342274406</v>
      </c>
    </row>
    <row r="73" spans="1:11">
      <c r="A73" s="15">
        <v>2015</v>
      </c>
      <c r="B73" s="15" t="s">
        <v>78</v>
      </c>
      <c r="C73" s="1">
        <v>1</v>
      </c>
      <c r="D73" s="1">
        <v>0</v>
      </c>
      <c r="E73" s="1">
        <v>4</v>
      </c>
      <c r="F73" s="1" t="s">
        <v>8</v>
      </c>
      <c r="G73" s="1" t="s">
        <v>5</v>
      </c>
      <c r="H73" s="2">
        <v>-0.81359208212296463</v>
      </c>
      <c r="I73" s="2">
        <v>5.0835283769779603E-2</v>
      </c>
      <c r="J73" s="5">
        <v>144.44838709677421</v>
      </c>
      <c r="K73" s="5">
        <v>5.0094021900591077</v>
      </c>
    </row>
    <row r="74" spans="1:11">
      <c r="A74" s="15">
        <v>2015</v>
      </c>
      <c r="B74" s="15" t="s">
        <v>78</v>
      </c>
      <c r="C74" s="1">
        <v>1</v>
      </c>
      <c r="D74" s="1">
        <v>2</v>
      </c>
      <c r="E74" s="1">
        <v>3</v>
      </c>
      <c r="F74" s="1" t="s">
        <v>9</v>
      </c>
      <c r="G74" s="1" t="s">
        <v>3</v>
      </c>
      <c r="H74" s="2">
        <v>-0.4014911173537945</v>
      </c>
      <c r="I74" s="2">
        <v>0.1904039389776114</v>
      </c>
      <c r="J74" s="5">
        <v>113.67142857142861</v>
      </c>
      <c r="K74" s="5">
        <v>11.91154473438201</v>
      </c>
    </row>
    <row r="75" spans="1:11">
      <c r="A75" s="15">
        <v>2015</v>
      </c>
      <c r="B75" s="15" t="s">
        <v>78</v>
      </c>
      <c r="C75" s="1">
        <v>1</v>
      </c>
      <c r="D75" s="1">
        <v>2</v>
      </c>
      <c r="E75" s="1">
        <v>3</v>
      </c>
      <c r="F75" s="1" t="s">
        <v>9</v>
      </c>
      <c r="G75" s="1" t="s">
        <v>4</v>
      </c>
      <c r="H75" s="2">
        <v>-0.20693605065191761</v>
      </c>
      <c r="I75" s="2">
        <v>0.2361405748063754</v>
      </c>
      <c r="J75" s="5">
        <v>101.94285714285709</v>
      </c>
      <c r="K75" s="5">
        <v>13.8291986280434</v>
      </c>
    </row>
    <row r="76" spans="1:11">
      <c r="A76" s="15">
        <v>2015</v>
      </c>
      <c r="B76" s="15" t="s">
        <v>78</v>
      </c>
      <c r="C76" s="1">
        <v>1</v>
      </c>
      <c r="D76" s="1">
        <v>2</v>
      </c>
      <c r="E76" s="1">
        <v>3</v>
      </c>
      <c r="F76" s="1" t="s">
        <v>9</v>
      </c>
      <c r="G76" s="1" t="s">
        <v>5</v>
      </c>
      <c r="H76" s="2">
        <v>-0.8096028083798088</v>
      </c>
      <c r="I76" s="2">
        <v>0.10920012854764775</v>
      </c>
      <c r="J76" s="5">
        <v>144.05714285714279</v>
      </c>
      <c r="K76" s="5">
        <v>10.65918211052359</v>
      </c>
    </row>
    <row r="77" spans="1:11">
      <c r="A77" s="15">
        <v>2015</v>
      </c>
      <c r="B77" s="15" t="s">
        <v>78</v>
      </c>
      <c r="C77" s="1">
        <v>1</v>
      </c>
      <c r="D77" s="1">
        <v>1</v>
      </c>
      <c r="E77" s="1">
        <v>6</v>
      </c>
      <c r="F77" s="1" t="s">
        <v>10</v>
      </c>
      <c r="G77" s="1" t="s">
        <v>3</v>
      </c>
      <c r="H77" s="2">
        <v>-0.30589752517465557</v>
      </c>
      <c r="I77" s="2">
        <v>0.1178673516266929</v>
      </c>
      <c r="J77" s="5">
        <v>107.8121693121693</v>
      </c>
      <c r="K77" s="5">
        <v>7.0933242371428484</v>
      </c>
    </row>
    <row r="78" spans="1:11">
      <c r="A78" s="15">
        <v>2015</v>
      </c>
      <c r="B78" s="15" t="s">
        <v>78</v>
      </c>
      <c r="C78" s="1">
        <v>1</v>
      </c>
      <c r="D78" s="1">
        <v>1</v>
      </c>
      <c r="E78" s="1">
        <v>6</v>
      </c>
      <c r="F78" s="1" t="s">
        <v>10</v>
      </c>
      <c r="G78" s="1" t="s">
        <v>4</v>
      </c>
      <c r="H78" s="2">
        <v>-0.24769692539805413</v>
      </c>
      <c r="I78" s="2">
        <v>0.12638431008381129</v>
      </c>
      <c r="J78" s="5">
        <v>104.34126984126981</v>
      </c>
      <c r="K78" s="5">
        <v>7.4742018721465104</v>
      </c>
    </row>
    <row r="79" spans="1:11">
      <c r="A79" s="15">
        <v>2015</v>
      </c>
      <c r="B79" s="15" t="s">
        <v>78</v>
      </c>
      <c r="C79" s="1">
        <v>1</v>
      </c>
      <c r="D79" s="1">
        <v>1</v>
      </c>
      <c r="E79" s="1">
        <v>6</v>
      </c>
      <c r="F79" s="1" t="s">
        <v>10</v>
      </c>
      <c r="G79" s="1" t="s">
        <v>5</v>
      </c>
      <c r="H79" s="2">
        <v>-0.84458018583946315</v>
      </c>
      <c r="I79" s="2">
        <v>4.5502325425278635E-2</v>
      </c>
      <c r="J79" s="5">
        <v>147.6269841269841</v>
      </c>
      <c r="K79" s="5">
        <v>4.8691624286279263</v>
      </c>
    </row>
    <row r="80" spans="1:11">
      <c r="A80" s="15">
        <v>2015</v>
      </c>
      <c r="B80" s="15" t="s">
        <v>78</v>
      </c>
      <c r="C80" s="1">
        <v>1</v>
      </c>
      <c r="D80" s="1">
        <v>0</v>
      </c>
      <c r="E80" s="1">
        <v>9</v>
      </c>
      <c r="F80" s="1" t="s">
        <v>11</v>
      </c>
      <c r="G80" s="1" t="s">
        <v>3</v>
      </c>
      <c r="H80" s="2">
        <v>-0.19531090899218451</v>
      </c>
      <c r="I80" s="2">
        <v>0.10351660988146491</v>
      </c>
      <c r="J80" s="5">
        <v>101.26288659793811</v>
      </c>
      <c r="K80" s="5">
        <v>6.0475319936271603</v>
      </c>
    </row>
    <row r="81" spans="1:11">
      <c r="A81" s="15">
        <v>2015</v>
      </c>
      <c r="B81" s="15" t="s">
        <v>78</v>
      </c>
      <c r="C81" s="1">
        <v>1</v>
      </c>
      <c r="D81" s="1">
        <v>0</v>
      </c>
      <c r="E81" s="1">
        <v>9</v>
      </c>
      <c r="F81" s="1" t="s">
        <v>11</v>
      </c>
      <c r="G81" s="1" t="s">
        <v>4</v>
      </c>
      <c r="H81" s="2">
        <v>-0.31969250469596089</v>
      </c>
      <c r="I81" s="2">
        <v>8.9008620471415612E-2</v>
      </c>
      <c r="J81" s="5">
        <v>108.64432989690719</v>
      </c>
      <c r="K81" s="5">
        <v>5.3822727172179077</v>
      </c>
    </row>
    <row r="82" spans="1:11">
      <c r="A82" s="15">
        <v>2015</v>
      </c>
      <c r="B82" s="15" t="s">
        <v>78</v>
      </c>
      <c r="C82" s="1">
        <v>1</v>
      </c>
      <c r="D82" s="1">
        <v>0</v>
      </c>
      <c r="E82" s="1">
        <v>9</v>
      </c>
      <c r="F82" s="1" t="s">
        <v>11</v>
      </c>
      <c r="G82" s="1" t="s">
        <v>5</v>
      </c>
      <c r="H82" s="2">
        <v>-0.86589042410565875</v>
      </c>
      <c r="I82" s="2">
        <v>3.3336806564437695E-2</v>
      </c>
      <c r="J82" s="5">
        <v>149.98453608247419</v>
      </c>
      <c r="K82" s="5">
        <v>3.8183318051828929</v>
      </c>
    </row>
    <row r="83" spans="1:11">
      <c r="A83" s="15">
        <v>2015</v>
      </c>
      <c r="B83" s="15" t="s">
        <v>78</v>
      </c>
      <c r="C83" s="1">
        <v>1</v>
      </c>
      <c r="D83" s="1">
        <v>2</v>
      </c>
      <c r="E83" s="1">
        <v>8</v>
      </c>
      <c r="F83" s="1" t="s">
        <v>20</v>
      </c>
      <c r="G83" s="1" t="s">
        <v>3</v>
      </c>
      <c r="H83" s="2">
        <v>-0.32969064526278696</v>
      </c>
      <c r="I83" s="2">
        <v>0.1047929773339694</v>
      </c>
      <c r="J83" s="5">
        <v>109.25</v>
      </c>
      <c r="K83" s="5">
        <v>6.3597766674042306</v>
      </c>
    </row>
    <row r="84" spans="1:11">
      <c r="A84" s="15">
        <v>2015</v>
      </c>
      <c r="B84" s="15" t="s">
        <v>78</v>
      </c>
      <c r="C84" s="1">
        <v>1</v>
      </c>
      <c r="D84" s="1">
        <v>2</v>
      </c>
      <c r="E84" s="1">
        <v>8</v>
      </c>
      <c r="F84" s="1" t="s">
        <v>20</v>
      </c>
      <c r="G84" s="1" t="s">
        <v>4</v>
      </c>
      <c r="H84" s="2">
        <v>-0.20237583560142072</v>
      </c>
      <c r="I84" s="2">
        <v>0.10645694935490822</v>
      </c>
      <c r="J84" s="5">
        <v>101.6759259259259</v>
      </c>
      <c r="K84" s="5">
        <v>6.2284126503195969</v>
      </c>
    </row>
    <row r="85" spans="1:11">
      <c r="A85" s="15">
        <v>2015</v>
      </c>
      <c r="B85" s="15" t="s">
        <v>78</v>
      </c>
      <c r="C85" s="1">
        <v>1</v>
      </c>
      <c r="D85" s="1">
        <v>2</v>
      </c>
      <c r="E85" s="1">
        <v>8</v>
      </c>
      <c r="F85" s="1" t="s">
        <v>20</v>
      </c>
      <c r="G85" s="1" t="s">
        <v>5</v>
      </c>
      <c r="H85" s="2">
        <v>-0.85524703653160561</v>
      </c>
      <c r="I85" s="2">
        <v>3.7596530313061344E-2</v>
      </c>
      <c r="J85" s="5">
        <v>148.78703703703701</v>
      </c>
      <c r="K85" s="5">
        <v>4.1567680775429494</v>
      </c>
    </row>
    <row r="86" spans="1:11">
      <c r="A86" s="15">
        <v>2015</v>
      </c>
      <c r="B86" s="15" t="s">
        <v>78</v>
      </c>
      <c r="C86" s="1">
        <v>1</v>
      </c>
      <c r="D86" s="1">
        <v>1</v>
      </c>
      <c r="E86" s="1">
        <v>12</v>
      </c>
      <c r="F86" s="1" t="s">
        <v>21</v>
      </c>
      <c r="G86" s="1" t="s">
        <v>3</v>
      </c>
      <c r="H86" s="2">
        <v>-0.28930164584542056</v>
      </c>
      <c r="I86" s="2">
        <v>0.11763526069927063</v>
      </c>
      <c r="J86" s="5">
        <v>106.8161512027491</v>
      </c>
      <c r="K86" s="5">
        <v>7.0410953950374404</v>
      </c>
    </row>
    <row r="87" spans="1:11">
      <c r="A87" s="15">
        <v>2015</v>
      </c>
      <c r="B87" s="15" t="s">
        <v>78</v>
      </c>
      <c r="C87" s="1">
        <v>1</v>
      </c>
      <c r="D87" s="1">
        <v>1</v>
      </c>
      <c r="E87" s="1">
        <v>12</v>
      </c>
      <c r="F87" s="1" t="s">
        <v>21</v>
      </c>
      <c r="G87" s="1" t="s">
        <v>4</v>
      </c>
      <c r="H87" s="2">
        <v>-0.22334365610868512</v>
      </c>
      <c r="I87" s="2">
        <v>0.12166128900876066</v>
      </c>
      <c r="J87" s="5">
        <v>102.9054982817869</v>
      </c>
      <c r="K87" s="5">
        <v>7.1513224698559403</v>
      </c>
    </row>
    <row r="88" spans="1:11">
      <c r="A88" s="15">
        <v>2015</v>
      </c>
      <c r="B88" s="15" t="s">
        <v>78</v>
      </c>
      <c r="C88" s="1">
        <v>1</v>
      </c>
      <c r="D88" s="1">
        <v>1</v>
      </c>
      <c r="E88" s="1">
        <v>12</v>
      </c>
      <c r="F88" s="1" t="s">
        <v>21</v>
      </c>
      <c r="G88" s="1" t="s">
        <v>5</v>
      </c>
      <c r="H88" s="2">
        <v>-0.86654972497294969</v>
      </c>
      <c r="I88" s="2">
        <v>3.9115082752430363E-2</v>
      </c>
      <c r="J88" s="5">
        <v>150.0601374570447</v>
      </c>
      <c r="K88" s="5">
        <v>4.4904241736673471</v>
      </c>
    </row>
    <row r="89" spans="1:11">
      <c r="A89" s="15">
        <v>2015</v>
      </c>
      <c r="B89" s="15" t="s">
        <v>78</v>
      </c>
      <c r="C89" s="1">
        <v>1</v>
      </c>
      <c r="D89" s="1">
        <v>0</v>
      </c>
      <c r="E89" s="1">
        <v>16</v>
      </c>
      <c r="F89" s="1" t="s">
        <v>22</v>
      </c>
      <c r="G89" s="1" t="s">
        <v>3</v>
      </c>
      <c r="H89" s="2">
        <v>-0.13871825897342666</v>
      </c>
      <c r="I89" s="2">
        <v>0.25310200308561942</v>
      </c>
      <c r="J89" s="5">
        <v>97.973684210526315</v>
      </c>
      <c r="K89" s="5">
        <v>14.64324916388831</v>
      </c>
    </row>
    <row r="90" spans="1:11">
      <c r="A90" s="15">
        <v>2015</v>
      </c>
      <c r="B90" s="15" t="s">
        <v>78</v>
      </c>
      <c r="C90" s="1">
        <v>1</v>
      </c>
      <c r="D90" s="1">
        <v>0</v>
      </c>
      <c r="E90" s="1">
        <v>16</v>
      </c>
      <c r="F90" s="1" t="s">
        <v>22</v>
      </c>
      <c r="G90" s="1" t="s">
        <v>4</v>
      </c>
      <c r="H90" s="2">
        <v>-0.32773866408782315</v>
      </c>
      <c r="I90" s="2">
        <v>0.18196361777140413</v>
      </c>
      <c r="J90" s="5">
        <v>109.1315789473684</v>
      </c>
      <c r="K90" s="5">
        <v>11.035241122410159</v>
      </c>
    </row>
    <row r="91" spans="1:11">
      <c r="A91" s="15">
        <v>2015</v>
      </c>
      <c r="B91" s="15" t="s">
        <v>78</v>
      </c>
      <c r="C91" s="1">
        <v>1</v>
      </c>
      <c r="D91" s="1">
        <v>0</v>
      </c>
      <c r="E91" s="1">
        <v>16</v>
      </c>
      <c r="F91" s="1" t="s">
        <v>22</v>
      </c>
      <c r="G91" s="1" t="s">
        <v>5</v>
      </c>
      <c r="H91" s="2">
        <v>-0.88884182620960239</v>
      </c>
      <c r="I91" s="2">
        <v>4.8403563191544707E-2</v>
      </c>
      <c r="J91" s="5">
        <v>152.7280701754386</v>
      </c>
      <c r="K91" s="5">
        <v>6.0524535951456251</v>
      </c>
    </row>
    <row r="92" spans="1:11">
      <c r="A92" s="15">
        <v>2015</v>
      </c>
      <c r="B92" s="15" t="s">
        <v>78</v>
      </c>
      <c r="C92" s="1">
        <v>2</v>
      </c>
      <c r="D92" s="1">
        <v>0</v>
      </c>
      <c r="E92" s="1">
        <v>1</v>
      </c>
      <c r="F92" s="1" t="s">
        <v>31</v>
      </c>
      <c r="G92" s="1" t="s">
        <v>3</v>
      </c>
      <c r="H92" s="2">
        <v>-0.53097608298790222</v>
      </c>
      <c r="I92" s="2">
        <v>0.29514414734002536</v>
      </c>
      <c r="J92" s="5">
        <v>122.0714285714286</v>
      </c>
      <c r="K92" s="5">
        <v>19.95607421210854</v>
      </c>
    </row>
    <row r="93" spans="1:11">
      <c r="A93" s="15">
        <v>2015</v>
      </c>
      <c r="B93" s="15" t="s">
        <v>78</v>
      </c>
      <c r="C93" s="1">
        <v>2</v>
      </c>
      <c r="D93" s="1">
        <v>0</v>
      </c>
      <c r="E93" s="1">
        <v>1</v>
      </c>
      <c r="F93" s="1" t="s">
        <v>31</v>
      </c>
      <c r="G93" s="1" t="s">
        <v>4</v>
      </c>
      <c r="H93" s="2">
        <v>-0.31966814911578056</v>
      </c>
      <c r="I93" s="2">
        <v>0.11231204018853341</v>
      </c>
      <c r="J93" s="5">
        <v>108.6428571428571</v>
      </c>
      <c r="K93" s="5">
        <v>6.7913510422884071</v>
      </c>
    </row>
    <row r="94" spans="1:11">
      <c r="A94" s="15">
        <v>2015</v>
      </c>
      <c r="B94" s="15" t="s">
        <v>78</v>
      </c>
      <c r="C94" s="1">
        <v>2</v>
      </c>
      <c r="D94" s="1">
        <v>0</v>
      </c>
      <c r="E94" s="1">
        <v>1</v>
      </c>
      <c r="F94" s="1" t="s">
        <v>31</v>
      </c>
      <c r="G94" s="1" t="s">
        <v>5</v>
      </c>
      <c r="H94" s="2">
        <v>-0.62835106256554663</v>
      </c>
      <c r="I94" s="2">
        <v>0.24790920841158001</v>
      </c>
      <c r="J94" s="5">
        <v>128.92857142857139</v>
      </c>
      <c r="K94" s="5">
        <v>18.258908924194809</v>
      </c>
    </row>
    <row r="95" spans="1:11">
      <c r="A95" s="15">
        <v>2015</v>
      </c>
      <c r="B95" s="15" t="s">
        <v>78</v>
      </c>
      <c r="C95" s="1">
        <v>2</v>
      </c>
      <c r="D95" s="1">
        <v>1</v>
      </c>
      <c r="E95" s="1">
        <v>2</v>
      </c>
      <c r="F95" s="1" t="s">
        <v>32</v>
      </c>
      <c r="G95" s="1" t="s">
        <v>3</v>
      </c>
      <c r="H95" s="2">
        <v>-0.41821940811780589</v>
      </c>
      <c r="I95" s="2">
        <v>0.13597361902659552</v>
      </c>
      <c r="J95" s="5">
        <v>114.7222222222222</v>
      </c>
      <c r="K95" s="5">
        <v>8.5768134172932626</v>
      </c>
    </row>
    <row r="96" spans="1:11">
      <c r="A96" s="15">
        <v>2015</v>
      </c>
      <c r="B96" s="15" t="s">
        <v>78</v>
      </c>
      <c r="C96" s="1">
        <v>2</v>
      </c>
      <c r="D96" s="1">
        <v>1</v>
      </c>
      <c r="E96" s="1">
        <v>2</v>
      </c>
      <c r="F96" s="1" t="s">
        <v>32</v>
      </c>
      <c r="G96" s="1" t="s">
        <v>4</v>
      </c>
      <c r="H96" s="2">
        <v>-0.3055568201235207</v>
      </c>
      <c r="I96" s="2">
        <v>0.14565462804363652</v>
      </c>
      <c r="J96" s="5">
        <v>107.7916666666667</v>
      </c>
      <c r="K96" s="5">
        <v>8.7645712007680867</v>
      </c>
    </row>
    <row r="97" spans="1:11">
      <c r="A97" s="15">
        <v>2015</v>
      </c>
      <c r="B97" s="15" t="s">
        <v>78</v>
      </c>
      <c r="C97" s="1">
        <v>2</v>
      </c>
      <c r="D97" s="1">
        <v>1</v>
      </c>
      <c r="E97" s="1">
        <v>2</v>
      </c>
      <c r="F97" s="1" t="s">
        <v>32</v>
      </c>
      <c r="G97" s="1" t="s">
        <v>5</v>
      </c>
      <c r="H97" s="2">
        <v>-0.73465151501181525</v>
      </c>
      <c r="I97" s="2">
        <v>6.2321301891984149E-2</v>
      </c>
      <c r="J97" s="5">
        <v>137.2777777777778</v>
      </c>
      <c r="K97" s="5">
        <v>5.2631375893045602</v>
      </c>
    </row>
    <row r="98" spans="1:11">
      <c r="A98" s="15">
        <v>2015</v>
      </c>
      <c r="B98" s="15" t="s">
        <v>78</v>
      </c>
      <c r="C98" s="1">
        <v>2</v>
      </c>
      <c r="D98" s="1">
        <v>0</v>
      </c>
      <c r="E98" s="1">
        <v>4</v>
      </c>
      <c r="F98" s="1" t="s">
        <v>12</v>
      </c>
      <c r="G98" s="1" t="s">
        <v>3</v>
      </c>
      <c r="H98" s="2">
        <v>-0.30044570237391266</v>
      </c>
      <c r="I98" s="2">
        <v>9.8550159404094159E-2</v>
      </c>
      <c r="J98" s="5">
        <v>107.484375</v>
      </c>
      <c r="K98" s="5">
        <v>5.9200194982259138</v>
      </c>
    </row>
    <row r="99" spans="1:11">
      <c r="A99" s="15">
        <v>2015</v>
      </c>
      <c r="B99" s="15" t="s">
        <v>78</v>
      </c>
      <c r="C99" s="1">
        <v>2</v>
      </c>
      <c r="D99" s="1">
        <v>0</v>
      </c>
      <c r="E99" s="1">
        <v>4</v>
      </c>
      <c r="F99" s="1" t="s">
        <v>12</v>
      </c>
      <c r="G99" s="1" t="s">
        <v>4</v>
      </c>
      <c r="H99" s="2">
        <v>-0.37713369904169441</v>
      </c>
      <c r="I99" s="2">
        <v>8.7619809089833078E-2</v>
      </c>
      <c r="J99" s="5">
        <v>112.15625</v>
      </c>
      <c r="K99" s="5">
        <v>5.4205014470526613</v>
      </c>
    </row>
    <row r="100" spans="1:11">
      <c r="A100" s="15">
        <v>2015</v>
      </c>
      <c r="B100" s="15" t="s">
        <v>78</v>
      </c>
      <c r="C100" s="1">
        <v>2</v>
      </c>
      <c r="D100" s="1">
        <v>0</v>
      </c>
      <c r="E100" s="1">
        <v>4</v>
      </c>
      <c r="F100" s="1" t="s">
        <v>12</v>
      </c>
      <c r="G100" s="1" t="s">
        <v>5</v>
      </c>
      <c r="H100" s="2">
        <v>-0.76586912150817155</v>
      </c>
      <c r="I100" s="2">
        <v>4.7155483620079326E-2</v>
      </c>
      <c r="J100" s="5">
        <v>139.984375</v>
      </c>
      <c r="K100" s="5">
        <v>4.2019050274101861</v>
      </c>
    </row>
    <row r="101" spans="1:11">
      <c r="A101" s="15">
        <v>2015</v>
      </c>
      <c r="B101" s="15" t="s">
        <v>78</v>
      </c>
      <c r="C101" s="1">
        <v>2</v>
      </c>
      <c r="D101" s="1">
        <v>2</v>
      </c>
      <c r="E101" s="1">
        <v>3</v>
      </c>
      <c r="F101" s="1" t="s">
        <v>33</v>
      </c>
      <c r="G101" s="1" t="s">
        <v>3</v>
      </c>
      <c r="H101" s="2">
        <v>-0.42148807255725562</v>
      </c>
      <c r="I101" s="2">
        <v>0.10199744736603855</v>
      </c>
      <c r="J101" s="5">
        <v>114.9285714285714</v>
      </c>
      <c r="K101" s="5">
        <v>6.4444248963656916</v>
      </c>
    </row>
    <row r="102" spans="1:11">
      <c r="A102" s="15">
        <v>2015</v>
      </c>
      <c r="B102" s="15" t="s">
        <v>78</v>
      </c>
      <c r="C102" s="1">
        <v>2</v>
      </c>
      <c r="D102" s="1">
        <v>2</v>
      </c>
      <c r="E102" s="1">
        <v>3</v>
      </c>
      <c r="F102" s="1" t="s">
        <v>33</v>
      </c>
      <c r="G102" s="1" t="s">
        <v>4</v>
      </c>
      <c r="H102" s="2">
        <v>-0.26122660753813742</v>
      </c>
      <c r="I102" s="2">
        <v>9.1527836856523007E-2</v>
      </c>
      <c r="J102" s="5">
        <v>105.1428571428571</v>
      </c>
      <c r="K102" s="5">
        <v>5.4327991056589768</v>
      </c>
    </row>
    <row r="103" spans="1:11">
      <c r="A103" s="15">
        <v>2015</v>
      </c>
      <c r="B103" s="15" t="s">
        <v>78</v>
      </c>
      <c r="C103" s="1">
        <v>2</v>
      </c>
      <c r="D103" s="1">
        <v>2</v>
      </c>
      <c r="E103" s="1">
        <v>3</v>
      </c>
      <c r="F103" s="1" t="s">
        <v>33</v>
      </c>
      <c r="G103" s="1" t="s">
        <v>5</v>
      </c>
      <c r="H103" s="2">
        <v>-0.76363507115445184</v>
      </c>
      <c r="I103" s="2">
        <v>5.9845187383243063E-2</v>
      </c>
      <c r="J103" s="5">
        <v>139.78571428571431</v>
      </c>
      <c r="K103" s="5">
        <v>5.3107515129831731</v>
      </c>
    </row>
    <row r="104" spans="1:11">
      <c r="A104" s="15">
        <v>2015</v>
      </c>
      <c r="B104" s="15" t="s">
        <v>78</v>
      </c>
      <c r="C104" s="1">
        <v>2</v>
      </c>
      <c r="D104" s="1">
        <v>1</v>
      </c>
      <c r="E104" s="1">
        <v>6</v>
      </c>
      <c r="F104" s="1" t="s">
        <v>13</v>
      </c>
      <c r="G104" s="1" t="s">
        <v>3</v>
      </c>
      <c r="H104" s="2">
        <v>-0.34614650749657372</v>
      </c>
      <c r="I104" s="2">
        <v>0.12179963423873497</v>
      </c>
      <c r="J104" s="5">
        <v>110.25179856115111</v>
      </c>
      <c r="K104" s="5">
        <v>7.4384462340389721</v>
      </c>
    </row>
    <row r="105" spans="1:11">
      <c r="A105" s="15">
        <v>2015</v>
      </c>
      <c r="B105" s="15" t="s">
        <v>78</v>
      </c>
      <c r="C105" s="1">
        <v>2</v>
      </c>
      <c r="D105" s="1">
        <v>1</v>
      </c>
      <c r="E105" s="1">
        <v>6</v>
      </c>
      <c r="F105" s="1" t="s">
        <v>13</v>
      </c>
      <c r="G105" s="1" t="s">
        <v>4</v>
      </c>
      <c r="H105" s="2">
        <v>-0.29177126345031434</v>
      </c>
      <c r="I105" s="2">
        <v>0.14308556134020342</v>
      </c>
      <c r="J105" s="5">
        <v>106.9640287769784</v>
      </c>
      <c r="K105" s="5">
        <v>8.5711453965758757</v>
      </c>
    </row>
    <row r="106" spans="1:11">
      <c r="A106" s="15">
        <v>2015</v>
      </c>
      <c r="B106" s="15" t="s">
        <v>78</v>
      </c>
      <c r="C106" s="1">
        <v>2</v>
      </c>
      <c r="D106" s="1">
        <v>1</v>
      </c>
      <c r="E106" s="1">
        <v>6</v>
      </c>
      <c r="F106" s="1" t="s">
        <v>13</v>
      </c>
      <c r="G106" s="1" t="s">
        <v>5</v>
      </c>
      <c r="H106" s="2">
        <v>-0.7943459777840074</v>
      </c>
      <c r="I106" s="2">
        <v>4.8957017391027813E-2</v>
      </c>
      <c r="J106" s="5">
        <v>142.5935251798561</v>
      </c>
      <c r="K106" s="5">
        <v>4.6175955098439969</v>
      </c>
    </row>
    <row r="107" spans="1:11">
      <c r="A107" s="15">
        <v>2015</v>
      </c>
      <c r="B107" s="15" t="s">
        <v>78</v>
      </c>
      <c r="C107" s="1">
        <v>2</v>
      </c>
      <c r="D107" s="1">
        <v>0</v>
      </c>
      <c r="E107" s="1">
        <v>9</v>
      </c>
      <c r="F107" s="1" t="s">
        <v>14</v>
      </c>
      <c r="G107" s="1" t="s">
        <v>3</v>
      </c>
      <c r="H107" s="2">
        <v>-0.27512891784832827</v>
      </c>
      <c r="I107" s="2">
        <v>8.6660935657020419E-2</v>
      </c>
      <c r="J107" s="5">
        <v>105.969696969697</v>
      </c>
      <c r="K107" s="5">
        <v>5.1646223628254626</v>
      </c>
    </row>
    <row r="108" spans="1:11">
      <c r="A108" s="15">
        <v>2015</v>
      </c>
      <c r="B108" s="15" t="s">
        <v>78</v>
      </c>
      <c r="C108" s="1">
        <v>2</v>
      </c>
      <c r="D108" s="1">
        <v>0</v>
      </c>
      <c r="E108" s="1">
        <v>9</v>
      </c>
      <c r="F108" s="1" t="s">
        <v>14</v>
      </c>
      <c r="G108" s="1" t="s">
        <v>4</v>
      </c>
      <c r="H108" s="2">
        <v>-0.32581817962040616</v>
      </c>
      <c r="I108" s="2">
        <v>8.4370666217858464E-2</v>
      </c>
      <c r="J108" s="5">
        <v>109.0151515151515</v>
      </c>
      <c r="K108" s="5">
        <v>5.1130920024509638</v>
      </c>
    </row>
    <row r="109" spans="1:11">
      <c r="A109" s="15">
        <v>2015</v>
      </c>
      <c r="B109" s="15" t="s">
        <v>78</v>
      </c>
      <c r="C109" s="1">
        <v>2</v>
      </c>
      <c r="D109" s="1">
        <v>0</v>
      </c>
      <c r="E109" s="1">
        <v>9</v>
      </c>
      <c r="F109" s="1" t="s">
        <v>14</v>
      </c>
      <c r="G109" s="1" t="s">
        <v>5</v>
      </c>
      <c r="H109" s="2">
        <v>-0.81732777794940692</v>
      </c>
      <c r="I109" s="2">
        <v>3.7408417782320888E-2</v>
      </c>
      <c r="J109" s="5">
        <v>144.81818181818181</v>
      </c>
      <c r="K109" s="5">
        <v>3.7199669716238679</v>
      </c>
    </row>
    <row r="110" spans="1:11">
      <c r="A110" s="15">
        <v>2015</v>
      </c>
      <c r="B110" s="15" t="s">
        <v>78</v>
      </c>
      <c r="C110" s="1">
        <v>2</v>
      </c>
      <c r="D110" s="1">
        <v>2</v>
      </c>
      <c r="E110" s="1">
        <v>8</v>
      </c>
      <c r="F110" s="1" t="s">
        <v>23</v>
      </c>
      <c r="G110" s="1" t="s">
        <v>3</v>
      </c>
      <c r="H110" s="2">
        <v>-0.37743676360970219</v>
      </c>
      <c r="I110" s="2">
        <v>0.11600861211890909</v>
      </c>
      <c r="J110" s="5">
        <v>112.175</v>
      </c>
      <c r="K110" s="5">
        <v>7.1776998404781462</v>
      </c>
    </row>
    <row r="111" spans="1:11">
      <c r="A111" s="15">
        <v>2015</v>
      </c>
      <c r="B111" s="15" t="s">
        <v>78</v>
      </c>
      <c r="C111" s="1">
        <v>2</v>
      </c>
      <c r="D111" s="1">
        <v>2</v>
      </c>
      <c r="E111" s="1">
        <v>8</v>
      </c>
      <c r="F111" s="1" t="s">
        <v>23</v>
      </c>
      <c r="G111" s="1" t="s">
        <v>4</v>
      </c>
      <c r="H111" s="2">
        <v>-0.23004973718810434</v>
      </c>
      <c r="I111" s="2">
        <v>0.12826057028135893</v>
      </c>
      <c r="J111" s="5">
        <v>103.3</v>
      </c>
      <c r="K111" s="5">
        <v>7.5513243871522304</v>
      </c>
    </row>
    <row r="112" spans="1:11">
      <c r="A112" s="15">
        <v>2015</v>
      </c>
      <c r="B112" s="15" t="s">
        <v>78</v>
      </c>
      <c r="C112" s="1">
        <v>2</v>
      </c>
      <c r="D112" s="1">
        <v>2</v>
      </c>
      <c r="E112" s="1">
        <v>8</v>
      </c>
      <c r="F112" s="1" t="s">
        <v>23</v>
      </c>
      <c r="G112" s="1" t="s">
        <v>5</v>
      </c>
      <c r="H112" s="2">
        <v>-0.81131897770901007</v>
      </c>
      <c r="I112" s="2">
        <v>4.7597824381323518E-2</v>
      </c>
      <c r="J112" s="5">
        <v>144.22499999999999</v>
      </c>
      <c r="K112" s="5">
        <v>4.6649624864515253</v>
      </c>
    </row>
    <row r="113" spans="1:11">
      <c r="A113" s="15">
        <v>2015</v>
      </c>
      <c r="B113" s="15" t="s">
        <v>78</v>
      </c>
      <c r="C113" s="1">
        <v>2</v>
      </c>
      <c r="D113" s="1">
        <v>1</v>
      </c>
      <c r="E113" s="1">
        <v>12</v>
      </c>
      <c r="F113" s="1" t="s">
        <v>24</v>
      </c>
      <c r="G113" s="1" t="s">
        <v>3</v>
      </c>
      <c r="H113" s="2">
        <v>-0.31996154939084864</v>
      </c>
      <c r="I113" s="2">
        <v>0.10111144081366152</v>
      </c>
      <c r="J113" s="5">
        <v>108.66059957173449</v>
      </c>
      <c r="K113" s="5">
        <v>6.1147056622903131</v>
      </c>
    </row>
    <row r="114" spans="1:11">
      <c r="A114" s="15">
        <v>2015</v>
      </c>
      <c r="B114" s="15" t="s">
        <v>78</v>
      </c>
      <c r="C114" s="1">
        <v>2</v>
      </c>
      <c r="D114" s="1">
        <v>1</v>
      </c>
      <c r="E114" s="1">
        <v>12</v>
      </c>
      <c r="F114" s="1" t="s">
        <v>24</v>
      </c>
      <c r="G114" s="1" t="s">
        <v>4</v>
      </c>
      <c r="H114" s="2">
        <v>-0.26208458636456816</v>
      </c>
      <c r="I114" s="2">
        <v>0.11401587912978633</v>
      </c>
      <c r="J114" s="5">
        <v>105.19379014989291</v>
      </c>
      <c r="K114" s="5">
        <v>6.769248388883029</v>
      </c>
    </row>
    <row r="115" spans="1:11">
      <c r="A115" s="15">
        <v>2015</v>
      </c>
      <c r="B115" s="15" t="s">
        <v>78</v>
      </c>
      <c r="C115" s="1">
        <v>2</v>
      </c>
      <c r="D115" s="1">
        <v>1</v>
      </c>
      <c r="E115" s="1">
        <v>12</v>
      </c>
      <c r="F115" s="1" t="s">
        <v>24</v>
      </c>
      <c r="G115" s="1" t="s">
        <v>5</v>
      </c>
      <c r="H115" s="2">
        <v>-0.8285670556470347</v>
      </c>
      <c r="I115" s="2">
        <v>4.151707010509291E-2</v>
      </c>
      <c r="J115" s="5">
        <v>145.95182012847971</v>
      </c>
      <c r="K115" s="5">
        <v>4.2486087791949796</v>
      </c>
    </row>
    <row r="116" spans="1:11">
      <c r="A116" s="15">
        <v>2015</v>
      </c>
      <c r="B116" s="15" t="s">
        <v>78</v>
      </c>
      <c r="C116" s="1">
        <v>2</v>
      </c>
      <c r="D116" s="1">
        <v>0</v>
      </c>
      <c r="E116" s="1">
        <v>16</v>
      </c>
      <c r="F116" s="1" t="s">
        <v>25</v>
      </c>
      <c r="G116" s="1" t="s">
        <v>3</v>
      </c>
      <c r="H116" s="2">
        <v>-0.22945890611921091</v>
      </c>
      <c r="I116" s="2">
        <v>0.15819359074295472</v>
      </c>
      <c r="J116" s="5">
        <v>103.2652173913043</v>
      </c>
      <c r="K116" s="5">
        <v>9.3122924229285413</v>
      </c>
    </row>
    <row r="117" spans="1:11">
      <c r="A117" s="15">
        <v>2015</v>
      </c>
      <c r="B117" s="15" t="s">
        <v>78</v>
      </c>
      <c r="C117" s="1">
        <v>2</v>
      </c>
      <c r="D117" s="1">
        <v>0</v>
      </c>
      <c r="E117" s="1">
        <v>16</v>
      </c>
      <c r="F117" s="1" t="s">
        <v>25</v>
      </c>
      <c r="G117" s="1" t="s">
        <v>4</v>
      </c>
      <c r="H117" s="2">
        <v>-0.31946270668915849</v>
      </c>
      <c r="I117" s="2">
        <v>0.12911667958795806</v>
      </c>
      <c r="J117" s="5">
        <v>108.6304347826087</v>
      </c>
      <c r="K117" s="5">
        <v>7.8069330827662524</v>
      </c>
    </row>
    <row r="118" spans="1:11">
      <c r="A118" s="15">
        <v>2015</v>
      </c>
      <c r="B118" s="15" t="s">
        <v>78</v>
      </c>
      <c r="C118" s="1">
        <v>2</v>
      </c>
      <c r="D118" s="1">
        <v>0</v>
      </c>
      <c r="E118" s="1">
        <v>16</v>
      </c>
      <c r="F118" s="1" t="s">
        <v>25</v>
      </c>
      <c r="G118" s="1" t="s">
        <v>5</v>
      </c>
      <c r="H118" s="2">
        <v>-0.84832946281158117</v>
      </c>
      <c r="I118" s="2">
        <v>3.8000450808497663E-2</v>
      </c>
      <c r="J118" s="5">
        <v>148.03043478260869</v>
      </c>
      <c r="K118" s="5">
        <v>4.1121701435160674</v>
      </c>
    </row>
    <row r="119" spans="1:11">
      <c r="A119" s="15">
        <v>2015</v>
      </c>
      <c r="B119" s="15" t="s">
        <v>78</v>
      </c>
      <c r="C119" s="1">
        <v>2</v>
      </c>
      <c r="D119" s="1">
        <v>2</v>
      </c>
      <c r="E119" s="1">
        <v>15</v>
      </c>
      <c r="F119" s="1" t="s">
        <v>26</v>
      </c>
      <c r="G119" s="1" t="s">
        <v>3</v>
      </c>
      <c r="H119" s="2">
        <v>-0.34077514537702169</v>
      </c>
      <c r="I119" s="2">
        <v>0.10278048981724691</v>
      </c>
      <c r="J119" s="5">
        <v>109.9241071428571</v>
      </c>
      <c r="K119" s="5">
        <v>6.2638096796443392</v>
      </c>
    </row>
    <row r="120" spans="1:11">
      <c r="A120" s="15">
        <v>2015</v>
      </c>
      <c r="B120" s="15" t="s">
        <v>78</v>
      </c>
      <c r="C120" s="1">
        <v>2</v>
      </c>
      <c r="D120" s="1">
        <v>2</v>
      </c>
      <c r="E120" s="1">
        <v>15</v>
      </c>
      <c r="F120" s="1" t="s">
        <v>26</v>
      </c>
      <c r="G120" s="1" t="s">
        <v>4</v>
      </c>
      <c r="H120" s="2">
        <v>-0.2244195844811199</v>
      </c>
      <c r="I120" s="2">
        <v>0.13057143446853084</v>
      </c>
      <c r="J120" s="5">
        <v>102.96875</v>
      </c>
      <c r="K120" s="5">
        <v>7.6770126636276954</v>
      </c>
    </row>
    <row r="121" spans="1:11">
      <c r="A121" s="15">
        <v>2015</v>
      </c>
      <c r="B121" s="15" t="s">
        <v>78</v>
      </c>
      <c r="C121" s="1">
        <v>2</v>
      </c>
      <c r="D121" s="1">
        <v>2</v>
      </c>
      <c r="E121" s="1">
        <v>15</v>
      </c>
      <c r="F121" s="1" t="s">
        <v>26</v>
      </c>
      <c r="G121" s="1" t="s">
        <v>5</v>
      </c>
      <c r="H121" s="2">
        <v>-0.83811846513790134</v>
      </c>
      <c r="I121" s="2">
        <v>3.4557429893962453E-2</v>
      </c>
      <c r="J121" s="5">
        <v>146.94196428571431</v>
      </c>
      <c r="K121" s="5">
        <v>3.629766285098639</v>
      </c>
    </row>
    <row r="122" spans="1:11">
      <c r="A122" s="15">
        <v>2015</v>
      </c>
      <c r="B122" s="15" t="s">
        <v>78</v>
      </c>
      <c r="C122" s="1">
        <v>2</v>
      </c>
      <c r="D122" s="1">
        <v>1</v>
      </c>
      <c r="E122" s="1">
        <v>20</v>
      </c>
      <c r="F122" s="1" t="s">
        <v>27</v>
      </c>
      <c r="G122" s="1" t="s">
        <v>3</v>
      </c>
      <c r="H122" s="2">
        <v>-0.31317775878720444</v>
      </c>
      <c r="I122" s="2">
        <v>7.8323304809586866E-2</v>
      </c>
      <c r="J122" s="5">
        <v>108.2508417508417</v>
      </c>
      <c r="K122" s="5">
        <v>4.7253034354894909</v>
      </c>
    </row>
    <row r="123" spans="1:11">
      <c r="A123" s="15">
        <v>2015</v>
      </c>
      <c r="B123" s="15" t="s">
        <v>78</v>
      </c>
      <c r="C123" s="1">
        <v>2</v>
      </c>
      <c r="D123" s="1">
        <v>1</v>
      </c>
      <c r="E123" s="1">
        <v>20</v>
      </c>
      <c r="F123" s="1" t="s">
        <v>27</v>
      </c>
      <c r="G123" s="1" t="s">
        <v>4</v>
      </c>
      <c r="H123" s="2">
        <v>-0.23395960562620133</v>
      </c>
      <c r="I123" s="2">
        <v>8.3646080712654017E-2</v>
      </c>
      <c r="J123" s="5">
        <v>103.530303030303</v>
      </c>
      <c r="K123" s="5">
        <v>4.9293757237623668</v>
      </c>
    </row>
    <row r="124" spans="1:11">
      <c r="A124" s="15">
        <v>2015</v>
      </c>
      <c r="B124" s="15" t="s">
        <v>78</v>
      </c>
      <c r="C124" s="1">
        <v>2</v>
      </c>
      <c r="D124" s="1">
        <v>1</v>
      </c>
      <c r="E124" s="1">
        <v>20</v>
      </c>
      <c r="F124" s="1" t="s">
        <v>27</v>
      </c>
      <c r="G124" s="1" t="s">
        <v>5</v>
      </c>
      <c r="H124" s="2">
        <v>-0.84881016805446208</v>
      </c>
      <c r="I124" s="2">
        <v>2.9590846608056814E-2</v>
      </c>
      <c r="J124" s="5">
        <v>148.0824915824916</v>
      </c>
      <c r="K124" s="5">
        <v>3.2068051358356771</v>
      </c>
    </row>
    <row r="125" spans="1:11">
      <c r="A125" s="15">
        <v>2015</v>
      </c>
      <c r="B125" s="15" t="s">
        <v>78</v>
      </c>
      <c r="C125" s="1">
        <v>2</v>
      </c>
      <c r="D125" s="1">
        <v>0</v>
      </c>
      <c r="E125" s="1">
        <v>25</v>
      </c>
      <c r="F125" s="1" t="s">
        <v>28</v>
      </c>
      <c r="G125" s="1" t="s">
        <v>3</v>
      </c>
      <c r="H125" s="2">
        <v>-0.24858743143897022</v>
      </c>
      <c r="I125" s="2">
        <v>9.0615558437817462E-2</v>
      </c>
      <c r="J125" s="5">
        <v>104.39393939393941</v>
      </c>
      <c r="K125" s="5">
        <v>5.3601469560326702</v>
      </c>
    </row>
    <row r="126" spans="1:11">
      <c r="A126" s="15">
        <v>2015</v>
      </c>
      <c r="B126" s="15" t="s">
        <v>78</v>
      </c>
      <c r="C126" s="1">
        <v>2</v>
      </c>
      <c r="D126" s="1">
        <v>0</v>
      </c>
      <c r="E126" s="1">
        <v>25</v>
      </c>
      <c r="F126" s="1" t="s">
        <v>28</v>
      </c>
      <c r="G126" s="1" t="s">
        <v>4</v>
      </c>
      <c r="H126" s="2">
        <v>-0.27741628059697654</v>
      </c>
      <c r="I126" s="2">
        <v>9.9967141333598006E-2</v>
      </c>
      <c r="J126" s="5">
        <v>106.10606060606059</v>
      </c>
      <c r="K126" s="5">
        <v>5.9616928343275424</v>
      </c>
    </row>
    <row r="127" spans="1:11">
      <c r="A127" s="15">
        <v>2015</v>
      </c>
      <c r="B127" s="15" t="s">
        <v>78</v>
      </c>
      <c r="C127" s="1">
        <v>2</v>
      </c>
      <c r="D127" s="1">
        <v>0</v>
      </c>
      <c r="E127" s="1">
        <v>25</v>
      </c>
      <c r="F127" s="1" t="s">
        <v>28</v>
      </c>
      <c r="G127" s="1" t="s">
        <v>5</v>
      </c>
      <c r="H127" s="2">
        <v>-0.8612262431802008</v>
      </c>
      <c r="I127" s="2">
        <v>2.6985520103692019E-2</v>
      </c>
      <c r="J127" s="5">
        <v>149.4545454545455</v>
      </c>
      <c r="K127" s="5">
        <v>3.042286909854703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63B47-5A98-1743-BFC1-2869D3E1C93F}">
  <dimension ref="A1:M166"/>
  <sheetViews>
    <sheetView workbookViewId="0">
      <selection activeCell="F17" sqref="F17:F18"/>
    </sheetView>
  </sheetViews>
  <sheetFormatPr baseColWidth="10" defaultColWidth="11.5" defaultRowHeight="16"/>
  <cols>
    <col min="1" max="3" width="15.83203125" customWidth="1"/>
    <col min="4" max="5" width="15.83203125" style="9" customWidth="1"/>
    <col min="6" max="6" width="15.83203125" style="4" customWidth="1"/>
    <col min="7" max="7" width="15.83203125" style="3" customWidth="1"/>
    <col min="8" max="9" width="15.83203125" style="6" customWidth="1"/>
    <col min="10" max="14" width="15.83203125" customWidth="1"/>
  </cols>
  <sheetData>
    <row r="1" spans="1:13">
      <c r="A1" s="1" t="s">
        <v>35</v>
      </c>
      <c r="B1" s="1" t="s">
        <v>36</v>
      </c>
      <c r="C1" s="1" t="s">
        <v>37</v>
      </c>
      <c r="D1" s="1" t="s">
        <v>39</v>
      </c>
      <c r="E1" s="1" t="s">
        <v>38</v>
      </c>
      <c r="F1" s="1" t="s">
        <v>34</v>
      </c>
      <c r="G1" s="1" t="s">
        <v>0</v>
      </c>
      <c r="H1" s="1" t="s">
        <v>1</v>
      </c>
      <c r="I1" s="2" t="s">
        <v>2</v>
      </c>
      <c r="J1" s="2" t="s">
        <v>15</v>
      </c>
      <c r="K1" s="3" t="s">
        <v>18</v>
      </c>
      <c r="L1" s="5" t="s">
        <v>16</v>
      </c>
      <c r="M1" s="5" t="s">
        <v>17</v>
      </c>
    </row>
    <row r="2" spans="1:13">
      <c r="A2" s="1">
        <v>1</v>
      </c>
      <c r="B2" s="1">
        <v>1</v>
      </c>
      <c r="C2" s="1">
        <v>1</v>
      </c>
      <c r="D2" s="1">
        <f>Table13[[#This Row],[2nd charge]]-Table13[[#This Row],[3rd charge]]</f>
        <v>0</v>
      </c>
      <c r="E2" s="1">
        <f>SUM(Table13[[#This Row],[1st charge]],Table13[[#This Row],[2nd charge]],Table13[[#This Row],[3rd charge]])+2</f>
        <v>5</v>
      </c>
      <c r="F2" s="1">
        <f>PRODUCT(Table13[[#This Row],[2nd charge]],Table13[[#This Row],[3rd charge]])</f>
        <v>1</v>
      </c>
      <c r="G2" s="1" t="s">
        <v>6</v>
      </c>
      <c r="H2" s="1" t="s">
        <v>3</v>
      </c>
      <c r="I2" s="2">
        <v>-0.32102410123262609</v>
      </c>
      <c r="J2" s="2">
        <v>0.2024799686763378</v>
      </c>
      <c r="K2" s="3">
        <v>1.0558870175354309</v>
      </c>
      <c r="L2" s="5">
        <f>IF(Table13[[#This Row],[Value (cos)]]="", "", ACOS(Table13[[#This Row],[Value (cos)]])/PI()*180)</f>
        <v>108.72486948963591</v>
      </c>
      <c r="M2" s="5">
        <f>IF(Table13[[#This Row],[Std (cos)]]="","",Table13[[#This Row],[Std (cos)]]*Table13[[#This Row],[Derivative]]/PI()*180)</f>
        <v>12.249606771446032</v>
      </c>
    </row>
    <row r="3" spans="1:13">
      <c r="A3" s="1">
        <v>1</v>
      </c>
      <c r="B3" s="1">
        <v>1</v>
      </c>
      <c r="C3" s="1">
        <v>1</v>
      </c>
      <c r="D3" s="1">
        <f>Table13[[#This Row],[2nd charge]]-Table13[[#This Row],[3rd charge]]</f>
        <v>0</v>
      </c>
      <c r="E3" s="1">
        <f>SUM(Table13[[#This Row],[1st charge]],Table13[[#This Row],[2nd charge]],Table13[[#This Row],[3rd charge]])+2</f>
        <v>5</v>
      </c>
      <c r="F3" s="1">
        <f>PRODUCT(Table13[[#This Row],[2nd charge]],Table13[[#This Row],[3rd charge]])</f>
        <v>1</v>
      </c>
      <c r="G3" s="1" t="s">
        <v>6</v>
      </c>
      <c r="H3" s="1" t="s">
        <v>4</v>
      </c>
      <c r="I3" s="2">
        <v>-0.33184769792999441</v>
      </c>
      <c r="J3" s="2">
        <v>0.19248656844005599</v>
      </c>
      <c r="K3" s="3">
        <v>1.060071071877525</v>
      </c>
      <c r="L3" s="5">
        <f>IF(Table13[[#This Row],[Value (cos)]]="", "", ACOS(Table13[[#This Row],[Value (cos)]])/PI()*180)</f>
        <v>109.38096166134061</v>
      </c>
      <c r="M3" s="5">
        <f>IF(Table13[[#This Row],[Std (cos)]]="","",Table13[[#This Row],[Std (cos)]]*Table13[[#This Row],[Derivative]]/PI()*180)</f>
        <v>11.691171891785819</v>
      </c>
    </row>
    <row r="4" spans="1:13">
      <c r="A4" s="1">
        <v>1</v>
      </c>
      <c r="B4" s="1">
        <v>1</v>
      </c>
      <c r="C4" s="1">
        <v>1</v>
      </c>
      <c r="D4" s="1">
        <f>Table13[[#This Row],[2nd charge]]-Table13[[#This Row],[3rd charge]]</f>
        <v>0</v>
      </c>
      <c r="E4" s="1">
        <f>SUM(Table13[[#This Row],[1st charge]],Table13[[#This Row],[2nd charge]],Table13[[#This Row],[3rd charge]])+2</f>
        <v>5</v>
      </c>
      <c r="F4" s="1">
        <f>PRODUCT(Table13[[#This Row],[2nd charge]],Table13[[#This Row],[3rd charge]])</f>
        <v>1</v>
      </c>
      <c r="G4" s="1" t="s">
        <v>6</v>
      </c>
      <c r="H4" s="1" t="s">
        <v>5</v>
      </c>
      <c r="I4" s="2">
        <v>-0.7232546780975071</v>
      </c>
      <c r="J4" s="2">
        <v>0.13832097226191881</v>
      </c>
      <c r="K4" s="3">
        <v>1.448055217513242</v>
      </c>
      <c r="L4" s="5">
        <f>IF(Table13[[#This Row],[Value (cos)]]="", "", ACOS(Table13[[#This Row],[Value (cos)]])/PI()*180)</f>
        <v>136.32385061478703</v>
      </c>
      <c r="M4" s="5">
        <f>IF(Table13[[#This Row],[Std (cos)]]="","",Table13[[#This Row],[Std (cos)]]*Table13[[#This Row],[Derivative]]/PI()*180)</f>
        <v>11.476138691109654</v>
      </c>
    </row>
    <row r="5" spans="1:13">
      <c r="A5" s="1">
        <v>1</v>
      </c>
      <c r="B5" s="1">
        <v>2</v>
      </c>
      <c r="C5" s="1">
        <v>1</v>
      </c>
      <c r="D5" s="1">
        <f>Table13[[#This Row],[2nd charge]]-Table13[[#This Row],[3rd charge]]</f>
        <v>1</v>
      </c>
      <c r="E5" s="1">
        <f>SUM(Table13[[#This Row],[1st charge]],Table13[[#This Row],[2nd charge]],Table13[[#This Row],[3rd charge]])+2</f>
        <v>6</v>
      </c>
      <c r="F5" s="1">
        <f>PRODUCT(Table13[[#This Row],[2nd charge]],Table13[[#This Row],[3rd charge]])</f>
        <v>2</v>
      </c>
      <c r="G5" s="1" t="s">
        <v>7</v>
      </c>
      <c r="H5" s="1" t="s">
        <v>3</v>
      </c>
      <c r="I5" s="2">
        <v>-0.32345937225774568</v>
      </c>
      <c r="J5" s="2">
        <v>0.18537065440042019</v>
      </c>
      <c r="K5" s="3">
        <v>1.0568120390902229</v>
      </c>
      <c r="L5" s="5">
        <f>IF(Table13[[#This Row],[Value (cos)]]="", "", ACOS(Table13[[#This Row],[Value (cos)]])/PI()*180)</f>
        <v>108.87226262384998</v>
      </c>
      <c r="M5" s="5">
        <f>IF(Table13[[#This Row],[Std (cos)]]="","",Table13[[#This Row],[Std (cos)]]*Table13[[#This Row],[Derivative]]/PI()*180)</f>
        <v>11.224354318278138</v>
      </c>
    </row>
    <row r="6" spans="1:13">
      <c r="A6" s="1">
        <v>1</v>
      </c>
      <c r="B6" s="1">
        <v>2</v>
      </c>
      <c r="C6" s="1">
        <v>1</v>
      </c>
      <c r="D6" s="1">
        <f>Table13[[#This Row],[2nd charge]]-Table13[[#This Row],[3rd charge]]</f>
        <v>1</v>
      </c>
      <c r="E6" s="1">
        <f>SUM(Table13[[#This Row],[1st charge]],Table13[[#This Row],[2nd charge]],Table13[[#This Row],[3rd charge]])+2</f>
        <v>6</v>
      </c>
      <c r="F6" s="1">
        <f>PRODUCT(Table13[[#This Row],[2nd charge]],Table13[[#This Row],[3rd charge]])</f>
        <v>2</v>
      </c>
      <c r="G6" s="1" t="s">
        <v>7</v>
      </c>
      <c r="H6" s="1" t="s">
        <v>4</v>
      </c>
      <c r="I6" s="2">
        <v>-0.2695521983370433</v>
      </c>
      <c r="J6" s="2">
        <v>0.18214412215839609</v>
      </c>
      <c r="K6" s="3">
        <v>1.038436933159699</v>
      </c>
      <c r="L6" s="5">
        <f>IF(Table13[[#This Row],[Value (cos)]]="", "", ACOS(Table13[[#This Row],[Value (cos)]])/PI()*180)</f>
        <v>105.63762178886736</v>
      </c>
      <c r="M6" s="5">
        <f>IF(Table13[[#This Row],[Std (cos)]]="","",Table13[[#This Row],[Std (cos)]]*Table13[[#This Row],[Derivative]]/PI()*180)</f>
        <v>10.837220735921345</v>
      </c>
    </row>
    <row r="7" spans="1:13">
      <c r="A7" s="1">
        <v>1</v>
      </c>
      <c r="B7" s="1">
        <v>2</v>
      </c>
      <c r="C7" s="1">
        <v>1</v>
      </c>
      <c r="D7" s="1">
        <f>Table13[[#This Row],[2nd charge]]-Table13[[#This Row],[3rd charge]]</f>
        <v>1</v>
      </c>
      <c r="E7" s="1">
        <f>SUM(Table13[[#This Row],[1st charge]],Table13[[#This Row],[2nd charge]],Table13[[#This Row],[3rd charge]])+2</f>
        <v>6</v>
      </c>
      <c r="F7" s="1">
        <f>PRODUCT(Table13[[#This Row],[2nd charge]],Table13[[#This Row],[3rd charge]])</f>
        <v>2</v>
      </c>
      <c r="G7" s="1" t="s">
        <v>7</v>
      </c>
      <c r="H7" s="1" t="s">
        <v>5</v>
      </c>
      <c r="I7" s="2">
        <v>-0.77463648681253405</v>
      </c>
      <c r="J7" s="2">
        <v>0.1129116777119137</v>
      </c>
      <c r="K7" s="3">
        <v>1.58126076323581</v>
      </c>
      <c r="L7" s="5">
        <f>IF(Table13[[#This Row],[Value (cos)]]="", "", ACOS(Table13[[#This Row],[Value (cos)]])/PI()*180)</f>
        <v>140.77208683205106</v>
      </c>
      <c r="M7" s="5">
        <f>IF(Table13[[#This Row],[Std (cos)]]="","",Table13[[#This Row],[Std (cos)]]*Table13[[#This Row],[Derivative]]/PI()*180)</f>
        <v>10.229749227715146</v>
      </c>
    </row>
    <row r="8" spans="1:13">
      <c r="A8" s="1">
        <v>1</v>
      </c>
      <c r="B8" s="1">
        <v>2</v>
      </c>
      <c r="C8" s="1">
        <v>2</v>
      </c>
      <c r="D8" s="1">
        <f>Table13[[#This Row],[2nd charge]]-Table13[[#This Row],[3rd charge]]</f>
        <v>0</v>
      </c>
      <c r="E8" s="1">
        <f>SUM(Table13[[#This Row],[1st charge]],Table13[[#This Row],[2nd charge]],Table13[[#This Row],[3rd charge]])+2</f>
        <v>7</v>
      </c>
      <c r="F8" s="1">
        <f>PRODUCT(Table13[[#This Row],[2nd charge]],Table13[[#This Row],[3rd charge]])</f>
        <v>4</v>
      </c>
      <c r="G8" s="1" t="s">
        <v>8</v>
      </c>
      <c r="H8" s="1" t="s">
        <v>3</v>
      </c>
      <c r="I8" s="2">
        <v>-0.27639045908831372</v>
      </c>
      <c r="J8" s="2">
        <v>0.16128145986690201</v>
      </c>
      <c r="K8" s="3">
        <v>1.040533538962237</v>
      </c>
      <c r="L8" s="5">
        <f>IF(Table13[[#This Row],[Value (cos)]]="", "", ACOS(Table13[[#This Row],[Value (cos)]])/PI()*180)</f>
        <v>106.0448935929596</v>
      </c>
      <c r="M8" s="5">
        <f>IF(Table13[[#This Row],[Std (cos)]]="","",Table13[[#This Row],[Std (cos)]]*Table13[[#This Row],[Derivative]]/PI()*180)</f>
        <v>9.6153071411908471</v>
      </c>
    </row>
    <row r="9" spans="1:13">
      <c r="A9" s="1">
        <v>1</v>
      </c>
      <c r="B9" s="1">
        <v>2</v>
      </c>
      <c r="C9" s="1">
        <v>2</v>
      </c>
      <c r="D9" s="1">
        <f>Table13[[#This Row],[2nd charge]]-Table13[[#This Row],[3rd charge]]</f>
        <v>0</v>
      </c>
      <c r="E9" s="1">
        <f>SUM(Table13[[#This Row],[1st charge]],Table13[[#This Row],[2nd charge]],Table13[[#This Row],[3rd charge]])+2</f>
        <v>7</v>
      </c>
      <c r="F9" s="1">
        <f>PRODUCT(Table13[[#This Row],[2nd charge]],Table13[[#This Row],[3rd charge]])</f>
        <v>4</v>
      </c>
      <c r="G9" s="1" t="s">
        <v>8</v>
      </c>
      <c r="H9" s="1" t="s">
        <v>4</v>
      </c>
      <c r="I9" s="2">
        <v>-0.27718476712745649</v>
      </c>
      <c r="J9" s="2">
        <v>0.1607768138034005</v>
      </c>
      <c r="K9" s="3">
        <v>1.0407813148040359</v>
      </c>
      <c r="L9" s="5">
        <f>IF(Table13[[#This Row],[Value (cos)]]="", "", ACOS(Table13[[#This Row],[Value (cos)]])/PI()*180)</f>
        <v>106.09225442762396</v>
      </c>
      <c r="M9" s="5">
        <f>IF(Table13[[#This Row],[Std (cos)]]="","",Table13[[#This Row],[Std (cos)]]*Table13[[#This Row],[Derivative]]/PI()*180)</f>
        <v>9.5875035308724943</v>
      </c>
    </row>
    <row r="10" spans="1:13">
      <c r="A10" s="1">
        <v>1</v>
      </c>
      <c r="B10" s="1">
        <v>2</v>
      </c>
      <c r="C10" s="1">
        <v>2</v>
      </c>
      <c r="D10" s="1">
        <f>Table13[[#This Row],[2nd charge]]-Table13[[#This Row],[3rd charge]]</f>
        <v>0</v>
      </c>
      <c r="E10" s="1">
        <f>SUM(Table13[[#This Row],[1st charge]],Table13[[#This Row],[2nd charge]],Table13[[#This Row],[3rd charge]])+2</f>
        <v>7</v>
      </c>
      <c r="F10" s="1">
        <f>PRODUCT(Table13[[#This Row],[2nd charge]],Table13[[#This Row],[3rd charge]])</f>
        <v>4</v>
      </c>
      <c r="G10" s="1" t="s">
        <v>8</v>
      </c>
      <c r="H10" s="1" t="s">
        <v>5</v>
      </c>
      <c r="I10" s="2">
        <v>-0.82134670598044057</v>
      </c>
      <c r="J10" s="2">
        <v>9.2958334838417103E-2</v>
      </c>
      <c r="K10" s="3">
        <v>1.7530656235606199</v>
      </c>
      <c r="L10" s="5">
        <f>IF(Table13[[#This Row],[Value (cos)]]="", "", ACOS(Table13[[#This Row],[Value (cos)]])/PI()*180)</f>
        <v>145.21983228563718</v>
      </c>
      <c r="M10" s="5">
        <f>IF(Table13[[#This Row],[Std (cos)]]="","",Table13[[#This Row],[Std (cos)]]*Table13[[#This Row],[Derivative]]/PI()*180)</f>
        <v>9.3370383291551011</v>
      </c>
    </row>
    <row r="11" spans="1:13">
      <c r="A11" s="1">
        <v>1</v>
      </c>
      <c r="B11" s="1">
        <v>3</v>
      </c>
      <c r="C11" s="1">
        <v>1</v>
      </c>
      <c r="D11" s="1">
        <f>Table13[[#This Row],[2nd charge]]-Table13[[#This Row],[3rd charge]]</f>
        <v>2</v>
      </c>
      <c r="E11" s="1">
        <f>SUM(Table13[[#This Row],[1st charge]],Table13[[#This Row],[2nd charge]],Table13[[#This Row],[3rd charge]])+2</f>
        <v>7</v>
      </c>
      <c r="F11" s="1">
        <f>PRODUCT(Table13[[#This Row],[2nd charge]],Table13[[#This Row],[3rd charge]])</f>
        <v>3</v>
      </c>
      <c r="G11" s="1" t="s">
        <v>9</v>
      </c>
      <c r="H11" s="1" t="s">
        <v>3</v>
      </c>
      <c r="I11" s="2">
        <v>-0.35409072734093477</v>
      </c>
      <c r="J11" s="2">
        <v>0.17251968143527929</v>
      </c>
      <c r="K11" s="3">
        <v>1.069277327422347</v>
      </c>
      <c r="L11" s="5">
        <f>IF(Table13[[#This Row],[Value (cos)]]="", "", ACOS(Table13[[#This Row],[Value (cos)]])/PI()*180)</f>
        <v>110.73772745424894</v>
      </c>
      <c r="M11" s="5">
        <f>IF(Table13[[#This Row],[Std (cos)]]="","",Table13[[#This Row],[Std (cos)]]*Table13[[#This Row],[Derivative]]/PI()*180)</f>
        <v>10.569431737999054</v>
      </c>
    </row>
    <row r="12" spans="1:13">
      <c r="A12" s="1">
        <v>1</v>
      </c>
      <c r="B12" s="1">
        <v>3</v>
      </c>
      <c r="C12" s="1">
        <v>1</v>
      </c>
      <c r="D12" s="1">
        <f>Table13[[#This Row],[2nd charge]]-Table13[[#This Row],[3rd charge]]</f>
        <v>2</v>
      </c>
      <c r="E12" s="1">
        <f>SUM(Table13[[#This Row],[1st charge]],Table13[[#This Row],[2nd charge]],Table13[[#This Row],[3rd charge]])+2</f>
        <v>7</v>
      </c>
      <c r="F12" s="1">
        <f>PRODUCT(Table13[[#This Row],[2nd charge]],Table13[[#This Row],[3rd charge]])</f>
        <v>3</v>
      </c>
      <c r="G12" s="1" t="s">
        <v>9</v>
      </c>
      <c r="H12" s="1" t="s">
        <v>4</v>
      </c>
      <c r="I12" s="2">
        <v>-0.21422436169934531</v>
      </c>
      <c r="J12" s="2">
        <v>0.15913142863189861</v>
      </c>
      <c r="K12" s="3">
        <v>1.023767288662697</v>
      </c>
      <c r="L12" s="5">
        <f>IF(Table13[[#This Row],[Value (cos)]]="", "", ACOS(Table13[[#This Row],[Value (cos)]])/PI()*180)</f>
        <v>102.37002629931223</v>
      </c>
      <c r="M12" s="5">
        <f>IF(Table13[[#This Row],[Std (cos)]]="","",Table13[[#This Row],[Std (cos)]]*Table13[[#This Row],[Derivative]]/PI()*180)</f>
        <v>9.3342589110532828</v>
      </c>
    </row>
    <row r="13" spans="1:13">
      <c r="A13" s="1">
        <v>1</v>
      </c>
      <c r="B13" s="1">
        <v>3</v>
      </c>
      <c r="C13" s="1">
        <v>1</v>
      </c>
      <c r="D13" s="1">
        <f>Table13[[#This Row],[2nd charge]]-Table13[[#This Row],[3rd charge]]</f>
        <v>2</v>
      </c>
      <c r="E13" s="1">
        <f>SUM(Table13[[#This Row],[1st charge]],Table13[[#This Row],[2nd charge]],Table13[[#This Row],[3rd charge]])+2</f>
        <v>7</v>
      </c>
      <c r="F13" s="1">
        <f>PRODUCT(Table13[[#This Row],[2nd charge]],Table13[[#This Row],[3rd charge]])</f>
        <v>3</v>
      </c>
      <c r="G13" s="1" t="s">
        <v>9</v>
      </c>
      <c r="H13" s="1" t="s">
        <v>5</v>
      </c>
      <c r="I13" s="2">
        <v>-0.77720624095295554</v>
      </c>
      <c r="J13" s="2">
        <v>0.136516918986058</v>
      </c>
      <c r="K13" s="3">
        <v>1.5892037259731191</v>
      </c>
      <c r="L13" s="5">
        <f>IF(Table13[[#This Row],[Value (cos)]]="", "", ACOS(Table13[[#This Row],[Value (cos)]])/PI()*180)</f>
        <v>141.00548840471913</v>
      </c>
      <c r="M13" s="5">
        <f>IF(Table13[[#This Row],[Std (cos)]]="","",Table13[[#This Row],[Std (cos)]]*Table13[[#This Row],[Derivative]]/PI()*180)</f>
        <v>12.430502500494311</v>
      </c>
    </row>
    <row r="14" spans="1:13">
      <c r="A14" s="1">
        <v>1</v>
      </c>
      <c r="B14" s="1">
        <v>3</v>
      </c>
      <c r="C14" s="1">
        <v>2</v>
      </c>
      <c r="D14" s="1">
        <f>Table13[[#This Row],[2nd charge]]-Table13[[#This Row],[3rd charge]]</f>
        <v>1</v>
      </c>
      <c r="E14" s="1">
        <f>SUM(Table13[[#This Row],[1st charge]],Table13[[#This Row],[2nd charge]],Table13[[#This Row],[3rd charge]])+2</f>
        <v>8</v>
      </c>
      <c r="F14" s="1">
        <f>PRODUCT(Table13[[#This Row],[2nd charge]],Table13[[#This Row],[3rd charge]])</f>
        <v>6</v>
      </c>
      <c r="G14" s="1" t="s">
        <v>10</v>
      </c>
      <c r="H14" s="1" t="s">
        <v>3</v>
      </c>
      <c r="I14" s="2">
        <v>-0.28138785681303252</v>
      </c>
      <c r="J14" s="2">
        <v>0.14962048943722209</v>
      </c>
      <c r="K14" s="3">
        <v>1.0421072615550351</v>
      </c>
      <c r="L14" s="5">
        <f>IF(Table13[[#This Row],[Value (cos)]]="", "", ACOS(Table13[[#This Row],[Value (cos)]])/PI()*180)</f>
        <v>106.34305380989565</v>
      </c>
      <c r="M14" s="5">
        <f>IF(Table13[[#This Row],[Std (cos)]]="","",Table13[[#This Row],[Std (cos)]]*Table13[[#This Row],[Derivative]]/PI()*180)</f>
        <v>8.9335922343467455</v>
      </c>
    </row>
    <row r="15" spans="1:13">
      <c r="A15" s="1">
        <v>1</v>
      </c>
      <c r="B15" s="1">
        <v>3</v>
      </c>
      <c r="C15" s="1">
        <v>2</v>
      </c>
      <c r="D15" s="1">
        <f>Table13[[#This Row],[2nd charge]]-Table13[[#This Row],[3rd charge]]</f>
        <v>1</v>
      </c>
      <c r="E15" s="1">
        <f>SUM(Table13[[#This Row],[1st charge]],Table13[[#This Row],[2nd charge]],Table13[[#This Row],[3rd charge]])+2</f>
        <v>8</v>
      </c>
      <c r="F15" s="1">
        <f>PRODUCT(Table13[[#This Row],[2nd charge]],Table13[[#This Row],[3rd charge]])</f>
        <v>6</v>
      </c>
      <c r="G15" s="1" t="s">
        <v>10</v>
      </c>
      <c r="H15" s="1" t="s">
        <v>4</v>
      </c>
      <c r="I15" s="2">
        <v>-0.24355238180185279</v>
      </c>
      <c r="J15" s="2">
        <v>0.1402615463709237</v>
      </c>
      <c r="K15" s="3">
        <v>1.0310471551629281</v>
      </c>
      <c r="L15" s="5">
        <f>IF(Table13[[#This Row],[Value (cos)]]="", "", ACOS(Table13[[#This Row],[Value (cos)]])/PI()*180)</f>
        <v>104.09630012557567</v>
      </c>
      <c r="M15" s="5">
        <f>IF(Table13[[#This Row],[Std (cos)]]="","",Table13[[#This Row],[Std (cos)]]*Table13[[#This Row],[Derivative]]/PI()*180)</f>
        <v>8.2859018262167918</v>
      </c>
    </row>
    <row r="16" spans="1:13">
      <c r="A16" s="1">
        <v>1</v>
      </c>
      <c r="B16" s="1">
        <v>3</v>
      </c>
      <c r="C16" s="1">
        <v>2</v>
      </c>
      <c r="D16" s="1">
        <f>Table13[[#This Row],[2nd charge]]-Table13[[#This Row],[3rd charge]]</f>
        <v>1</v>
      </c>
      <c r="E16" s="1">
        <f>SUM(Table13[[#This Row],[1st charge]],Table13[[#This Row],[2nd charge]],Table13[[#This Row],[3rd charge]])+2</f>
        <v>8</v>
      </c>
      <c r="F16" s="1">
        <f>PRODUCT(Table13[[#This Row],[2nd charge]],Table13[[#This Row],[3rd charge]])</f>
        <v>6</v>
      </c>
      <c r="G16" s="1" t="s">
        <v>10</v>
      </c>
      <c r="H16" s="1" t="s">
        <v>5</v>
      </c>
      <c r="I16" s="2">
        <v>-0.84669829484207981</v>
      </c>
      <c r="J16" s="2">
        <v>6.6855717328829778E-2</v>
      </c>
      <c r="K16" s="3">
        <v>1.8794402920466979</v>
      </c>
      <c r="L16" s="5">
        <f>IF(Table13[[#This Row],[Value (cos)]]="", "", ACOS(Table13[[#This Row],[Value (cos)]])/PI()*180)</f>
        <v>147.85435326124076</v>
      </c>
      <c r="M16" s="5">
        <f>IF(Table13[[#This Row],[Std (cos)]]="","",Table13[[#This Row],[Std (cos)]]*Table13[[#This Row],[Derivative]]/PI()*180)</f>
        <v>7.1992908362654058</v>
      </c>
    </row>
    <row r="17" spans="1:13">
      <c r="A17" s="1">
        <v>1</v>
      </c>
      <c r="B17" s="1">
        <v>3</v>
      </c>
      <c r="C17" s="1">
        <v>3</v>
      </c>
      <c r="D17" s="1">
        <f>Table13[[#This Row],[2nd charge]]-Table13[[#This Row],[3rd charge]]</f>
        <v>0</v>
      </c>
      <c r="E17" s="1">
        <f>SUM(Table13[[#This Row],[1st charge]],Table13[[#This Row],[2nd charge]],Table13[[#This Row],[3rd charge]])+2</f>
        <v>9</v>
      </c>
      <c r="F17" s="1">
        <f>PRODUCT(Table13[[#This Row],[2nd charge]],Table13[[#This Row],[3rd charge]])</f>
        <v>9</v>
      </c>
      <c r="G17" s="1" t="s">
        <v>11</v>
      </c>
      <c r="H17" s="1" t="s">
        <v>3</v>
      </c>
      <c r="I17" s="2">
        <v>-0.24970910154166789</v>
      </c>
      <c r="J17" s="2">
        <v>0.13815395723258489</v>
      </c>
      <c r="K17" s="3">
        <v>1.0327154979411961</v>
      </c>
      <c r="L17" s="5">
        <f>IF(Table13[[#This Row],[Value (cos)]]="", "", ACOS(Table13[[#This Row],[Value (cos)]])/PI()*180)</f>
        <v>104.46029898744544</v>
      </c>
      <c r="M17" s="5">
        <f>IF(Table13[[#This Row],[Std (cos)]]="","",Table13[[#This Row],[Std (cos)]]*Table13[[#This Row],[Derivative]]/PI()*180)</f>
        <v>8.1746027331500422</v>
      </c>
    </row>
    <row r="18" spans="1:13">
      <c r="A18" s="1">
        <v>1</v>
      </c>
      <c r="B18" s="1">
        <v>3</v>
      </c>
      <c r="C18" s="1">
        <v>3</v>
      </c>
      <c r="D18" s="1">
        <f>Table13[[#This Row],[2nd charge]]-Table13[[#This Row],[3rd charge]]</f>
        <v>0</v>
      </c>
      <c r="E18" s="1">
        <f>SUM(Table13[[#This Row],[1st charge]],Table13[[#This Row],[2nd charge]],Table13[[#This Row],[3rd charge]])+2</f>
        <v>9</v>
      </c>
      <c r="F18" s="1">
        <f>PRODUCT(Table13[[#This Row],[2nd charge]],Table13[[#This Row],[3rd charge]])</f>
        <v>9</v>
      </c>
      <c r="G18" s="1" t="s">
        <v>11</v>
      </c>
      <c r="H18" s="1" t="s">
        <v>4</v>
      </c>
      <c r="I18" s="2">
        <v>-0.25029766913568963</v>
      </c>
      <c r="J18" s="2">
        <v>0.13703571642469359</v>
      </c>
      <c r="K18" s="3">
        <v>1.0328775992661441</v>
      </c>
      <c r="L18" s="5">
        <f>IF(Table13[[#This Row],[Value (cos)]]="", "", ACOS(Table13[[#This Row],[Value (cos)]])/PI()*180)</f>
        <v>104.49512740486695</v>
      </c>
      <c r="M18" s="5">
        <f>IF(Table13[[#This Row],[Std (cos)]]="","",Table13[[#This Row],[Std (cos)]]*Table13[[#This Row],[Derivative]]/PI()*180)</f>
        <v>8.109708906369347</v>
      </c>
    </row>
    <row r="19" spans="1:13">
      <c r="A19" s="1">
        <v>1</v>
      </c>
      <c r="B19" s="1">
        <v>3</v>
      </c>
      <c r="C19" s="1">
        <v>3</v>
      </c>
      <c r="D19" s="1">
        <f>Table13[[#This Row],[2nd charge]]-Table13[[#This Row],[3rd charge]]</f>
        <v>0</v>
      </c>
      <c r="E19" s="1">
        <f>SUM(Table13[[#This Row],[1st charge]],Table13[[#This Row],[2nd charge]],Table13[[#This Row],[3rd charge]])+2</f>
        <v>9</v>
      </c>
      <c r="F19" s="1">
        <f>PRODUCT(Table13[[#This Row],[2nd charge]],Table13[[#This Row],[3rd charge]])</f>
        <v>9</v>
      </c>
      <c r="G19" s="1" t="s">
        <v>11</v>
      </c>
      <c r="H19" s="1" t="s">
        <v>5</v>
      </c>
      <c r="I19" s="2">
        <v>-0.87023797569117955</v>
      </c>
      <c r="J19" s="2">
        <v>6.0944384713478392E-2</v>
      </c>
      <c r="K19" s="3">
        <v>2.0299145588186969</v>
      </c>
      <c r="L19" s="5">
        <f>IF(Table13[[#This Row],[Value (cos)]]="", "", ACOS(Table13[[#This Row],[Value (cos)]])/PI()*180)</f>
        <v>150.48630559211676</v>
      </c>
      <c r="M19" s="5">
        <f>IF(Table13[[#This Row],[Std (cos)]]="","",Table13[[#This Row],[Std (cos)]]*Table13[[#This Row],[Derivative]]/PI()*180)</f>
        <v>7.0881693907768959</v>
      </c>
    </row>
    <row r="20" spans="1:13">
      <c r="A20" s="1">
        <v>1</v>
      </c>
      <c r="B20" s="1">
        <v>4</v>
      </c>
      <c r="C20" s="1">
        <v>2</v>
      </c>
      <c r="D20" s="1">
        <f>Table13[[#This Row],[2nd charge]]-Table13[[#This Row],[3rd charge]]</f>
        <v>2</v>
      </c>
      <c r="E20" s="1">
        <f>SUM(Table13[[#This Row],[1st charge]],Table13[[#This Row],[2nd charge]],Table13[[#This Row],[3rd charge]])+2</f>
        <v>9</v>
      </c>
      <c r="F20" s="1">
        <f>PRODUCT(Table13[[#This Row],[2nd charge]],Table13[[#This Row],[3rd charge]])</f>
        <v>8</v>
      </c>
      <c r="G20" s="1" t="s">
        <v>20</v>
      </c>
      <c r="H20" s="1" t="s">
        <v>3</v>
      </c>
      <c r="I20" s="2">
        <v>-0.26799359419898883</v>
      </c>
      <c r="J20" s="2">
        <v>0.17687772350782269</v>
      </c>
      <c r="K20" s="3">
        <v>1.037968154839866</v>
      </c>
      <c r="L20" s="5">
        <f>IF(Table13[[#This Row],[Value (cos)]]="", "", ACOS(Table13[[#This Row],[Value (cos)]])/PI()*180)</f>
        <v>105.54490883262645</v>
      </c>
      <c r="M20" s="5">
        <f>IF(Table13[[#This Row],[Std (cos)]]="","",Table13[[#This Row],[Std (cos)]]*Table13[[#This Row],[Derivative]]/PI()*180)</f>
        <v>10.519129504757032</v>
      </c>
    </row>
    <row r="21" spans="1:13">
      <c r="A21" s="1">
        <v>1</v>
      </c>
      <c r="B21" s="1">
        <v>4</v>
      </c>
      <c r="C21" s="1">
        <v>2</v>
      </c>
      <c r="D21" s="1">
        <f>Table13[[#This Row],[2nd charge]]-Table13[[#This Row],[3rd charge]]</f>
        <v>2</v>
      </c>
      <c r="E21" s="1">
        <f>SUM(Table13[[#This Row],[1st charge]],Table13[[#This Row],[2nd charge]],Table13[[#This Row],[3rd charge]])+2</f>
        <v>9</v>
      </c>
      <c r="F21" s="1">
        <f>PRODUCT(Table13[[#This Row],[2nd charge]],Table13[[#This Row],[3rd charge]])</f>
        <v>8</v>
      </c>
      <c r="G21" s="1" t="s">
        <v>20</v>
      </c>
      <c r="H21" s="1" t="s">
        <v>4</v>
      </c>
      <c r="I21" s="2">
        <v>-0.2774838617731839</v>
      </c>
      <c r="J21" s="2">
        <v>0.196363457119486</v>
      </c>
      <c r="K21" s="3">
        <v>1.0408748444402769</v>
      </c>
      <c r="L21" s="5">
        <f>IF(Table13[[#This Row],[Value (cos)]]="", "", ACOS(Table13[[#This Row],[Value (cos)]])/PI()*180)</f>
        <v>106.11009095343933</v>
      </c>
      <c r="M21" s="5">
        <f>IF(Table13[[#This Row],[Std (cos)]]="","",Table13[[#This Row],[Std (cos)]]*Table13[[#This Row],[Derivative]]/PI()*180)</f>
        <v>11.710671934791133</v>
      </c>
    </row>
    <row r="22" spans="1:13">
      <c r="A22" s="1">
        <v>1</v>
      </c>
      <c r="B22" s="1">
        <v>4</v>
      </c>
      <c r="C22" s="1">
        <v>2</v>
      </c>
      <c r="D22" s="1">
        <f>Table13[[#This Row],[2nd charge]]-Table13[[#This Row],[3rd charge]]</f>
        <v>2</v>
      </c>
      <c r="E22" s="1">
        <f>SUM(Table13[[#This Row],[1st charge]],Table13[[#This Row],[2nd charge]],Table13[[#This Row],[3rd charge]])+2</f>
        <v>9</v>
      </c>
      <c r="F22" s="1">
        <f>PRODUCT(Table13[[#This Row],[2nd charge]],Table13[[#This Row],[3rd charge]])</f>
        <v>8</v>
      </c>
      <c r="G22" s="1" t="s">
        <v>20</v>
      </c>
      <c r="H22" s="1" t="s">
        <v>5</v>
      </c>
      <c r="I22" s="2">
        <v>-0.81329998597946496</v>
      </c>
      <c r="J22" s="2">
        <v>0.13350658666608681</v>
      </c>
      <c r="K22" s="3">
        <v>1.7186719761298139</v>
      </c>
      <c r="L22" s="5">
        <f>IF(Table13[[#This Row],[Value (cos)]]="", "", ACOS(Table13[[#This Row],[Value (cos)]])/PI()*180)</f>
        <v>144.41961351507041</v>
      </c>
      <c r="M22" s="5">
        <f>IF(Table13[[#This Row],[Std (cos)]]="","",Table13[[#This Row],[Std (cos)]]*Table13[[#This Row],[Derivative]]/PI()*180)</f>
        <v>13.146747461521096</v>
      </c>
    </row>
    <row r="23" spans="1:13">
      <c r="A23" s="1">
        <v>1</v>
      </c>
      <c r="B23" s="1">
        <v>4</v>
      </c>
      <c r="C23" s="1">
        <v>3</v>
      </c>
      <c r="D23" s="1">
        <f>Table13[[#This Row],[2nd charge]]-Table13[[#This Row],[3rd charge]]</f>
        <v>1</v>
      </c>
      <c r="E23" s="1">
        <f>SUM(Table13[[#This Row],[1st charge]],Table13[[#This Row],[2nd charge]],Table13[[#This Row],[3rd charge]])+2</f>
        <v>10</v>
      </c>
      <c r="F23" s="1">
        <f>PRODUCT(Table13[[#This Row],[2nd charge]],Table13[[#This Row],[3rd charge]])</f>
        <v>12</v>
      </c>
      <c r="G23" s="1" t="s">
        <v>21</v>
      </c>
      <c r="H23" s="1" t="s">
        <v>3</v>
      </c>
      <c r="I23" s="2">
        <v>-0.25808828365545711</v>
      </c>
      <c r="J23" s="2">
        <v>0.13765449088574411</v>
      </c>
      <c r="K23" s="3">
        <v>1.03506667504877</v>
      </c>
      <c r="L23" s="5">
        <f>IF(Table13[[#This Row],[Value (cos)]]="", "", ACOS(Table13[[#This Row],[Value (cos)]])/PI()*180)</f>
        <v>104.95665784402556</v>
      </c>
      <c r="M23" s="5">
        <f>IF(Table13[[#This Row],[Std (cos)]]="","",Table13[[#This Row],[Std (cos)]]*Table13[[#This Row],[Derivative]]/PI()*180)</f>
        <v>8.1635929738660735</v>
      </c>
    </row>
    <row r="24" spans="1:13">
      <c r="A24" s="1">
        <v>1</v>
      </c>
      <c r="B24" s="1">
        <v>4</v>
      </c>
      <c r="C24" s="1">
        <v>3</v>
      </c>
      <c r="D24" s="1">
        <f>Table13[[#This Row],[2nd charge]]-Table13[[#This Row],[3rd charge]]</f>
        <v>1</v>
      </c>
      <c r="E24" s="1">
        <f>SUM(Table13[[#This Row],[1st charge]],Table13[[#This Row],[2nd charge]],Table13[[#This Row],[3rd charge]])+2</f>
        <v>10</v>
      </c>
      <c r="F24" s="1">
        <f>PRODUCT(Table13[[#This Row],[2nd charge]],Table13[[#This Row],[3rd charge]])</f>
        <v>12</v>
      </c>
      <c r="G24" s="1" t="s">
        <v>21</v>
      </c>
      <c r="H24" s="1" t="s">
        <v>4</v>
      </c>
      <c r="I24" s="2">
        <v>-0.21835201152408301</v>
      </c>
      <c r="J24" s="2">
        <v>0.1334573934634829</v>
      </c>
      <c r="K24" s="3">
        <v>1.0247265776790251</v>
      </c>
      <c r="L24" s="5">
        <f>IF(Table13[[#This Row],[Value (cos)]]="", "", ACOS(Table13[[#This Row],[Value (cos)]])/PI()*180)</f>
        <v>102.61225712453606</v>
      </c>
      <c r="M24" s="5">
        <f>IF(Table13[[#This Row],[Std (cos)]]="","",Table13[[#This Row],[Std (cos)]]*Table13[[#This Row],[Derivative]]/PI()*180)</f>
        <v>7.8356182888432011</v>
      </c>
    </row>
    <row r="25" spans="1:13">
      <c r="A25" s="1">
        <v>1</v>
      </c>
      <c r="B25" s="1">
        <v>4</v>
      </c>
      <c r="C25" s="1">
        <v>3</v>
      </c>
      <c r="D25" s="1">
        <f>Table13[[#This Row],[2nd charge]]-Table13[[#This Row],[3rd charge]]</f>
        <v>1</v>
      </c>
      <c r="E25" s="1">
        <f>SUM(Table13[[#This Row],[1st charge]],Table13[[#This Row],[2nd charge]],Table13[[#This Row],[3rd charge]])+2</f>
        <v>10</v>
      </c>
      <c r="F25" s="1">
        <f>PRODUCT(Table13[[#This Row],[2nd charge]],Table13[[#This Row],[3rd charge]])</f>
        <v>12</v>
      </c>
      <c r="G25" s="1" t="s">
        <v>21</v>
      </c>
      <c r="H25" s="1" t="s">
        <v>5</v>
      </c>
      <c r="I25" s="2">
        <v>-0.87935191329248608</v>
      </c>
      <c r="J25" s="2">
        <v>5.8830771351952332E-2</v>
      </c>
      <c r="K25" s="3">
        <v>2.1000794501159308</v>
      </c>
      <c r="L25" s="5">
        <f>IF(Table13[[#This Row],[Value (cos)]]="", "", ACOS(Table13[[#This Row],[Value (cos)]])/PI()*180)</f>
        <v>151.56428367206067</v>
      </c>
      <c r="M25" s="5">
        <f>IF(Table13[[#This Row],[Std (cos)]]="","",Table13[[#This Row],[Std (cos)]]*Table13[[#This Row],[Derivative]]/PI()*180)</f>
        <v>7.0788531051965382</v>
      </c>
    </row>
    <row r="26" spans="1:13">
      <c r="A26" s="1">
        <v>1</v>
      </c>
      <c r="B26" s="1">
        <v>4</v>
      </c>
      <c r="C26" s="1">
        <v>4</v>
      </c>
      <c r="D26" s="1">
        <f>Table13[[#This Row],[2nd charge]]-Table13[[#This Row],[3rd charge]]</f>
        <v>0</v>
      </c>
      <c r="E26" s="1">
        <f>SUM(Table13[[#This Row],[1st charge]],Table13[[#This Row],[2nd charge]],Table13[[#This Row],[3rd charge]])+2</f>
        <v>11</v>
      </c>
      <c r="F26" s="1">
        <f>PRODUCT(Table13[[#This Row],[2nd charge]],Table13[[#This Row],[3rd charge]])</f>
        <v>16</v>
      </c>
      <c r="G26" s="1" t="s">
        <v>22</v>
      </c>
      <c r="H26" s="1" t="s">
        <v>3</v>
      </c>
      <c r="I26" s="2">
        <v>-0.22991131586285671</v>
      </c>
      <c r="J26" s="2">
        <v>0.14357853067647219</v>
      </c>
      <c r="K26" s="3">
        <v>1.0275257884803111</v>
      </c>
      <c r="L26" s="5">
        <f>IF(Table13[[#This Row],[Value (cos)]]="", "", ACOS(Table13[[#This Row],[Value (cos)]])/PI()*180)</f>
        <v>103.29185059946103</v>
      </c>
      <c r="M26" s="5">
        <f>IF(Table13[[#This Row],[Std (cos)]]="","",Table13[[#This Row],[Std (cos)]]*Table13[[#This Row],[Derivative]]/PI()*180)</f>
        <v>8.4528831894387988</v>
      </c>
    </row>
    <row r="27" spans="1:13">
      <c r="A27" s="1">
        <v>1</v>
      </c>
      <c r="B27" s="1">
        <v>4</v>
      </c>
      <c r="C27" s="1">
        <v>4</v>
      </c>
      <c r="D27" s="1">
        <f>Table13[[#This Row],[2nd charge]]-Table13[[#This Row],[3rd charge]]</f>
        <v>0</v>
      </c>
      <c r="E27" s="1">
        <f>SUM(Table13[[#This Row],[1st charge]],Table13[[#This Row],[2nd charge]],Table13[[#This Row],[3rd charge]])+2</f>
        <v>11</v>
      </c>
      <c r="F27" s="1">
        <f>PRODUCT(Table13[[#This Row],[2nd charge]],Table13[[#This Row],[3rd charge]])</f>
        <v>16</v>
      </c>
      <c r="G27" s="1" t="s">
        <v>22</v>
      </c>
      <c r="H27" s="1" t="s">
        <v>4</v>
      </c>
      <c r="I27" s="2">
        <v>-0.22226008475820441</v>
      </c>
      <c r="J27" s="2">
        <v>0.1432136257776388</v>
      </c>
      <c r="K27" s="3">
        <v>1.025654266998193</v>
      </c>
      <c r="L27" s="5">
        <f>IF(Table13[[#This Row],[Value (cos)]]="", "", ACOS(Table13[[#This Row],[Value (cos)]])/PI()*180)</f>
        <v>102.84181341400038</v>
      </c>
      <c r="M27" s="5">
        <f>IF(Table13[[#This Row],[Std (cos)]]="","",Table13[[#This Row],[Std (cos)]]*Table13[[#This Row],[Derivative]]/PI()*180)</f>
        <v>8.4160433455907526</v>
      </c>
    </row>
    <row r="28" spans="1:13">
      <c r="A28" s="1">
        <v>1</v>
      </c>
      <c r="B28" s="1">
        <v>4</v>
      </c>
      <c r="C28" s="1">
        <v>4</v>
      </c>
      <c r="D28" s="1">
        <f>Table13[[#This Row],[2nd charge]]-Table13[[#This Row],[3rd charge]]</f>
        <v>0</v>
      </c>
      <c r="E28" s="1">
        <f>SUM(Table13[[#This Row],[1st charge]],Table13[[#This Row],[2nd charge]],Table13[[#This Row],[3rd charge]])+2</f>
        <v>11</v>
      </c>
      <c r="F28" s="1">
        <f>PRODUCT(Table13[[#This Row],[2nd charge]],Table13[[#This Row],[3rd charge]])</f>
        <v>16</v>
      </c>
      <c r="G28" s="1" t="s">
        <v>22</v>
      </c>
      <c r="H28" s="1" t="s">
        <v>5</v>
      </c>
      <c r="I28" s="2">
        <v>-0.88080483546196409</v>
      </c>
      <c r="J28" s="2">
        <v>7.4238565708422216E-2</v>
      </c>
      <c r="K28" s="3">
        <v>2.112023834309114</v>
      </c>
      <c r="L28" s="5">
        <f>IF(Table13[[#This Row],[Value (cos)]]="", "", ACOS(Table13[[#This Row],[Value (cos)]])/PI()*180)</f>
        <v>151.73960314969258</v>
      </c>
      <c r="M28" s="5">
        <f>IF(Table13[[#This Row],[Std (cos)]]="","",Table13[[#This Row],[Std (cos)]]*Table13[[#This Row],[Derivative]]/PI()*180)</f>
        <v>8.9836126921008255</v>
      </c>
    </row>
    <row r="29" spans="1:13">
      <c r="A29" s="1">
        <v>2</v>
      </c>
      <c r="B29" s="1">
        <v>1</v>
      </c>
      <c r="C29" s="1">
        <v>1</v>
      </c>
      <c r="D29" s="1">
        <f>Table13[[#This Row],[2nd charge]]-Table13[[#This Row],[3rd charge]]</f>
        <v>0</v>
      </c>
      <c r="E29" s="1">
        <f>SUM(Table13[[#This Row],[1st charge]],Table13[[#This Row],[2nd charge]],Table13[[#This Row],[3rd charge]])+2</f>
        <v>6</v>
      </c>
      <c r="F29" s="1">
        <f>PRODUCT(Table13[[#This Row],[2nd charge]],Table13[[#This Row],[3rd charge]])</f>
        <v>1</v>
      </c>
      <c r="G29" s="1" t="s">
        <v>31</v>
      </c>
      <c r="H29" s="1" t="s">
        <v>3</v>
      </c>
      <c r="I29" s="2">
        <v>-0.32013408893293771</v>
      </c>
      <c r="J29" s="2">
        <v>0.24455505212984269</v>
      </c>
      <c r="K29" s="3">
        <v>1.055551298170303</v>
      </c>
      <c r="L29" s="5">
        <f>IF(Table13[[#This Row],[Value (cos)]]="", "", ACOS(Table13[[#This Row],[Value (cos)]])/PI()*180)</f>
        <v>108.6710342066055</v>
      </c>
      <c r="M29" s="5">
        <f>IF(Table13[[#This Row],[Std (cos)]]="","",Table13[[#This Row],[Std (cos)]]*Table13[[#This Row],[Derivative]]/PI()*180)</f>
        <v>14.790355599368608</v>
      </c>
    </row>
    <row r="30" spans="1:13">
      <c r="A30" s="1">
        <v>2</v>
      </c>
      <c r="B30" s="1">
        <v>1</v>
      </c>
      <c r="C30" s="1">
        <v>1</v>
      </c>
      <c r="D30" s="1">
        <f>Table13[[#This Row],[2nd charge]]-Table13[[#This Row],[3rd charge]]</f>
        <v>0</v>
      </c>
      <c r="E30" s="1">
        <f>SUM(Table13[[#This Row],[1st charge]],Table13[[#This Row],[2nd charge]],Table13[[#This Row],[3rd charge]])+2</f>
        <v>6</v>
      </c>
      <c r="F30" s="1">
        <f>PRODUCT(Table13[[#This Row],[2nd charge]],Table13[[#This Row],[3rd charge]])</f>
        <v>1</v>
      </c>
      <c r="G30" s="1" t="s">
        <v>31</v>
      </c>
      <c r="H30" s="1" t="s">
        <v>4</v>
      </c>
      <c r="I30" s="2">
        <v>-0.34358375513718098</v>
      </c>
      <c r="J30" s="2">
        <v>0.23647645556746771</v>
      </c>
      <c r="K30" s="3">
        <v>1.064824334856294</v>
      </c>
      <c r="L30" s="5">
        <f>IF(Table13[[#This Row],[Value (cos)]]="", "", ACOS(Table13[[#This Row],[Value (cos)]])/PI()*180)</f>
        <v>110.09536687024462</v>
      </c>
      <c r="M30" s="5">
        <f>IF(Table13[[#This Row],[Std (cos)]]="","",Table13[[#This Row],[Std (cos)]]*Table13[[#This Row],[Derivative]]/PI()*180)</f>
        <v>14.427414438913035</v>
      </c>
    </row>
    <row r="31" spans="1:13">
      <c r="A31" s="1">
        <v>2</v>
      </c>
      <c r="B31" s="1">
        <v>1</v>
      </c>
      <c r="C31" s="1">
        <v>1</v>
      </c>
      <c r="D31" s="1">
        <f>Table13[[#This Row],[2nd charge]]-Table13[[#This Row],[3rd charge]]</f>
        <v>0</v>
      </c>
      <c r="E31" s="1">
        <f>SUM(Table13[[#This Row],[1st charge]],Table13[[#This Row],[2nd charge]],Table13[[#This Row],[3rd charge]])+2</f>
        <v>6</v>
      </c>
      <c r="F31" s="1">
        <f>PRODUCT(Table13[[#This Row],[2nd charge]],Table13[[#This Row],[3rd charge]])</f>
        <v>1</v>
      </c>
      <c r="G31" s="1" t="s">
        <v>31</v>
      </c>
      <c r="H31" s="1" t="s">
        <v>5</v>
      </c>
      <c r="I31" s="2">
        <v>-0.67586232664146106</v>
      </c>
      <c r="J31" s="2">
        <v>0.18045626311023469</v>
      </c>
      <c r="K31" s="3">
        <v>1.3568007522646139</v>
      </c>
      <c r="L31" s="5">
        <f>IF(Table13[[#This Row],[Value (cos)]]="", "", ACOS(Table13[[#This Row],[Value (cos)]])/PI()*180)</f>
        <v>132.52115066976452</v>
      </c>
      <c r="M31" s="5">
        <f>IF(Table13[[#This Row],[Std (cos)]]="","",Table13[[#This Row],[Std (cos)]]*Table13[[#This Row],[Derivative]]/PI()*180)</f>
        <v>14.028481632279606</v>
      </c>
    </row>
    <row r="32" spans="1:13">
      <c r="A32" s="1">
        <v>2</v>
      </c>
      <c r="B32" s="1">
        <v>2</v>
      </c>
      <c r="C32" s="1">
        <v>1</v>
      </c>
      <c r="D32" s="1">
        <f>Table13[[#This Row],[2nd charge]]-Table13[[#This Row],[3rd charge]]</f>
        <v>1</v>
      </c>
      <c r="E32" s="1">
        <f>SUM(Table13[[#This Row],[1st charge]],Table13[[#This Row],[2nd charge]],Table13[[#This Row],[3rd charge]])+2</f>
        <v>7</v>
      </c>
      <c r="F32" s="1">
        <f>PRODUCT(Table13[[#This Row],[2nd charge]],Table13[[#This Row],[3rd charge]])</f>
        <v>2</v>
      </c>
      <c r="G32" s="1" t="s">
        <v>32</v>
      </c>
      <c r="H32" s="1" t="s">
        <v>3</v>
      </c>
      <c r="I32" s="2">
        <v>-0.38805975516453178</v>
      </c>
      <c r="J32" s="2">
        <v>0.18718555466856601</v>
      </c>
      <c r="K32" s="3">
        <v>1.0850291619263119</v>
      </c>
      <c r="L32" s="5">
        <f>IF(Table13[[#This Row],[Value (cos)]]="", "", ACOS(Table13[[#This Row],[Value (cos)]])/PI()*180)</f>
        <v>112.83382545613925</v>
      </c>
      <c r="M32" s="5">
        <f>IF(Table13[[#This Row],[Std (cos)]]="","",Table13[[#This Row],[Std (cos)]]*Table13[[#This Row],[Derivative]]/PI()*180)</f>
        <v>11.636875121107858</v>
      </c>
    </row>
    <row r="33" spans="1:13">
      <c r="A33" s="1">
        <v>2</v>
      </c>
      <c r="B33" s="1">
        <v>2</v>
      </c>
      <c r="C33" s="1">
        <v>1</v>
      </c>
      <c r="D33" s="1">
        <f>Table13[[#This Row],[2nd charge]]-Table13[[#This Row],[3rd charge]]</f>
        <v>1</v>
      </c>
      <c r="E33" s="1">
        <f>SUM(Table13[[#This Row],[1st charge]],Table13[[#This Row],[2nd charge]],Table13[[#This Row],[3rd charge]])+2</f>
        <v>7</v>
      </c>
      <c r="F33" s="1">
        <f>PRODUCT(Table13[[#This Row],[2nd charge]],Table13[[#This Row],[3rd charge]])</f>
        <v>2</v>
      </c>
      <c r="G33" s="1" t="s">
        <v>32</v>
      </c>
      <c r="H33" s="1" t="s">
        <v>4</v>
      </c>
      <c r="I33" s="2">
        <v>-0.31375307792202239</v>
      </c>
      <c r="J33" s="2">
        <v>0.15612378936556001</v>
      </c>
      <c r="K33" s="3">
        <v>1.0531807729364291</v>
      </c>
      <c r="L33" s="5">
        <f>IF(Table13[[#This Row],[Value (cos)]]="", "", ACOS(Table13[[#This Row],[Value (cos)]])/PI()*180)</f>
        <v>108.28555465341383</v>
      </c>
      <c r="M33" s="5">
        <f>IF(Table13[[#This Row],[Std (cos)]]="","",Table13[[#This Row],[Std (cos)]]*Table13[[#This Row],[Derivative]]/PI()*180)</f>
        <v>9.4209486817401356</v>
      </c>
    </row>
    <row r="34" spans="1:13">
      <c r="A34" s="1">
        <v>2</v>
      </c>
      <c r="B34" s="1">
        <v>2</v>
      </c>
      <c r="C34" s="1">
        <v>1</v>
      </c>
      <c r="D34" s="1">
        <f>Table13[[#This Row],[2nd charge]]-Table13[[#This Row],[3rd charge]]</f>
        <v>1</v>
      </c>
      <c r="E34" s="1">
        <f>SUM(Table13[[#This Row],[1st charge]],Table13[[#This Row],[2nd charge]],Table13[[#This Row],[3rd charge]])+2</f>
        <v>7</v>
      </c>
      <c r="F34" s="1">
        <f>PRODUCT(Table13[[#This Row],[2nd charge]],Table13[[#This Row],[3rd charge]])</f>
        <v>2</v>
      </c>
      <c r="G34" s="1" t="s">
        <v>32</v>
      </c>
      <c r="H34" s="1" t="s">
        <v>5</v>
      </c>
      <c r="I34" s="2">
        <v>-0.70203105178803338</v>
      </c>
      <c r="J34" s="2">
        <v>0.12520135221102971</v>
      </c>
      <c r="K34" s="3">
        <v>1.4042057804408019</v>
      </c>
      <c r="L34" s="5">
        <f>IF(Table13[[#This Row],[Value (cos)]]="", "", ACOS(Table13[[#This Row],[Value (cos)]])/PI()*180)</f>
        <v>134.5901835559506</v>
      </c>
      <c r="M34" s="5">
        <f>IF(Table13[[#This Row],[Std (cos)]]="","",Table13[[#This Row],[Std (cos)]]*Table13[[#This Row],[Derivative]]/PI()*180)</f>
        <v>10.073082903574912</v>
      </c>
    </row>
    <row r="35" spans="1:13">
      <c r="A35" s="1">
        <v>2</v>
      </c>
      <c r="B35" s="1">
        <v>2</v>
      </c>
      <c r="C35" s="1">
        <v>2</v>
      </c>
      <c r="D35" s="1">
        <f>Table13[[#This Row],[2nd charge]]-Table13[[#This Row],[3rd charge]]</f>
        <v>0</v>
      </c>
      <c r="E35" s="1">
        <f>SUM(Table13[[#This Row],[1st charge]],Table13[[#This Row],[2nd charge]],Table13[[#This Row],[3rd charge]])+2</f>
        <v>8</v>
      </c>
      <c r="F35" s="1">
        <f>PRODUCT(Table13[[#This Row],[2nd charge]],Table13[[#This Row],[3rd charge]])</f>
        <v>4</v>
      </c>
      <c r="G35" s="1" t="s">
        <v>12</v>
      </c>
      <c r="H35" s="1" t="s">
        <v>3</v>
      </c>
      <c r="I35" s="2">
        <v>-0.30247315387580598</v>
      </c>
      <c r="J35" s="2">
        <v>0.18054577254130591</v>
      </c>
      <c r="K35" s="3">
        <v>1.0491441083668089</v>
      </c>
      <c r="L35" s="5">
        <f>IF(Table13[[#This Row],[Value (cos)]]="", "", ACOS(Table13[[#This Row],[Value (cos)]])/PI()*180)</f>
        <v>107.60620719772061</v>
      </c>
      <c r="M35" s="5">
        <f>IF(Table13[[#This Row],[Std (cos)]]="","",Table13[[#This Row],[Std (cos)]]*Table13[[#This Row],[Derivative]]/PI()*180)</f>
        <v>10.852882534100821</v>
      </c>
    </row>
    <row r="36" spans="1:13">
      <c r="A36" s="1">
        <v>2</v>
      </c>
      <c r="B36" s="1">
        <v>2</v>
      </c>
      <c r="C36" s="1">
        <v>2</v>
      </c>
      <c r="D36" s="1">
        <f>Table13[[#This Row],[2nd charge]]-Table13[[#This Row],[3rd charge]]</f>
        <v>0</v>
      </c>
      <c r="E36" s="1">
        <f>SUM(Table13[[#This Row],[1st charge]],Table13[[#This Row],[2nd charge]],Table13[[#This Row],[3rd charge]])+2</f>
        <v>8</v>
      </c>
      <c r="F36" s="1">
        <f>PRODUCT(Table13[[#This Row],[2nd charge]],Table13[[#This Row],[3rd charge]])</f>
        <v>4</v>
      </c>
      <c r="G36" s="1" t="s">
        <v>12</v>
      </c>
      <c r="H36" s="1" t="s">
        <v>4</v>
      </c>
      <c r="I36" s="2">
        <v>-0.31060861886628982</v>
      </c>
      <c r="J36" s="2">
        <v>0.17552934721387931</v>
      </c>
      <c r="K36" s="3">
        <v>1.052035912974467</v>
      </c>
      <c r="L36" s="5">
        <f>IF(Table13[[#This Row],[Value (cos)]]="", "", ACOS(Table13[[#This Row],[Value (cos)]])/PI()*180)</f>
        <v>108.09591250814152</v>
      </c>
      <c r="M36" s="5">
        <f>IF(Table13[[#This Row],[Std (cos)]]="","",Table13[[#This Row],[Std (cos)]]*Table13[[#This Row],[Derivative]]/PI()*180)</f>
        <v>10.580420676440122</v>
      </c>
    </row>
    <row r="37" spans="1:13">
      <c r="A37" s="1">
        <v>2</v>
      </c>
      <c r="B37" s="1">
        <v>2</v>
      </c>
      <c r="C37" s="1">
        <v>2</v>
      </c>
      <c r="D37" s="1">
        <f>Table13[[#This Row],[2nd charge]]-Table13[[#This Row],[3rd charge]]</f>
        <v>0</v>
      </c>
      <c r="E37" s="1">
        <f>SUM(Table13[[#This Row],[1st charge]],Table13[[#This Row],[2nd charge]],Table13[[#This Row],[3rd charge]])+2</f>
        <v>8</v>
      </c>
      <c r="F37" s="1">
        <f>PRODUCT(Table13[[#This Row],[2nd charge]],Table13[[#This Row],[3rd charge]])</f>
        <v>4</v>
      </c>
      <c r="G37" s="1" t="s">
        <v>12</v>
      </c>
      <c r="H37" s="1" t="s">
        <v>5</v>
      </c>
      <c r="I37" s="2">
        <v>-0.78351578763088703</v>
      </c>
      <c r="J37" s="2">
        <v>9.7943185181987982E-2</v>
      </c>
      <c r="K37" s="3">
        <v>1.6093422243768529</v>
      </c>
      <c r="L37" s="5">
        <f>IF(Table13[[#This Row],[Value (cos)]]="", "", ACOS(Table13[[#This Row],[Value (cos)]])/PI()*180)</f>
        <v>141.58361438624732</v>
      </c>
      <c r="M37" s="5">
        <f>IF(Table13[[#This Row],[Std (cos)]]="","",Table13[[#This Row],[Std (cos)]]*Table13[[#This Row],[Derivative]]/PI()*180)</f>
        <v>9.0311958802743231</v>
      </c>
    </row>
    <row r="38" spans="1:13">
      <c r="A38" s="1">
        <v>2</v>
      </c>
      <c r="B38" s="1">
        <v>3</v>
      </c>
      <c r="C38" s="1">
        <v>1</v>
      </c>
      <c r="D38" s="1">
        <f>Table13[[#This Row],[2nd charge]]-Table13[[#This Row],[3rd charge]]</f>
        <v>2</v>
      </c>
      <c r="E38" s="1">
        <f>SUM(Table13[[#This Row],[1st charge]],Table13[[#This Row],[2nd charge]],Table13[[#This Row],[3rd charge]])+2</f>
        <v>8</v>
      </c>
      <c r="F38" s="1">
        <f>PRODUCT(Table13[[#This Row],[2nd charge]],Table13[[#This Row],[3rd charge]])</f>
        <v>3</v>
      </c>
      <c r="G38" s="1" t="s">
        <v>33</v>
      </c>
      <c r="H38" s="1" t="s">
        <v>3</v>
      </c>
      <c r="I38" s="2">
        <v>-0.37838360421601069</v>
      </c>
      <c r="J38" s="2">
        <v>0.1528444610044718</v>
      </c>
      <c r="K38" s="3">
        <v>1.080323243706244</v>
      </c>
      <c r="L38" s="5">
        <f>IF(Table13[[#This Row],[Value (cos)]]="", "", ACOS(Table13[[#This Row],[Value (cos)]])/PI()*180)</f>
        <v>112.23359526662776</v>
      </c>
      <c r="M38" s="5">
        <f>IF(Table13[[#This Row],[Std (cos)]]="","",Table13[[#This Row],[Std (cos)]]*Table13[[#This Row],[Derivative]]/PI()*180)</f>
        <v>9.4607606963674478</v>
      </c>
    </row>
    <row r="39" spans="1:13">
      <c r="A39" s="1">
        <v>2</v>
      </c>
      <c r="B39" s="1">
        <v>3</v>
      </c>
      <c r="C39" s="1">
        <v>1</v>
      </c>
      <c r="D39" s="1">
        <f>Table13[[#This Row],[2nd charge]]-Table13[[#This Row],[3rd charge]]</f>
        <v>2</v>
      </c>
      <c r="E39" s="1">
        <f>SUM(Table13[[#This Row],[1st charge]],Table13[[#This Row],[2nd charge]],Table13[[#This Row],[3rd charge]])+2</f>
        <v>8</v>
      </c>
      <c r="F39" s="1">
        <f>PRODUCT(Table13[[#This Row],[2nd charge]],Table13[[#This Row],[3rd charge]])</f>
        <v>3</v>
      </c>
      <c r="G39" s="1" t="s">
        <v>33</v>
      </c>
      <c r="H39" s="1" t="s">
        <v>4</v>
      </c>
      <c r="I39" s="2">
        <v>-0.27732993225709418</v>
      </c>
      <c r="J39" s="2">
        <v>0.14274031202950971</v>
      </c>
      <c r="K39" s="3">
        <v>1.040826693523504</v>
      </c>
      <c r="L39" s="5">
        <f>IF(Table13[[#This Row],[Value (cos)]]="", "", ACOS(Table13[[#This Row],[Value (cos)]])/PI()*180)</f>
        <v>106.10091115801795</v>
      </c>
      <c r="M39" s="5">
        <f>IF(Table13[[#This Row],[Std (cos)]]="","",Table13[[#This Row],[Std (cos)]]*Table13[[#This Row],[Derivative]]/PI()*180)</f>
        <v>8.5123151882330621</v>
      </c>
    </row>
    <row r="40" spans="1:13">
      <c r="A40" s="1">
        <v>2</v>
      </c>
      <c r="B40" s="1">
        <v>3</v>
      </c>
      <c r="C40" s="1">
        <v>1</v>
      </c>
      <c r="D40" s="1">
        <f>Table13[[#This Row],[2nd charge]]-Table13[[#This Row],[3rd charge]]</f>
        <v>2</v>
      </c>
      <c r="E40" s="1">
        <f>SUM(Table13[[#This Row],[1st charge]],Table13[[#This Row],[2nd charge]],Table13[[#This Row],[3rd charge]])+2</f>
        <v>8</v>
      </c>
      <c r="F40" s="1">
        <f>PRODUCT(Table13[[#This Row],[2nd charge]],Table13[[#This Row],[3rd charge]])</f>
        <v>3</v>
      </c>
      <c r="G40" s="1" t="s">
        <v>33</v>
      </c>
      <c r="H40" s="1" t="s">
        <v>5</v>
      </c>
      <c r="I40" s="2">
        <v>-0.77592004834320216</v>
      </c>
      <c r="J40" s="2">
        <v>9.4043373142736766E-2</v>
      </c>
      <c r="K40" s="3">
        <v>1.585209965685153</v>
      </c>
      <c r="L40" s="5">
        <f>IF(Table13[[#This Row],[Value (cos)]]="", "", ACOS(Table13[[#This Row],[Value (cos)]])/PI()*180)</f>
        <v>140.88852194852487</v>
      </c>
      <c r="M40" s="5">
        <f>IF(Table13[[#This Row],[Std (cos)]]="","",Table13[[#This Row],[Std (cos)]]*Table13[[#This Row],[Derivative]]/PI()*180)</f>
        <v>8.5415684256805289</v>
      </c>
    </row>
    <row r="41" spans="1:13">
      <c r="A41" s="1">
        <v>2</v>
      </c>
      <c r="B41" s="1">
        <v>3</v>
      </c>
      <c r="C41" s="1">
        <v>2</v>
      </c>
      <c r="D41" s="1">
        <f>Table13[[#This Row],[2nd charge]]-Table13[[#This Row],[3rd charge]]</f>
        <v>1</v>
      </c>
      <c r="E41" s="1">
        <f>SUM(Table13[[#This Row],[1st charge]],Table13[[#This Row],[2nd charge]],Table13[[#This Row],[3rd charge]])+2</f>
        <v>9</v>
      </c>
      <c r="F41" s="1">
        <f>PRODUCT(Table13[[#This Row],[2nd charge]],Table13[[#This Row],[3rd charge]])</f>
        <v>6</v>
      </c>
      <c r="G41" s="1" t="s">
        <v>13</v>
      </c>
      <c r="H41" s="1" t="s">
        <v>3</v>
      </c>
      <c r="I41" s="2">
        <v>-0.28020183573297652</v>
      </c>
      <c r="J41" s="2">
        <v>0.15619067151702079</v>
      </c>
      <c r="K41" s="3">
        <v>1.041730572257306</v>
      </c>
      <c r="L41" s="5">
        <f>IF(Table13[[#This Row],[Value (cos)]]="", "", ACOS(Table13[[#This Row],[Value (cos)]])/PI()*180)</f>
        <v>106.27225126074252</v>
      </c>
      <c r="M41" s="5">
        <f>IF(Table13[[#This Row],[Std (cos)]]="","",Table13[[#This Row],[Std (cos)]]*Table13[[#This Row],[Derivative]]/PI()*180)</f>
        <v>9.3225159341572557</v>
      </c>
    </row>
    <row r="42" spans="1:13">
      <c r="A42" s="1">
        <v>2</v>
      </c>
      <c r="B42" s="1">
        <v>3</v>
      </c>
      <c r="C42" s="1">
        <v>2</v>
      </c>
      <c r="D42" s="1">
        <f>Table13[[#This Row],[2nd charge]]-Table13[[#This Row],[3rd charge]]</f>
        <v>1</v>
      </c>
      <c r="E42" s="1">
        <f>SUM(Table13[[#This Row],[1st charge]],Table13[[#This Row],[2nd charge]],Table13[[#This Row],[3rd charge]])+2</f>
        <v>9</v>
      </c>
      <c r="F42" s="1">
        <f>PRODUCT(Table13[[#This Row],[2nd charge]],Table13[[#This Row],[3rd charge]])</f>
        <v>6</v>
      </c>
      <c r="G42" s="1" t="s">
        <v>13</v>
      </c>
      <c r="H42" s="1" t="s">
        <v>4</v>
      </c>
      <c r="I42" s="2">
        <v>-0.30390370232201253</v>
      </c>
      <c r="J42" s="2">
        <v>0.1485349686584844</v>
      </c>
      <c r="K42" s="3">
        <v>1.0496453322610571</v>
      </c>
      <c r="L42" s="5">
        <f>IF(Table13[[#This Row],[Value (cos)]]="", "", ACOS(Table13[[#This Row],[Value (cos)]])/PI()*180)</f>
        <v>107.69222017305678</v>
      </c>
      <c r="M42" s="5">
        <f>IF(Table13[[#This Row],[Std (cos)]]="","",Table13[[#This Row],[Std (cos)]]*Table13[[#This Row],[Derivative]]/PI()*180)</f>
        <v>8.9329297811154262</v>
      </c>
    </row>
    <row r="43" spans="1:13">
      <c r="A43" s="1">
        <v>2</v>
      </c>
      <c r="B43" s="1">
        <v>3</v>
      </c>
      <c r="C43" s="1">
        <v>2</v>
      </c>
      <c r="D43" s="1">
        <f>Table13[[#This Row],[2nd charge]]-Table13[[#This Row],[3rd charge]]</f>
        <v>1</v>
      </c>
      <c r="E43" s="1">
        <f>SUM(Table13[[#This Row],[1st charge]],Table13[[#This Row],[2nd charge]],Table13[[#This Row],[3rd charge]])+2</f>
        <v>9</v>
      </c>
      <c r="F43" s="1">
        <f>PRODUCT(Table13[[#This Row],[2nd charge]],Table13[[#This Row],[3rd charge]])</f>
        <v>6</v>
      </c>
      <c r="G43" s="1" t="s">
        <v>13</v>
      </c>
      <c r="H43" s="1" t="s">
        <v>5</v>
      </c>
      <c r="I43" s="2">
        <v>-0.80213386206812909</v>
      </c>
      <c r="J43" s="2">
        <v>8.6361144988181968E-2</v>
      </c>
      <c r="K43" s="3">
        <v>1.674637213959038</v>
      </c>
      <c r="L43" s="5">
        <f>IF(Table13[[#This Row],[Value (cos)]]="", "", ACOS(Table13[[#This Row],[Value (cos)]])/PI()*180)</f>
        <v>143.3343570378471</v>
      </c>
      <c r="M43" s="5">
        <f>IF(Table13[[#This Row],[Std (cos)]]="","",Table13[[#This Row],[Std (cos)]]*Table13[[#This Row],[Derivative]]/PI()*180)</f>
        <v>8.2863211667406045</v>
      </c>
    </row>
    <row r="44" spans="1:13">
      <c r="A44" s="1">
        <v>2</v>
      </c>
      <c r="B44" s="1">
        <v>3</v>
      </c>
      <c r="C44" s="1">
        <v>3</v>
      </c>
      <c r="D44" s="1">
        <f>Table13[[#This Row],[2nd charge]]-Table13[[#This Row],[3rd charge]]</f>
        <v>0</v>
      </c>
      <c r="E44" s="1">
        <f>SUM(Table13[[#This Row],[1st charge]],Table13[[#This Row],[2nd charge]],Table13[[#This Row],[3rd charge]])+2</f>
        <v>10</v>
      </c>
      <c r="F44" s="1">
        <f>PRODUCT(Table13[[#This Row],[2nd charge]],Table13[[#This Row],[3rd charge]])</f>
        <v>9</v>
      </c>
      <c r="G44" s="1" t="s">
        <v>14</v>
      </c>
      <c r="H44" s="1" t="s">
        <v>3</v>
      </c>
      <c r="I44" s="2">
        <v>-0.2763897136886303</v>
      </c>
      <c r="J44" s="2">
        <v>0.14352554501545151</v>
      </c>
      <c r="K44" s="3">
        <v>1.0405333068597631</v>
      </c>
      <c r="L44" s="5">
        <f>IF(Table13[[#This Row],[Value (cos)]]="", "", ACOS(Table13[[#This Row],[Value (cos)]])/PI()*180)</f>
        <v>106.04484915359187</v>
      </c>
      <c r="M44" s="5">
        <f>IF(Table13[[#This Row],[Std (cos)]]="","",Table13[[#This Row],[Std (cos)]]*Table13[[#This Row],[Derivative]]/PI()*180)</f>
        <v>8.5567299008555633</v>
      </c>
    </row>
    <row r="45" spans="1:13">
      <c r="A45" s="1">
        <v>2</v>
      </c>
      <c r="B45" s="1">
        <v>3</v>
      </c>
      <c r="C45" s="1">
        <v>3</v>
      </c>
      <c r="D45" s="1">
        <f>Table13[[#This Row],[2nd charge]]-Table13[[#This Row],[3rd charge]]</f>
        <v>0</v>
      </c>
      <c r="E45" s="1">
        <f>SUM(Table13[[#This Row],[1st charge]],Table13[[#This Row],[2nd charge]],Table13[[#This Row],[3rd charge]])+2</f>
        <v>10</v>
      </c>
      <c r="F45" s="1">
        <f>PRODUCT(Table13[[#This Row],[2nd charge]],Table13[[#This Row],[3rd charge]])</f>
        <v>9</v>
      </c>
      <c r="G45" s="1" t="s">
        <v>14</v>
      </c>
      <c r="H45" s="1" t="s">
        <v>4</v>
      </c>
      <c r="I45" s="2">
        <v>-0.27765892032062112</v>
      </c>
      <c r="J45" s="2">
        <v>0.14188055463383631</v>
      </c>
      <c r="K45" s="3">
        <v>1.0409296453612671</v>
      </c>
      <c r="L45" s="5">
        <f>IF(Table13[[#This Row],[Value (cos)]]="", "", ACOS(Table13[[#This Row],[Value (cos)]])/PI()*180)</f>
        <v>106.12053132359743</v>
      </c>
      <c r="M45" s="5">
        <f>IF(Table13[[#This Row],[Std (cos)]]="","",Table13[[#This Row],[Std (cos)]]*Table13[[#This Row],[Derivative]]/PI()*180)</f>
        <v>8.4618804875871589</v>
      </c>
    </row>
    <row r="46" spans="1:13">
      <c r="A46" s="1">
        <v>2</v>
      </c>
      <c r="B46" s="1">
        <v>3</v>
      </c>
      <c r="C46" s="1">
        <v>3</v>
      </c>
      <c r="D46" s="1">
        <f>Table13[[#This Row],[2nd charge]]-Table13[[#This Row],[3rd charge]]</f>
        <v>0</v>
      </c>
      <c r="E46" s="1">
        <f>SUM(Table13[[#This Row],[1st charge]],Table13[[#This Row],[2nd charge]],Table13[[#This Row],[3rd charge]])+2</f>
        <v>10</v>
      </c>
      <c r="F46" s="1">
        <f>PRODUCT(Table13[[#This Row],[2nd charge]],Table13[[#This Row],[3rd charge]])</f>
        <v>9</v>
      </c>
      <c r="G46" s="1" t="s">
        <v>14</v>
      </c>
      <c r="H46" s="1" t="s">
        <v>5</v>
      </c>
      <c r="I46" s="2">
        <v>-0.84141250507032483</v>
      </c>
      <c r="J46" s="2">
        <v>5.6915090862613288E-2</v>
      </c>
      <c r="K46" s="3">
        <v>1.8505038221041361</v>
      </c>
      <c r="L46" s="5">
        <f>IF(Table13[[#This Row],[Value (cos)]]="", "", ACOS(Table13[[#This Row],[Value (cos)]])/PI()*180)</f>
        <v>147.28957861450229</v>
      </c>
      <c r="M46" s="5">
        <f>IF(Table13[[#This Row],[Std (cos)]]="","",Table13[[#This Row],[Std (cos)]]*Table13[[#This Row],[Derivative]]/PI()*180)</f>
        <v>6.0344827806170453</v>
      </c>
    </row>
    <row r="47" spans="1:13">
      <c r="A47" s="1">
        <v>2</v>
      </c>
      <c r="B47" s="1">
        <v>4</v>
      </c>
      <c r="C47" s="1">
        <v>2</v>
      </c>
      <c r="D47" s="1">
        <f>Table13[[#This Row],[2nd charge]]-Table13[[#This Row],[3rd charge]]</f>
        <v>2</v>
      </c>
      <c r="E47" s="1">
        <f>SUM(Table13[[#This Row],[1st charge]],Table13[[#This Row],[2nd charge]],Table13[[#This Row],[3rd charge]])+2</f>
        <v>10</v>
      </c>
      <c r="F47" s="1">
        <f>PRODUCT(Table13[[#This Row],[2nd charge]],Table13[[#This Row],[3rd charge]])</f>
        <v>8</v>
      </c>
      <c r="G47" s="1" t="s">
        <v>23</v>
      </c>
      <c r="H47" s="1" t="s">
        <v>3</v>
      </c>
      <c r="I47" s="2">
        <v>-0.3315405979808318</v>
      </c>
      <c r="J47" s="2">
        <v>0.17434114702780709</v>
      </c>
      <c r="K47" s="3">
        <v>1.0599497475363231</v>
      </c>
      <c r="L47" s="5">
        <f>IF(Table13[[#This Row],[Value (cos)]]="", "", ACOS(Table13[[#This Row],[Value (cos)]])/PI()*180)</f>
        <v>109.36231021556782</v>
      </c>
      <c r="M47" s="5">
        <f>IF(Table13[[#This Row],[Std (cos)]]="","",Table13[[#This Row],[Std (cos)]]*Table13[[#This Row],[Derivative]]/PI()*180)</f>
        <v>10.587850662914203</v>
      </c>
    </row>
    <row r="48" spans="1:13">
      <c r="A48" s="1">
        <v>2</v>
      </c>
      <c r="B48" s="1">
        <v>4</v>
      </c>
      <c r="C48" s="1">
        <v>2</v>
      </c>
      <c r="D48" s="1">
        <f>Table13[[#This Row],[2nd charge]]-Table13[[#This Row],[3rd charge]]</f>
        <v>2</v>
      </c>
      <c r="E48" s="1">
        <f>SUM(Table13[[#This Row],[1st charge]],Table13[[#This Row],[2nd charge]],Table13[[#This Row],[3rd charge]])+2</f>
        <v>10</v>
      </c>
      <c r="F48" s="1">
        <f>PRODUCT(Table13[[#This Row],[2nd charge]],Table13[[#This Row],[3rd charge]])</f>
        <v>8</v>
      </c>
      <c r="G48" s="1" t="s">
        <v>23</v>
      </c>
      <c r="H48" s="1" t="s">
        <v>4</v>
      </c>
      <c r="I48" s="2">
        <v>-0.26675401334147808</v>
      </c>
      <c r="J48" s="2">
        <v>0.15259378554279079</v>
      </c>
      <c r="K48" s="3">
        <v>1.037597718772399</v>
      </c>
      <c r="L48" s="5">
        <f>IF(Table13[[#This Row],[Value (cos)]]="", "", ACOS(Table13[[#This Row],[Value (cos)]])/PI()*180)</f>
        <v>105.47120264550639</v>
      </c>
      <c r="M48" s="5">
        <f>IF(Table13[[#This Row],[Std (cos)]]="","",Table13[[#This Row],[Std (cos)]]*Table13[[#This Row],[Derivative]]/PI()*180)</f>
        <v>9.0716959907206576</v>
      </c>
    </row>
    <row r="49" spans="1:13">
      <c r="A49" s="1">
        <v>2</v>
      </c>
      <c r="B49" s="1">
        <v>4</v>
      </c>
      <c r="C49" s="1">
        <v>2</v>
      </c>
      <c r="D49" s="1">
        <f>Table13[[#This Row],[2nd charge]]-Table13[[#This Row],[3rd charge]]</f>
        <v>2</v>
      </c>
      <c r="E49" s="1">
        <f>SUM(Table13[[#This Row],[1st charge]],Table13[[#This Row],[2nd charge]],Table13[[#This Row],[3rd charge]])+2</f>
        <v>10</v>
      </c>
      <c r="F49" s="1">
        <f>PRODUCT(Table13[[#This Row],[2nd charge]],Table13[[#This Row],[3rd charge]])</f>
        <v>8</v>
      </c>
      <c r="G49" s="1" t="s">
        <v>23</v>
      </c>
      <c r="H49" s="1" t="s">
        <v>5</v>
      </c>
      <c r="I49" s="2">
        <v>-0.82258375442361964</v>
      </c>
      <c r="J49" s="2">
        <v>6.4927807396831252E-2</v>
      </c>
      <c r="K49" s="3">
        <v>1.7585695956297209</v>
      </c>
      <c r="L49" s="5">
        <f>IF(Table13[[#This Row],[Value (cos)]]="", "", ACOS(Table13[[#This Row],[Value (cos)]])/PI()*180)</f>
        <v>145.34428016550046</v>
      </c>
      <c r="M49" s="5">
        <f>IF(Table13[[#This Row],[Std (cos)]]="","",Table13[[#This Row],[Std (cos)]]*Table13[[#This Row],[Derivative]]/PI()*180)</f>
        <v>6.5420360008577285</v>
      </c>
    </row>
    <row r="50" spans="1:13">
      <c r="A50" s="1">
        <v>2</v>
      </c>
      <c r="B50" s="1">
        <v>4</v>
      </c>
      <c r="C50" s="1">
        <v>3</v>
      </c>
      <c r="D50" s="1">
        <f>Table13[[#This Row],[2nd charge]]-Table13[[#This Row],[3rd charge]]</f>
        <v>1</v>
      </c>
      <c r="E50" s="1">
        <f>SUM(Table13[[#This Row],[1st charge]],Table13[[#This Row],[2nd charge]],Table13[[#This Row],[3rd charge]])+2</f>
        <v>11</v>
      </c>
      <c r="F50" s="1">
        <f>PRODUCT(Table13[[#This Row],[2nd charge]],Table13[[#This Row],[3rd charge]])</f>
        <v>12</v>
      </c>
      <c r="G50" s="1" t="s">
        <v>24</v>
      </c>
      <c r="H50" s="1" t="s">
        <v>3</v>
      </c>
      <c r="I50" s="2">
        <v>-0.28958317764971669</v>
      </c>
      <c r="J50" s="2">
        <v>0.13570748387416159</v>
      </c>
      <c r="K50" s="3">
        <v>1.0447652089145929</v>
      </c>
      <c r="L50" s="5">
        <f>IF(Table13[[#This Row],[Value (cos)]]="", "", ACOS(Table13[[#This Row],[Value (cos)]])/PI()*180)</f>
        <v>106.8330031263601</v>
      </c>
      <c r="M50" s="5">
        <f>IF(Table13[[#This Row],[Std (cos)]]="","",Table13[[#This Row],[Std (cos)]]*Table13[[#This Row],[Derivative]]/PI()*180)</f>
        <v>8.1235364375548116</v>
      </c>
    </row>
    <row r="51" spans="1:13">
      <c r="A51" s="1">
        <v>2</v>
      </c>
      <c r="B51" s="1">
        <v>4</v>
      </c>
      <c r="C51" s="1">
        <v>3</v>
      </c>
      <c r="D51" s="1">
        <f>Table13[[#This Row],[2nd charge]]-Table13[[#This Row],[3rd charge]]</f>
        <v>1</v>
      </c>
      <c r="E51" s="1">
        <f>SUM(Table13[[#This Row],[1st charge]],Table13[[#This Row],[2nd charge]],Table13[[#This Row],[3rd charge]])+2</f>
        <v>11</v>
      </c>
      <c r="F51" s="1">
        <f>PRODUCT(Table13[[#This Row],[2nd charge]],Table13[[#This Row],[3rd charge]])</f>
        <v>12</v>
      </c>
      <c r="G51" s="1" t="s">
        <v>24</v>
      </c>
      <c r="H51" s="1" t="s">
        <v>4</v>
      </c>
      <c r="I51" s="2">
        <v>-0.2459815706735371</v>
      </c>
      <c r="J51" s="2">
        <v>0.1232935730729194</v>
      </c>
      <c r="K51" s="3">
        <v>1.0316994766614289</v>
      </c>
      <c r="L51" s="5">
        <f>IF(Table13[[#This Row],[Value (cos)]]="", "", ACOS(Table13[[#This Row],[Value (cos)]])/PI()*180)</f>
        <v>104.23984891544478</v>
      </c>
      <c r="M51" s="5">
        <f>IF(Table13[[#This Row],[Std (cos)]]="","",Table13[[#This Row],[Std (cos)]]*Table13[[#This Row],[Derivative]]/PI()*180)</f>
        <v>7.2881328648849042</v>
      </c>
    </row>
    <row r="52" spans="1:13">
      <c r="A52" s="1">
        <v>2</v>
      </c>
      <c r="B52" s="1">
        <v>4</v>
      </c>
      <c r="C52" s="1">
        <v>3</v>
      </c>
      <c r="D52" s="1">
        <f>Table13[[#This Row],[2nd charge]]-Table13[[#This Row],[3rd charge]]</f>
        <v>1</v>
      </c>
      <c r="E52" s="1">
        <f>SUM(Table13[[#This Row],[1st charge]],Table13[[#This Row],[2nd charge]],Table13[[#This Row],[3rd charge]])+2</f>
        <v>11</v>
      </c>
      <c r="F52" s="1">
        <f>PRODUCT(Table13[[#This Row],[2nd charge]],Table13[[#This Row],[3rd charge]])</f>
        <v>12</v>
      </c>
      <c r="G52" s="1" t="s">
        <v>24</v>
      </c>
      <c r="H52" s="1" t="s">
        <v>5</v>
      </c>
      <c r="I52" s="2">
        <v>-0.84401086011210169</v>
      </c>
      <c r="J52" s="2">
        <v>6.0937045926157868E-2</v>
      </c>
      <c r="K52" s="3">
        <v>1.864537322477315</v>
      </c>
      <c r="L52" s="5">
        <f>IF(Table13[[#This Row],[Value (cos)]]="", "", ACOS(Table13[[#This Row],[Value (cos)]])/PI()*180)</f>
        <v>147.5661120937059</v>
      </c>
      <c r="M52" s="5">
        <f>IF(Table13[[#This Row],[Std (cos)]]="","",Table13[[#This Row],[Std (cos)]]*Table13[[#This Row],[Derivative]]/PI()*180)</f>
        <v>6.5099118874565622</v>
      </c>
    </row>
    <row r="53" spans="1:13">
      <c r="A53" s="1">
        <v>2</v>
      </c>
      <c r="B53" s="1">
        <v>4</v>
      </c>
      <c r="C53" s="1">
        <v>4</v>
      </c>
      <c r="D53" s="1">
        <f>Table13[[#This Row],[2nd charge]]-Table13[[#This Row],[3rd charge]]</f>
        <v>0</v>
      </c>
      <c r="E53" s="1">
        <f>SUM(Table13[[#This Row],[1st charge]],Table13[[#This Row],[2nd charge]],Table13[[#This Row],[3rd charge]])+2</f>
        <v>12</v>
      </c>
      <c r="F53" s="1">
        <f>PRODUCT(Table13[[#This Row],[2nd charge]],Table13[[#This Row],[3rd charge]])</f>
        <v>16</v>
      </c>
      <c r="G53" s="1" t="s">
        <v>25</v>
      </c>
      <c r="H53" s="1" t="s">
        <v>3</v>
      </c>
      <c r="I53" s="2">
        <v>-0.26813303336843181</v>
      </c>
      <c r="J53" s="2">
        <v>0.1154163359618629</v>
      </c>
      <c r="K53" s="3">
        <v>1.0380099571701811</v>
      </c>
      <c r="L53" s="5">
        <f>IF(Table13[[#This Row],[Value (cos)]]="", "", ACOS(Table13[[#This Row],[Value (cos)]])/PI()*180)</f>
        <v>105.55320161356642</v>
      </c>
      <c r="M53" s="5">
        <f>IF(Table13[[#This Row],[Std (cos)]]="","",Table13[[#This Row],[Std (cos)]]*Table13[[#This Row],[Derivative]]/PI()*180)</f>
        <v>6.864223802564319</v>
      </c>
    </row>
    <row r="54" spans="1:13">
      <c r="A54" s="1">
        <v>2</v>
      </c>
      <c r="B54" s="1">
        <v>4</v>
      </c>
      <c r="C54" s="1">
        <v>4</v>
      </c>
      <c r="D54" s="1">
        <f>Table13[[#This Row],[2nd charge]]-Table13[[#This Row],[3rd charge]]</f>
        <v>0</v>
      </c>
      <c r="E54" s="1">
        <f>SUM(Table13[[#This Row],[1st charge]],Table13[[#This Row],[2nd charge]],Table13[[#This Row],[3rd charge]])+2</f>
        <v>12</v>
      </c>
      <c r="F54" s="1">
        <f>PRODUCT(Table13[[#This Row],[2nd charge]],Table13[[#This Row],[3rd charge]])</f>
        <v>16</v>
      </c>
      <c r="G54" s="1" t="s">
        <v>25</v>
      </c>
      <c r="H54" s="1" t="s">
        <v>4</v>
      </c>
      <c r="I54" s="2">
        <v>-0.27293898835273961</v>
      </c>
      <c r="J54" s="2">
        <v>0.1228997748992534</v>
      </c>
      <c r="K54" s="3">
        <v>1.039467170446317</v>
      </c>
      <c r="L54" s="5">
        <f>IF(Table13[[#This Row],[Value (cos)]]="", "", ACOS(Table13[[#This Row],[Value (cos)]])/PI()*180)</f>
        <v>105.83922890318743</v>
      </c>
      <c r="M54" s="5">
        <f>IF(Table13[[#This Row],[Std (cos)]]="","",Table13[[#This Row],[Std (cos)]]*Table13[[#This Row],[Derivative]]/PI()*180)</f>
        <v>7.3195519479800284</v>
      </c>
    </row>
    <row r="55" spans="1:13">
      <c r="A55" s="1">
        <v>2</v>
      </c>
      <c r="B55" s="1">
        <v>4</v>
      </c>
      <c r="C55" s="1">
        <v>4</v>
      </c>
      <c r="D55" s="1">
        <f>Table13[[#This Row],[2nd charge]]-Table13[[#This Row],[3rd charge]]</f>
        <v>0</v>
      </c>
      <c r="E55" s="1">
        <f>SUM(Table13[[#This Row],[1st charge]],Table13[[#This Row],[2nd charge]],Table13[[#This Row],[3rd charge]])+2</f>
        <v>12</v>
      </c>
      <c r="F55" s="1">
        <f>PRODUCT(Table13[[#This Row],[2nd charge]],Table13[[#This Row],[3rd charge]])</f>
        <v>16</v>
      </c>
      <c r="G55" s="1" t="s">
        <v>25</v>
      </c>
      <c r="H55" s="1" t="s">
        <v>5</v>
      </c>
      <c r="I55" s="2">
        <v>-0.84572820685678896</v>
      </c>
      <c r="J55" s="2">
        <v>7.5225706090369146E-2</v>
      </c>
      <c r="K55" s="3">
        <v>1.8740141321680399</v>
      </c>
      <c r="L55" s="5">
        <f>IF(Table13[[#This Row],[Value (cos)]]="", "", ACOS(Table13[[#This Row],[Value (cos)]])/PI()*180)</f>
        <v>147.75004135502834</v>
      </c>
      <c r="M55" s="5">
        <f>IF(Table13[[#This Row],[Std (cos)]]="","",Table13[[#This Row],[Std (cos)]]*Table13[[#This Row],[Derivative]]/PI()*180)</f>
        <v>8.077217301811956</v>
      </c>
    </row>
    <row r="56" spans="1:13">
      <c r="A56" s="1">
        <v>2</v>
      </c>
      <c r="B56" s="1">
        <v>5</v>
      </c>
      <c r="C56" s="1">
        <v>3</v>
      </c>
      <c r="D56" s="1">
        <f>Table13[[#This Row],[2nd charge]]-Table13[[#This Row],[3rd charge]]</f>
        <v>2</v>
      </c>
      <c r="E56" s="1">
        <f>SUM(Table13[[#This Row],[1st charge]],Table13[[#This Row],[2nd charge]],Table13[[#This Row],[3rd charge]])+2</f>
        <v>12</v>
      </c>
      <c r="F56" s="1">
        <f>PRODUCT(Table13[[#This Row],[2nd charge]],Table13[[#This Row],[3rd charge]])</f>
        <v>15</v>
      </c>
      <c r="G56" s="1" t="s">
        <v>26</v>
      </c>
      <c r="H56" s="1" t="s">
        <v>3</v>
      </c>
      <c r="I56" s="2">
        <v>-0.27999220737723951</v>
      </c>
      <c r="J56" s="2">
        <v>9.778727595076267E-2</v>
      </c>
      <c r="K56" s="3">
        <v>1.0416642005114951</v>
      </c>
      <c r="L56" s="5">
        <f>IF(Table13[[#This Row],[Value (cos)]]="", "", ACOS(Table13[[#This Row],[Value (cos)]])/PI()*180)</f>
        <v>106.25973962095053</v>
      </c>
      <c r="M56" s="5">
        <f>IF(Table13[[#This Row],[Std (cos)]]="","",Table13[[#This Row],[Std (cos)]]*Table13[[#This Row],[Derivative]]/PI()*180)</f>
        <v>5.8362343097759002</v>
      </c>
    </row>
    <row r="57" spans="1:13">
      <c r="A57" s="1">
        <v>2</v>
      </c>
      <c r="B57" s="1">
        <v>5</v>
      </c>
      <c r="C57" s="1">
        <v>3</v>
      </c>
      <c r="D57" s="1">
        <f>Table13[[#This Row],[2nd charge]]-Table13[[#This Row],[3rd charge]]</f>
        <v>2</v>
      </c>
      <c r="E57" s="1">
        <f>SUM(Table13[[#This Row],[1st charge]],Table13[[#This Row],[2nd charge]],Table13[[#This Row],[3rd charge]])+2</f>
        <v>12</v>
      </c>
      <c r="F57" s="1">
        <f>PRODUCT(Table13[[#This Row],[2nd charge]],Table13[[#This Row],[3rd charge]])</f>
        <v>15</v>
      </c>
      <c r="G57" s="1" t="s">
        <v>26</v>
      </c>
      <c r="H57" s="1" t="s">
        <v>4</v>
      </c>
      <c r="I57" s="2">
        <v>-0.20990877209811989</v>
      </c>
      <c r="J57" s="2">
        <v>9.3020958403125104E-2</v>
      </c>
      <c r="K57" s="3">
        <v>1.022786688935545</v>
      </c>
      <c r="L57" s="5">
        <f>IF(Table13[[#This Row],[Value (cos)]]="", "", ACOS(Table13[[#This Row],[Value (cos)]])/PI()*180)</f>
        <v>102.11700611205694</v>
      </c>
      <c r="M57" s="5">
        <f>IF(Table13[[#This Row],[Std (cos)]]="","",Table13[[#This Row],[Std (cos)]]*Table13[[#This Row],[Derivative]]/PI()*180)</f>
        <v>5.4511547284290005</v>
      </c>
    </row>
    <row r="58" spans="1:13">
      <c r="A58" s="1">
        <v>2</v>
      </c>
      <c r="B58" s="1">
        <v>5</v>
      </c>
      <c r="C58" s="1">
        <v>3</v>
      </c>
      <c r="D58" s="1">
        <f>Table13[[#This Row],[2nd charge]]-Table13[[#This Row],[3rd charge]]</f>
        <v>2</v>
      </c>
      <c r="E58" s="1">
        <f>SUM(Table13[[#This Row],[1st charge]],Table13[[#This Row],[2nd charge]],Table13[[#This Row],[3rd charge]])+2</f>
        <v>12</v>
      </c>
      <c r="F58" s="1">
        <f>PRODUCT(Table13[[#This Row],[2nd charge]],Table13[[#This Row],[3rd charge]])</f>
        <v>15</v>
      </c>
      <c r="G58" s="1" t="s">
        <v>26</v>
      </c>
      <c r="H58" s="1" t="s">
        <v>5</v>
      </c>
      <c r="I58" s="2">
        <v>-0.87367331519647207</v>
      </c>
      <c r="J58" s="2">
        <v>2.9768287750073879E-2</v>
      </c>
      <c r="K58" s="3">
        <v>2.055443363918338</v>
      </c>
      <c r="L58" s="5">
        <f>IF(Table13[[#This Row],[Value (cos)]]="", "", ACOS(Table13[[#This Row],[Value (cos)]])/PI()*180)</f>
        <v>150.88834967175723</v>
      </c>
      <c r="M58" s="5">
        <f>IF(Table13[[#This Row],[Std (cos)]]="","",Table13[[#This Row],[Std (cos)]]*Table13[[#This Row],[Derivative]]/PI()*180)</f>
        <v>3.5057585519284986</v>
      </c>
    </row>
    <row r="59" spans="1:13">
      <c r="A59" s="1">
        <v>2</v>
      </c>
      <c r="B59" s="1">
        <v>5</v>
      </c>
      <c r="C59" s="1">
        <v>4</v>
      </c>
      <c r="D59" s="1">
        <f>Table13[[#This Row],[2nd charge]]-Table13[[#This Row],[3rd charge]]</f>
        <v>1</v>
      </c>
      <c r="E59" s="1">
        <f>SUM(Table13[[#This Row],[1st charge]],Table13[[#This Row],[2nd charge]],Table13[[#This Row],[3rd charge]])+2</f>
        <v>13</v>
      </c>
      <c r="F59" s="1">
        <f>PRODUCT(Table13[[#This Row],[2nd charge]],Table13[[#This Row],[3rd charge]])</f>
        <v>20</v>
      </c>
      <c r="G59" s="1" t="s">
        <v>27</v>
      </c>
      <c r="H59" s="1" t="s">
        <v>3</v>
      </c>
      <c r="I59" s="2">
        <v>-0.25500560805752509</v>
      </c>
      <c r="J59" s="2">
        <v>0.1211048837308899</v>
      </c>
      <c r="K59" s="3">
        <v>1.0341907879662899</v>
      </c>
      <c r="L59" s="5">
        <f>IF(Table13[[#This Row],[Value (cos)]]="", "", ACOS(Table13[[#This Row],[Value (cos)]])/PI()*180)</f>
        <v>104.77391745479733</v>
      </c>
      <c r="M59" s="5">
        <f>IF(Table13[[#This Row],[Std (cos)]]="","",Table13[[#This Row],[Std (cos)]]*Table13[[#This Row],[Derivative]]/PI()*180)</f>
        <v>7.1760417118489839</v>
      </c>
    </row>
    <row r="60" spans="1:13">
      <c r="A60" s="1">
        <v>2</v>
      </c>
      <c r="B60" s="1">
        <v>5</v>
      </c>
      <c r="C60" s="1">
        <v>4</v>
      </c>
      <c r="D60" s="1">
        <f>Table13[[#This Row],[2nd charge]]-Table13[[#This Row],[3rd charge]]</f>
        <v>1</v>
      </c>
      <c r="E60" s="1">
        <f>SUM(Table13[[#This Row],[1st charge]],Table13[[#This Row],[2nd charge]],Table13[[#This Row],[3rd charge]])+2</f>
        <v>13</v>
      </c>
      <c r="F60" s="1">
        <f>PRODUCT(Table13[[#This Row],[2nd charge]],Table13[[#This Row],[3rd charge]])</f>
        <v>20</v>
      </c>
      <c r="G60" s="1" t="s">
        <v>27</v>
      </c>
      <c r="H60" s="1" t="s">
        <v>4</v>
      </c>
      <c r="I60" s="2">
        <v>-0.23336799912529041</v>
      </c>
      <c r="J60" s="2">
        <v>0.13244562121933401</v>
      </c>
      <c r="K60" s="3">
        <v>1.0283955533111251</v>
      </c>
      <c r="L60" s="5">
        <f>IF(Table13[[#This Row],[Value (cos)]]="", "", ACOS(Table13[[#This Row],[Value (cos)]])/PI()*180)</f>
        <v>103.49544141573617</v>
      </c>
      <c r="M60" s="5">
        <f>IF(Table13[[#This Row],[Std (cos)]]="","",Table13[[#This Row],[Std (cos)]]*Table13[[#This Row],[Derivative]]/PI()*180)</f>
        <v>7.8040568999719717</v>
      </c>
    </row>
    <row r="61" spans="1:13">
      <c r="A61" s="1">
        <v>2</v>
      </c>
      <c r="B61" s="1">
        <v>5</v>
      </c>
      <c r="C61" s="1">
        <v>4</v>
      </c>
      <c r="D61" s="1">
        <f>Table13[[#This Row],[2nd charge]]-Table13[[#This Row],[3rd charge]]</f>
        <v>1</v>
      </c>
      <c r="E61" s="1">
        <f>SUM(Table13[[#This Row],[1st charge]],Table13[[#This Row],[2nd charge]],Table13[[#This Row],[3rd charge]])+2</f>
        <v>13</v>
      </c>
      <c r="F61" s="1">
        <f>PRODUCT(Table13[[#This Row],[2nd charge]],Table13[[#This Row],[3rd charge]])</f>
        <v>20</v>
      </c>
      <c r="G61" s="1" t="s">
        <v>27</v>
      </c>
      <c r="H61" s="1" t="s">
        <v>5</v>
      </c>
      <c r="I61" s="2">
        <v>-0.87682110370077826</v>
      </c>
      <c r="J61" s="2">
        <v>3.949623597770234E-2</v>
      </c>
      <c r="K61" s="3">
        <v>2.0797944105179269</v>
      </c>
      <c r="L61" s="5">
        <f>IF(Table13[[#This Row],[Value (cos)]]="", "", ACOS(Table13[[#This Row],[Value (cos)]])/PI()*180)</f>
        <v>151.26124082086639</v>
      </c>
      <c r="M61" s="5">
        <f>IF(Table13[[#This Row],[Std (cos)]]="","",Table13[[#This Row],[Std (cos)]]*Table13[[#This Row],[Derivative]]/PI()*180)</f>
        <v>4.7065074242615887</v>
      </c>
    </row>
    <row r="62" spans="1:13">
      <c r="A62" s="1">
        <v>2</v>
      </c>
      <c r="B62" s="1">
        <v>5</v>
      </c>
      <c r="C62" s="1">
        <v>5</v>
      </c>
      <c r="D62" s="1">
        <f>Table13[[#This Row],[2nd charge]]-Table13[[#This Row],[3rd charge]]</f>
        <v>0</v>
      </c>
      <c r="E62" s="1">
        <f>SUM(Table13[[#This Row],[1st charge]],Table13[[#This Row],[2nd charge]],Table13[[#This Row],[3rd charge]])+2</f>
        <v>14</v>
      </c>
      <c r="F62" s="1">
        <f>PRODUCT(Table13[[#This Row],[2nd charge]],Table13[[#This Row],[3rd charge]])</f>
        <v>25</v>
      </c>
      <c r="G62" s="1" t="s">
        <v>28</v>
      </c>
      <c r="H62" s="1" t="s">
        <v>3</v>
      </c>
      <c r="I62" s="2">
        <v>-0.22807689000976869</v>
      </c>
      <c r="J62" s="2">
        <v>9.9631695103978499E-2</v>
      </c>
      <c r="K62" s="3">
        <v>1.0270703666499259</v>
      </c>
      <c r="L62" s="5">
        <f>IF(Table13[[#This Row],[Value (cos)]]="", "", ACOS(Table13[[#This Row],[Value (cos)]])/PI()*180)</f>
        <v>103.1838766169097</v>
      </c>
      <c r="M62" s="5">
        <f>IF(Table13[[#This Row],[Std (cos)]]="","",Table13[[#This Row],[Std (cos)]]*Table13[[#This Row],[Derivative]]/PI()*180)</f>
        <v>5.8630061636490165</v>
      </c>
    </row>
    <row r="63" spans="1:13">
      <c r="A63" s="1">
        <v>2</v>
      </c>
      <c r="B63" s="1">
        <v>5</v>
      </c>
      <c r="C63" s="1">
        <v>5</v>
      </c>
      <c r="D63" s="1">
        <f>Table13[[#This Row],[2nd charge]]-Table13[[#This Row],[3rd charge]]</f>
        <v>0</v>
      </c>
      <c r="E63" s="1">
        <f>SUM(Table13[[#This Row],[1st charge]],Table13[[#This Row],[2nd charge]],Table13[[#This Row],[3rd charge]])+2</f>
        <v>14</v>
      </c>
      <c r="F63" s="1">
        <f>PRODUCT(Table13[[#This Row],[2nd charge]],Table13[[#This Row],[3rd charge]])</f>
        <v>25</v>
      </c>
      <c r="G63" s="1" t="s">
        <v>28</v>
      </c>
      <c r="H63" s="1" t="s">
        <v>4</v>
      </c>
      <c r="I63" s="2">
        <v>-0.2280636126928072</v>
      </c>
      <c r="J63" s="2">
        <v>9.9624687488154784E-2</v>
      </c>
      <c r="K63" s="3">
        <v>1.0270670858671189</v>
      </c>
      <c r="L63" s="5">
        <f>IF(Table13[[#This Row],[Value (cos)]]="", "", ACOS(Table13[[#This Row],[Value (cos)]])/PI()*180)</f>
        <v>103.18309529057807</v>
      </c>
      <c r="M63" s="5">
        <f>IF(Table13[[#This Row],[Std (cos)]]="","",Table13[[#This Row],[Std (cos)]]*Table13[[#This Row],[Derivative]]/PI()*180)</f>
        <v>5.8625750609498182</v>
      </c>
    </row>
    <row r="64" spans="1:13">
      <c r="A64" s="1">
        <v>2</v>
      </c>
      <c r="B64" s="1">
        <v>5</v>
      </c>
      <c r="C64" s="1">
        <v>5</v>
      </c>
      <c r="D64" s="1">
        <f>Table13[[#This Row],[2nd charge]]-Table13[[#This Row],[3rd charge]]</f>
        <v>0</v>
      </c>
      <c r="E64" s="1">
        <f>SUM(Table13[[#This Row],[1st charge]],Table13[[#This Row],[2nd charge]],Table13[[#This Row],[3rd charge]])+2</f>
        <v>14</v>
      </c>
      <c r="F64" s="1">
        <f>PRODUCT(Table13[[#This Row],[2nd charge]],Table13[[#This Row],[3rd charge]])</f>
        <v>25</v>
      </c>
      <c r="G64" s="1" t="s">
        <v>28</v>
      </c>
      <c r="H64" s="1" t="s">
        <v>5</v>
      </c>
      <c r="I64" s="2">
        <v>-0.88747455452209167</v>
      </c>
      <c r="J64" s="2">
        <v>4.3548418550129468E-2</v>
      </c>
      <c r="K64" s="3">
        <v>2.1698718053731598</v>
      </c>
      <c r="L64" s="5">
        <f>IF(Table13[[#This Row],[Value (cos)]]="", "", ACOS(Table13[[#This Row],[Value (cos)]])/PI()*180)</f>
        <v>152.55759618489034</v>
      </c>
      <c r="M64" s="5">
        <f>IF(Table13[[#This Row],[Std (cos)]]="","",Table13[[#This Row],[Std (cos)]]*Table13[[#This Row],[Derivative]]/PI()*180)</f>
        <v>5.4141352110233489</v>
      </c>
    </row>
    <row r="65" spans="9:9">
      <c r="I65"/>
    </row>
    <row r="66" spans="9:9">
      <c r="I66"/>
    </row>
    <row r="67" spans="9:9">
      <c r="I67"/>
    </row>
    <row r="68" spans="9:9">
      <c r="I68"/>
    </row>
    <row r="69" spans="9:9">
      <c r="I69"/>
    </row>
    <row r="70" spans="9:9">
      <c r="I70"/>
    </row>
    <row r="71" spans="9:9">
      <c r="I71"/>
    </row>
    <row r="72" spans="9:9">
      <c r="I72"/>
    </row>
    <row r="73" spans="9:9">
      <c r="I73"/>
    </row>
    <row r="74" spans="9:9">
      <c r="I74"/>
    </row>
    <row r="75" spans="9:9">
      <c r="I75"/>
    </row>
    <row r="76" spans="9:9">
      <c r="I76"/>
    </row>
    <row r="77" spans="9:9">
      <c r="I77"/>
    </row>
    <row r="78" spans="9:9">
      <c r="I78"/>
    </row>
    <row r="79" spans="9:9">
      <c r="I79"/>
    </row>
    <row r="80" spans="9:9">
      <c r="I80"/>
    </row>
    <row r="81" spans="9:9">
      <c r="I81"/>
    </row>
    <row r="82" spans="9:9">
      <c r="I82"/>
    </row>
    <row r="83" spans="9:9">
      <c r="I83"/>
    </row>
    <row r="84" spans="9:9">
      <c r="I84"/>
    </row>
    <row r="85" spans="9:9">
      <c r="I85"/>
    </row>
    <row r="86" spans="9:9">
      <c r="I86"/>
    </row>
    <row r="87" spans="9:9">
      <c r="I87"/>
    </row>
    <row r="88" spans="9:9">
      <c r="I88"/>
    </row>
    <row r="89" spans="9:9">
      <c r="I89"/>
    </row>
    <row r="90" spans="9:9">
      <c r="I90"/>
    </row>
    <row r="91" spans="9:9">
      <c r="I91"/>
    </row>
    <row r="92" spans="9:9">
      <c r="I92"/>
    </row>
    <row r="93" spans="9:9">
      <c r="I93"/>
    </row>
    <row r="94" spans="9:9">
      <c r="I94"/>
    </row>
    <row r="95" spans="9:9">
      <c r="I95"/>
    </row>
    <row r="96" spans="9:9">
      <c r="I96"/>
    </row>
    <row r="97" spans="9:9">
      <c r="I97"/>
    </row>
    <row r="98" spans="9:9">
      <c r="I98"/>
    </row>
    <row r="99" spans="9:9">
      <c r="I99"/>
    </row>
    <row r="100" spans="9:9">
      <c r="I100"/>
    </row>
    <row r="101" spans="9:9">
      <c r="I101"/>
    </row>
    <row r="102" spans="9:9">
      <c r="I102"/>
    </row>
    <row r="103" spans="9:9">
      <c r="I103"/>
    </row>
    <row r="104" spans="9:9">
      <c r="I104"/>
    </row>
    <row r="105" spans="9:9">
      <c r="I105"/>
    </row>
    <row r="106" spans="9:9">
      <c r="I106"/>
    </row>
    <row r="107" spans="9:9">
      <c r="I107"/>
    </row>
    <row r="108" spans="9:9">
      <c r="I108"/>
    </row>
    <row r="109" spans="9:9">
      <c r="I109"/>
    </row>
    <row r="110" spans="9:9">
      <c r="I110"/>
    </row>
    <row r="111" spans="9:9">
      <c r="I111"/>
    </row>
    <row r="112" spans="9:9">
      <c r="I112"/>
    </row>
    <row r="113" spans="9:9">
      <c r="I113"/>
    </row>
    <row r="114" spans="9:9">
      <c r="I114"/>
    </row>
    <row r="115" spans="9:9">
      <c r="I115"/>
    </row>
    <row r="116" spans="9:9">
      <c r="I116"/>
    </row>
    <row r="117" spans="9:9">
      <c r="I117"/>
    </row>
    <row r="118" spans="9:9">
      <c r="I118"/>
    </row>
    <row r="119" spans="9:9">
      <c r="I119"/>
    </row>
    <row r="120" spans="9:9">
      <c r="I120"/>
    </row>
    <row r="121" spans="9:9">
      <c r="I121"/>
    </row>
    <row r="122" spans="9:9">
      <c r="I122"/>
    </row>
    <row r="123" spans="9:9">
      <c r="I123"/>
    </row>
    <row r="124" spans="9:9">
      <c r="I124"/>
    </row>
    <row r="125" spans="9:9">
      <c r="I125"/>
    </row>
    <row r="126" spans="9:9">
      <c r="I126"/>
    </row>
    <row r="127" spans="9:9">
      <c r="I127"/>
    </row>
    <row r="128" spans="9:9">
      <c r="I128"/>
    </row>
    <row r="129" spans="9:9">
      <c r="I129"/>
    </row>
    <row r="130" spans="9:9">
      <c r="I130"/>
    </row>
    <row r="131" spans="9:9">
      <c r="I131"/>
    </row>
    <row r="132" spans="9:9">
      <c r="I132"/>
    </row>
    <row r="133" spans="9:9">
      <c r="I133"/>
    </row>
    <row r="134" spans="9:9">
      <c r="I134"/>
    </row>
    <row r="135" spans="9:9">
      <c r="I135"/>
    </row>
    <row r="136" spans="9:9">
      <c r="I136"/>
    </row>
    <row r="137" spans="9:9">
      <c r="I137"/>
    </row>
    <row r="138" spans="9:9">
      <c r="I138"/>
    </row>
    <row r="139" spans="9:9">
      <c r="I139"/>
    </row>
    <row r="140" spans="9:9">
      <c r="I140"/>
    </row>
    <row r="141" spans="9:9">
      <c r="I141"/>
    </row>
    <row r="142" spans="9:9">
      <c r="I142"/>
    </row>
    <row r="143" spans="9:9">
      <c r="I143"/>
    </row>
    <row r="144" spans="9:9">
      <c r="I144"/>
    </row>
    <row r="145" spans="9:9">
      <c r="I145"/>
    </row>
    <row r="146" spans="9:9">
      <c r="I146"/>
    </row>
    <row r="147" spans="9:9">
      <c r="I147"/>
    </row>
    <row r="148" spans="9:9">
      <c r="I148"/>
    </row>
    <row r="149" spans="9:9">
      <c r="I149"/>
    </row>
    <row r="150" spans="9:9">
      <c r="I150"/>
    </row>
    <row r="151" spans="9:9">
      <c r="I151"/>
    </row>
    <row r="152" spans="9:9">
      <c r="I152"/>
    </row>
    <row r="153" spans="9:9">
      <c r="I153"/>
    </row>
    <row r="154" spans="9:9">
      <c r="I154"/>
    </row>
    <row r="155" spans="9:9">
      <c r="I155"/>
    </row>
    <row r="156" spans="9:9">
      <c r="I156"/>
    </row>
    <row r="157" spans="9:9">
      <c r="I157"/>
    </row>
    <row r="158" spans="9:9">
      <c r="I158"/>
    </row>
    <row r="159" spans="9:9">
      <c r="I159"/>
    </row>
    <row r="160" spans="9:9">
      <c r="I160"/>
    </row>
    <row r="161" spans="9:9">
      <c r="I161"/>
    </row>
    <row r="162" spans="9:9">
      <c r="I162"/>
    </row>
    <row r="163" spans="9:9">
      <c r="I163"/>
    </row>
    <row r="164" spans="9:9">
      <c r="I164"/>
    </row>
    <row r="165" spans="9:9">
      <c r="I165"/>
    </row>
    <row r="166" spans="9:9">
      <c r="I166"/>
    </row>
  </sheetData>
  <phoneticPr fontId="2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DEA9-F50B-2840-A455-B4197C288115}">
  <dimension ref="A1:N166"/>
  <sheetViews>
    <sheetView workbookViewId="0">
      <selection activeCell="F21" sqref="F21"/>
    </sheetView>
  </sheetViews>
  <sheetFormatPr baseColWidth="10" defaultColWidth="11.5" defaultRowHeight="16"/>
  <cols>
    <col min="1" max="3" width="15.83203125" customWidth="1"/>
    <col min="4" max="5" width="15.83203125" style="9" customWidth="1"/>
    <col min="6" max="6" width="15.83203125" style="4" customWidth="1"/>
    <col min="7" max="7" width="15.83203125" style="3" customWidth="1"/>
    <col min="8" max="9" width="15.83203125" style="6" customWidth="1"/>
    <col min="10" max="14" width="15.83203125" customWidth="1"/>
  </cols>
  <sheetData>
    <row r="1" spans="1:14">
      <c r="A1" s="1" t="s">
        <v>35</v>
      </c>
      <c r="B1" s="1" t="s">
        <v>36</v>
      </c>
      <c r="C1" s="1" t="s">
        <v>37</v>
      </c>
      <c r="D1" s="1" t="s">
        <v>39</v>
      </c>
      <c r="E1" s="1" t="s">
        <v>38</v>
      </c>
      <c r="F1" s="1" t="s">
        <v>34</v>
      </c>
      <c r="G1" s="1" t="s">
        <v>0</v>
      </c>
      <c r="H1" s="1" t="s">
        <v>1</v>
      </c>
      <c r="I1" s="1" t="s">
        <v>40</v>
      </c>
      <c r="J1" s="2" t="s">
        <v>2</v>
      </c>
      <c r="K1" s="2" t="s">
        <v>15</v>
      </c>
      <c r="L1" s="3" t="s">
        <v>18</v>
      </c>
      <c r="M1" s="5" t="s">
        <v>16</v>
      </c>
      <c r="N1" s="5" t="s">
        <v>17</v>
      </c>
    </row>
    <row r="2" spans="1:14">
      <c r="A2" s="1">
        <v>1</v>
      </c>
      <c r="B2" s="1">
        <v>1</v>
      </c>
      <c r="C2" s="1">
        <v>1</v>
      </c>
      <c r="D2" s="1">
        <f>Table137[[#This Row],[2nd charge]]-Table137[[#This Row],[3rd charge]]</f>
        <v>0</v>
      </c>
      <c r="E2" s="1">
        <f>SUM(Table137[[#This Row],[1st charge]],Table137[[#This Row],[2nd charge]],Table137[[#This Row],[3rd charge]])+2</f>
        <v>5</v>
      </c>
      <c r="F2" s="1">
        <f>PRODUCT(Table137[[#This Row],[2nd charge]],Table137[[#This Row],[3rd charge]])</f>
        <v>1</v>
      </c>
      <c r="G2" s="1" t="s">
        <v>6</v>
      </c>
      <c r="H2" s="1" t="s">
        <v>3</v>
      </c>
      <c r="I2" s="15">
        <v>64</v>
      </c>
      <c r="J2" s="2">
        <f>IF(Table137[[#This Row],[Value (deg)]]="", "", COS(Table137[[#This Row],[Value (deg)]]/180*PI()))</f>
        <v>-0.22920039092241393</v>
      </c>
      <c r="K2" s="2">
        <f>IF(Table137[[#This Row],[Std (deg)]]="", "", Table137[[#This Row],[Std (deg)]]/180*PI()/Table137[[#This Row],[Derivative]])</f>
        <v>0.18036718916465985</v>
      </c>
      <c r="L2" s="3">
        <v>1.0273487865168369</v>
      </c>
      <c r="M2" s="5">
        <v>103.25</v>
      </c>
      <c r="N2" s="5">
        <v>10.61690868379304</v>
      </c>
    </row>
    <row r="3" spans="1:14">
      <c r="A3" s="1">
        <v>1</v>
      </c>
      <c r="B3" s="1">
        <v>1</v>
      </c>
      <c r="C3" s="1">
        <v>1</v>
      </c>
      <c r="D3" s="1">
        <f>Table137[[#This Row],[2nd charge]]-Table137[[#This Row],[3rd charge]]</f>
        <v>0</v>
      </c>
      <c r="E3" s="1">
        <f>SUM(Table137[[#This Row],[1st charge]],Table137[[#This Row],[2nd charge]],Table137[[#This Row],[3rd charge]])+2</f>
        <v>5</v>
      </c>
      <c r="F3" s="1">
        <f>PRODUCT(Table137[[#This Row],[2nd charge]],Table137[[#This Row],[3rd charge]])</f>
        <v>1</v>
      </c>
      <c r="G3" s="1" t="s">
        <v>6</v>
      </c>
      <c r="H3" s="1" t="s">
        <v>4</v>
      </c>
      <c r="I3" s="15">
        <v>64</v>
      </c>
      <c r="J3" s="2">
        <f>IF(Table137[[#This Row],[Value (deg)]]="", "", COS(Table137[[#This Row],[Value (deg)]]/180*PI()))</f>
        <v>-0.45253198663950767</v>
      </c>
      <c r="K3" s="2">
        <f>IF(Table137[[#This Row],[Std (deg)]]="", "", Table137[[#This Row],[Std (deg)]]/180*PI()/Table137[[#This Row],[Derivative]])</f>
        <v>0.16571484337464026</v>
      </c>
      <c r="L3" s="3">
        <v>1.121392823839485</v>
      </c>
      <c r="M3" s="5">
        <v>116.90625</v>
      </c>
      <c r="N3" s="5">
        <v>10.647356993052311</v>
      </c>
    </row>
    <row r="4" spans="1:14">
      <c r="A4" s="1">
        <v>1</v>
      </c>
      <c r="B4" s="1">
        <v>1</v>
      </c>
      <c r="C4" s="1">
        <v>1</v>
      </c>
      <c r="D4" s="1">
        <f>Table137[[#This Row],[2nd charge]]-Table137[[#This Row],[3rd charge]]</f>
        <v>0</v>
      </c>
      <c r="E4" s="1">
        <f>SUM(Table137[[#This Row],[1st charge]],Table137[[#This Row],[2nd charge]],Table137[[#This Row],[3rd charge]])+2</f>
        <v>5</v>
      </c>
      <c r="F4" s="1">
        <f>PRODUCT(Table137[[#This Row],[2nd charge]],Table137[[#This Row],[3rd charge]])</f>
        <v>1</v>
      </c>
      <c r="G4" s="1" t="s">
        <v>6</v>
      </c>
      <c r="H4" s="1" t="s">
        <v>5</v>
      </c>
      <c r="I4" s="15">
        <v>64</v>
      </c>
      <c r="J4" s="2">
        <f>IF(Table137[[#This Row],[Value (deg)]]="", "", COS(Table137[[#This Row],[Value (deg)]]/180*PI()))</f>
        <v>-0.75667421737402052</v>
      </c>
      <c r="K4" s="2">
        <f>IF(Table137[[#This Row],[Std (deg)]]="", "", Table137[[#This Row],[Std (deg)]]/180*PI()/Table137[[#This Row],[Derivative]])</f>
        <v>9.2878584590425389E-2</v>
      </c>
      <c r="L4" s="3">
        <v>1.5295381790024261</v>
      </c>
      <c r="M4" s="5">
        <v>139.171875</v>
      </c>
      <c r="N4" s="5">
        <v>8.1395152794484638</v>
      </c>
    </row>
    <row r="5" spans="1:14">
      <c r="A5" s="1">
        <v>1</v>
      </c>
      <c r="B5" s="1">
        <v>2</v>
      </c>
      <c r="C5" s="1">
        <v>1</v>
      </c>
      <c r="D5" s="1">
        <f>Table137[[#This Row],[2nd charge]]-Table137[[#This Row],[3rd charge]]</f>
        <v>1</v>
      </c>
      <c r="E5" s="1">
        <f>SUM(Table137[[#This Row],[1st charge]],Table137[[#This Row],[2nd charge]],Table137[[#This Row],[3rd charge]])+2</f>
        <v>6</v>
      </c>
      <c r="F5" s="1">
        <f>PRODUCT(Table137[[#This Row],[2nd charge]],Table137[[#This Row],[3rd charge]])</f>
        <v>2</v>
      </c>
      <c r="G5" s="1" t="s">
        <v>7</v>
      </c>
      <c r="H5" s="1" t="s">
        <v>3</v>
      </c>
      <c r="I5" s="15">
        <v>271</v>
      </c>
      <c r="J5" s="2">
        <f>IF(Table137[[#This Row],[Value (deg)]]="", "", COS(Table137[[#This Row],[Value (deg)]]/180*PI()))</f>
        <v>-0.37164886699496791</v>
      </c>
      <c r="K5" s="2">
        <f>IF(Table137[[#This Row],[Std (deg)]]="", "", Table137[[#This Row],[Std (deg)]]/180*PI()/Table137[[#This Row],[Derivative]])</f>
        <v>0.14757758358218906</v>
      </c>
      <c r="L5" s="3">
        <v>1.0771528235329391</v>
      </c>
      <c r="M5" s="5">
        <v>111.81734317343169</v>
      </c>
      <c r="N5" s="5">
        <v>9.1079439976199801</v>
      </c>
    </row>
    <row r="6" spans="1:14">
      <c r="A6" s="1">
        <v>1</v>
      </c>
      <c r="B6" s="1">
        <v>2</v>
      </c>
      <c r="C6" s="1">
        <v>1</v>
      </c>
      <c r="D6" s="1">
        <f>Table137[[#This Row],[2nd charge]]-Table137[[#This Row],[3rd charge]]</f>
        <v>1</v>
      </c>
      <c r="E6" s="1">
        <f>SUM(Table137[[#This Row],[1st charge]],Table137[[#This Row],[2nd charge]],Table137[[#This Row],[3rd charge]])+2</f>
        <v>6</v>
      </c>
      <c r="F6" s="1">
        <f>PRODUCT(Table137[[#This Row],[2nd charge]],Table137[[#This Row],[3rd charge]])</f>
        <v>2</v>
      </c>
      <c r="G6" s="1" t="s">
        <v>7</v>
      </c>
      <c r="H6" s="1" t="s">
        <v>4</v>
      </c>
      <c r="I6" s="15">
        <v>271</v>
      </c>
      <c r="J6" s="2">
        <f>IF(Table137[[#This Row],[Value (deg)]]="", "", COS(Table137[[#This Row],[Value (deg)]]/180*PI()))</f>
        <v>-0.27281934333945368</v>
      </c>
      <c r="K6" s="2">
        <f>IF(Table137[[#This Row],[Std (deg)]]="", "", Table137[[#This Row],[Std (deg)]]/180*PI()/Table137[[#This Row],[Derivative]])</f>
        <v>0.15599597869017431</v>
      </c>
      <c r="L6" s="3">
        <v>1.039430503534525</v>
      </c>
      <c r="M6" s="5">
        <v>105.8321033210332</v>
      </c>
      <c r="N6" s="5">
        <v>9.2903375391209977</v>
      </c>
    </row>
    <row r="7" spans="1:14">
      <c r="A7" s="1">
        <v>1</v>
      </c>
      <c r="B7" s="1">
        <v>2</v>
      </c>
      <c r="C7" s="1">
        <v>1</v>
      </c>
      <c r="D7" s="1">
        <f>Table137[[#This Row],[2nd charge]]-Table137[[#This Row],[3rd charge]]</f>
        <v>1</v>
      </c>
      <c r="E7" s="1">
        <f>SUM(Table137[[#This Row],[1st charge]],Table137[[#This Row],[2nd charge]],Table137[[#This Row],[3rd charge]])+2</f>
        <v>6</v>
      </c>
      <c r="F7" s="1">
        <f>PRODUCT(Table137[[#This Row],[2nd charge]],Table137[[#This Row],[3rd charge]])</f>
        <v>2</v>
      </c>
      <c r="G7" s="1" t="s">
        <v>7</v>
      </c>
      <c r="H7" s="1" t="s">
        <v>5</v>
      </c>
      <c r="I7" s="15">
        <v>271</v>
      </c>
      <c r="J7" s="2">
        <f>IF(Table137[[#This Row],[Value (deg)]]="", "", COS(Table137[[#This Row],[Value (deg)]]/180*PI()))</f>
        <v>-0.7867203830063767</v>
      </c>
      <c r="K7" s="2">
        <f>IF(Table137[[#This Row],[Std (deg)]]="", "", Table137[[#This Row],[Std (deg)]]/180*PI()/Table137[[#This Row],[Derivative]])</f>
        <v>7.2955626190740377E-2</v>
      </c>
      <c r="L7" s="3">
        <v>1.619932908099468</v>
      </c>
      <c r="M7" s="5">
        <v>141.88007380073799</v>
      </c>
      <c r="N7" s="5">
        <v>6.7713996979274684</v>
      </c>
    </row>
    <row r="8" spans="1:14">
      <c r="A8" s="1">
        <v>1</v>
      </c>
      <c r="B8" s="1">
        <v>2</v>
      </c>
      <c r="C8" s="1">
        <v>2</v>
      </c>
      <c r="D8" s="1">
        <f>Table137[[#This Row],[2nd charge]]-Table137[[#This Row],[3rd charge]]</f>
        <v>0</v>
      </c>
      <c r="E8" s="1">
        <f>SUM(Table137[[#This Row],[1st charge]],Table137[[#This Row],[2nd charge]],Table137[[#This Row],[3rd charge]])+2</f>
        <v>7</v>
      </c>
      <c r="F8" s="1">
        <f>PRODUCT(Table137[[#This Row],[2nd charge]],Table137[[#This Row],[3rd charge]])</f>
        <v>4</v>
      </c>
      <c r="G8" s="1" t="s">
        <v>8</v>
      </c>
      <c r="H8" s="1" t="s">
        <v>3</v>
      </c>
      <c r="I8" s="15">
        <v>155</v>
      </c>
      <c r="J8" s="2">
        <f>IF(Table137[[#This Row],[Value (deg)]]="", "", COS(Table137[[#This Row],[Value (deg)]]/180*PI()))</f>
        <v>-0.25452027889939249</v>
      </c>
      <c r="K8" s="2">
        <f>IF(Table137[[#This Row],[Std (deg)]]="", "", Table137[[#This Row],[Std (deg)]]/180*PI()/Table137[[#This Row],[Derivative]])</f>
        <v>0.14153221590621862</v>
      </c>
      <c r="L8" s="3">
        <v>1.034054050194481</v>
      </c>
      <c r="M8" s="5">
        <v>104.7451612903226</v>
      </c>
      <c r="N8" s="5">
        <v>8.3853496939671199</v>
      </c>
    </row>
    <row r="9" spans="1:14">
      <c r="A9" s="1">
        <v>1</v>
      </c>
      <c r="B9" s="1">
        <v>2</v>
      </c>
      <c r="C9" s="1">
        <v>2</v>
      </c>
      <c r="D9" s="1">
        <f>Table137[[#This Row],[2nd charge]]-Table137[[#This Row],[3rd charge]]</f>
        <v>0</v>
      </c>
      <c r="E9" s="1">
        <f>SUM(Table137[[#This Row],[1st charge]],Table137[[#This Row],[2nd charge]],Table137[[#This Row],[3rd charge]])+2</f>
        <v>7</v>
      </c>
      <c r="F9" s="1">
        <f>PRODUCT(Table137[[#This Row],[2nd charge]],Table137[[#This Row],[3rd charge]])</f>
        <v>4</v>
      </c>
      <c r="G9" s="1" t="s">
        <v>8</v>
      </c>
      <c r="H9" s="1" t="s">
        <v>4</v>
      </c>
      <c r="I9" s="15">
        <v>155</v>
      </c>
      <c r="J9" s="2">
        <f>IF(Table137[[#This Row],[Value (deg)]]="", "", COS(Table137[[#This Row],[Value (deg)]]/180*PI()))</f>
        <v>-0.34851927690895229</v>
      </c>
      <c r="K9" s="2">
        <f>IF(Table137[[#This Row],[Std (deg)]]="", "", Table137[[#This Row],[Std (deg)]]/180*PI()/Table137[[#This Row],[Derivative]])</f>
        <v>0.12739807257549304</v>
      </c>
      <c r="L9" s="3">
        <v>1.0668924348285991</v>
      </c>
      <c r="M9" s="5">
        <v>110.3967741935484</v>
      </c>
      <c r="N9" s="5">
        <v>7.7876446342274406</v>
      </c>
    </row>
    <row r="10" spans="1:14">
      <c r="A10" s="1">
        <v>1</v>
      </c>
      <c r="B10" s="1">
        <v>2</v>
      </c>
      <c r="C10" s="1">
        <v>2</v>
      </c>
      <c r="D10" s="1">
        <f>Table137[[#This Row],[2nd charge]]-Table137[[#This Row],[3rd charge]]</f>
        <v>0</v>
      </c>
      <c r="E10" s="1">
        <f>SUM(Table137[[#This Row],[1st charge]],Table137[[#This Row],[2nd charge]],Table137[[#This Row],[3rd charge]])+2</f>
        <v>7</v>
      </c>
      <c r="F10" s="1">
        <f>PRODUCT(Table137[[#This Row],[2nd charge]],Table137[[#This Row],[3rd charge]])</f>
        <v>4</v>
      </c>
      <c r="G10" s="1" t="s">
        <v>8</v>
      </c>
      <c r="H10" s="1" t="s">
        <v>5</v>
      </c>
      <c r="I10" s="15">
        <v>155</v>
      </c>
      <c r="J10" s="2">
        <f>IF(Table137[[#This Row],[Value (deg)]]="", "", COS(Table137[[#This Row],[Value (deg)]]/180*PI()))</f>
        <v>-0.81359208212296463</v>
      </c>
      <c r="K10" s="2">
        <f>IF(Table137[[#This Row],[Std (deg)]]="", "", Table137[[#This Row],[Std (deg)]]/180*PI()/Table137[[#This Row],[Derivative]])</f>
        <v>5.0835283769779603E-2</v>
      </c>
      <c r="L10" s="3">
        <v>1.719879487033013</v>
      </c>
      <c r="M10" s="5">
        <v>144.44838709677421</v>
      </c>
      <c r="N10" s="5">
        <v>5.0094021900591077</v>
      </c>
    </row>
    <row r="11" spans="1:14">
      <c r="A11" s="1">
        <v>1</v>
      </c>
      <c r="B11" s="1">
        <v>3</v>
      </c>
      <c r="C11" s="1">
        <v>1</v>
      </c>
      <c r="D11" s="1">
        <f>Table137[[#This Row],[2nd charge]]-Table137[[#This Row],[3rd charge]]</f>
        <v>2</v>
      </c>
      <c r="E11" s="1">
        <f>SUM(Table137[[#This Row],[1st charge]],Table137[[#This Row],[2nd charge]],Table137[[#This Row],[3rd charge]])+2</f>
        <v>7</v>
      </c>
      <c r="F11" s="1">
        <f>PRODUCT(Table137[[#This Row],[2nd charge]],Table137[[#This Row],[3rd charge]])</f>
        <v>3</v>
      </c>
      <c r="G11" s="1" t="s">
        <v>9</v>
      </c>
      <c r="H11" s="1" t="s">
        <v>3</v>
      </c>
      <c r="I11" s="15">
        <v>70</v>
      </c>
      <c r="J11" s="2">
        <f>IF(Table137[[#This Row],[Value (deg)]]="", "", COS(Table137[[#This Row],[Value (deg)]]/180*PI()))</f>
        <v>-0.4014911173537945</v>
      </c>
      <c r="K11" s="2">
        <f>IF(Table137[[#This Row],[Std (deg)]]="", "", Table137[[#This Row],[Std (deg)]]/180*PI()/Table137[[#This Row],[Derivative]])</f>
        <v>0.1904039389776114</v>
      </c>
      <c r="L11" s="3">
        <v>1.091866458907685</v>
      </c>
      <c r="M11" s="5">
        <v>113.67142857142861</v>
      </c>
      <c r="N11" s="5">
        <v>11.91154473438201</v>
      </c>
    </row>
    <row r="12" spans="1:14">
      <c r="A12" s="1">
        <v>1</v>
      </c>
      <c r="B12" s="1">
        <v>3</v>
      </c>
      <c r="C12" s="1">
        <v>1</v>
      </c>
      <c r="D12" s="1">
        <f>Table137[[#This Row],[2nd charge]]-Table137[[#This Row],[3rd charge]]</f>
        <v>2</v>
      </c>
      <c r="E12" s="1">
        <f>SUM(Table137[[#This Row],[1st charge]],Table137[[#This Row],[2nd charge]],Table137[[#This Row],[3rd charge]])+2</f>
        <v>7</v>
      </c>
      <c r="F12" s="1">
        <f>PRODUCT(Table137[[#This Row],[2nd charge]],Table137[[#This Row],[3rd charge]])</f>
        <v>3</v>
      </c>
      <c r="G12" s="1" t="s">
        <v>9</v>
      </c>
      <c r="H12" s="1" t="s">
        <v>4</v>
      </c>
      <c r="I12" s="15">
        <v>70</v>
      </c>
      <c r="J12" s="2">
        <f>IF(Table137[[#This Row],[Value (deg)]]="", "", COS(Table137[[#This Row],[Value (deg)]]/180*PI()))</f>
        <v>-0.20693605065191761</v>
      </c>
      <c r="K12" s="2">
        <f>IF(Table137[[#This Row],[Std (deg)]]="", "", Table137[[#This Row],[Std (deg)]]/180*PI()/Table137[[#This Row],[Derivative]])</f>
        <v>0.2361405748063754</v>
      </c>
      <c r="L12" s="3">
        <v>1.022124423850278</v>
      </c>
      <c r="M12" s="5">
        <v>101.94285714285709</v>
      </c>
      <c r="N12" s="5">
        <v>13.8291986280434</v>
      </c>
    </row>
    <row r="13" spans="1:14">
      <c r="A13" s="1">
        <v>1</v>
      </c>
      <c r="B13" s="1">
        <v>3</v>
      </c>
      <c r="C13" s="1">
        <v>1</v>
      </c>
      <c r="D13" s="1">
        <f>Table137[[#This Row],[2nd charge]]-Table137[[#This Row],[3rd charge]]</f>
        <v>2</v>
      </c>
      <c r="E13" s="1">
        <f>SUM(Table137[[#This Row],[1st charge]],Table137[[#This Row],[2nd charge]],Table137[[#This Row],[3rd charge]])+2</f>
        <v>7</v>
      </c>
      <c r="F13" s="1">
        <f>PRODUCT(Table137[[#This Row],[2nd charge]],Table137[[#This Row],[3rd charge]])</f>
        <v>3</v>
      </c>
      <c r="G13" s="1" t="s">
        <v>9</v>
      </c>
      <c r="H13" s="1" t="s">
        <v>5</v>
      </c>
      <c r="I13" s="15">
        <v>70</v>
      </c>
      <c r="J13" s="2">
        <f>IF(Table137[[#This Row],[Value (deg)]]="", "", COS(Table137[[#This Row],[Value (deg)]]/180*PI()))</f>
        <v>-0.8096028083798088</v>
      </c>
      <c r="K13" s="2">
        <f>IF(Table137[[#This Row],[Std (deg)]]="", "", Table137[[#This Row],[Std (deg)]]/180*PI()/Table137[[#This Row],[Derivative]])</f>
        <v>0.10920012854764775</v>
      </c>
      <c r="L13" s="3">
        <v>1.703641065927318</v>
      </c>
      <c r="M13" s="5">
        <v>144.05714285714279</v>
      </c>
      <c r="N13" s="5">
        <v>10.65918211052359</v>
      </c>
    </row>
    <row r="14" spans="1:14">
      <c r="A14" s="1">
        <v>1</v>
      </c>
      <c r="B14" s="1">
        <v>3</v>
      </c>
      <c r="C14" s="1">
        <v>2</v>
      </c>
      <c r="D14" s="1">
        <f>Table137[[#This Row],[2nd charge]]-Table137[[#This Row],[3rd charge]]</f>
        <v>1</v>
      </c>
      <c r="E14" s="1">
        <f>SUM(Table137[[#This Row],[1st charge]],Table137[[#This Row],[2nd charge]],Table137[[#This Row],[3rd charge]])+2</f>
        <v>8</v>
      </c>
      <c r="F14" s="1">
        <f>PRODUCT(Table137[[#This Row],[2nd charge]],Table137[[#This Row],[3rd charge]])</f>
        <v>6</v>
      </c>
      <c r="G14" s="1" t="s">
        <v>10</v>
      </c>
      <c r="H14" s="1" t="s">
        <v>3</v>
      </c>
      <c r="I14" s="15">
        <v>378</v>
      </c>
      <c r="J14" s="2">
        <f>IF(Table137[[#This Row],[Value (deg)]]="", "", COS(Table137[[#This Row],[Value (deg)]]/180*PI()))</f>
        <v>-0.30589752517465557</v>
      </c>
      <c r="K14" s="2">
        <f>IF(Table137[[#This Row],[Std (deg)]]="", "", Table137[[#This Row],[Std (deg)]]/180*PI()/Table137[[#This Row],[Derivative]])</f>
        <v>0.1178673516266929</v>
      </c>
      <c r="L14" s="3">
        <v>1.0503490673291831</v>
      </c>
      <c r="M14" s="5">
        <v>107.8121693121693</v>
      </c>
      <c r="N14" s="5">
        <v>7.0933242371428484</v>
      </c>
    </row>
    <row r="15" spans="1:14">
      <c r="A15" s="1">
        <v>1</v>
      </c>
      <c r="B15" s="1">
        <v>3</v>
      </c>
      <c r="C15" s="1">
        <v>2</v>
      </c>
      <c r="D15" s="1">
        <f>Table137[[#This Row],[2nd charge]]-Table137[[#This Row],[3rd charge]]</f>
        <v>1</v>
      </c>
      <c r="E15" s="1">
        <f>SUM(Table137[[#This Row],[1st charge]],Table137[[#This Row],[2nd charge]],Table137[[#This Row],[3rd charge]])+2</f>
        <v>8</v>
      </c>
      <c r="F15" s="1">
        <f>PRODUCT(Table137[[#This Row],[2nd charge]],Table137[[#This Row],[3rd charge]])</f>
        <v>6</v>
      </c>
      <c r="G15" s="1" t="s">
        <v>10</v>
      </c>
      <c r="H15" s="1" t="s">
        <v>4</v>
      </c>
      <c r="I15" s="15">
        <v>378</v>
      </c>
      <c r="J15" s="2">
        <f>IF(Table137[[#This Row],[Value (deg)]]="", "", COS(Table137[[#This Row],[Value (deg)]]/180*PI()))</f>
        <v>-0.24769692539805413</v>
      </c>
      <c r="K15" s="2">
        <f>IF(Table137[[#This Row],[Std (deg)]]="", "", Table137[[#This Row],[Std (deg)]]/180*PI()/Table137[[#This Row],[Derivative]])</f>
        <v>0.12638431008381129</v>
      </c>
      <c r="L15" s="3">
        <v>1.03216476429055</v>
      </c>
      <c r="M15" s="5">
        <v>104.34126984126981</v>
      </c>
      <c r="N15" s="5">
        <v>7.4742018721465104</v>
      </c>
    </row>
    <row r="16" spans="1:14">
      <c r="A16" s="1">
        <v>1</v>
      </c>
      <c r="B16" s="1">
        <v>3</v>
      </c>
      <c r="C16" s="1">
        <v>2</v>
      </c>
      <c r="D16" s="1">
        <f>Table137[[#This Row],[2nd charge]]-Table137[[#This Row],[3rd charge]]</f>
        <v>1</v>
      </c>
      <c r="E16" s="1">
        <f>SUM(Table137[[#This Row],[1st charge]],Table137[[#This Row],[2nd charge]],Table137[[#This Row],[3rd charge]])+2</f>
        <v>8</v>
      </c>
      <c r="F16" s="1">
        <f>PRODUCT(Table137[[#This Row],[2nd charge]],Table137[[#This Row],[3rd charge]])</f>
        <v>6</v>
      </c>
      <c r="G16" s="1" t="s">
        <v>10</v>
      </c>
      <c r="H16" s="1" t="s">
        <v>5</v>
      </c>
      <c r="I16" s="15">
        <v>378</v>
      </c>
      <c r="J16" s="2">
        <f>IF(Table137[[#This Row],[Value (deg)]]="", "", COS(Table137[[#This Row],[Value (deg)]]/180*PI()))</f>
        <v>-0.84458018583946315</v>
      </c>
      <c r="K16" s="2">
        <f>IF(Table137[[#This Row],[Std (deg)]]="", "", Table137[[#This Row],[Std (deg)]]/180*PI()/Table137[[#This Row],[Derivative]])</f>
        <v>4.5502325425278635E-2</v>
      </c>
      <c r="L16" s="3">
        <v>1.8676609469886301</v>
      </c>
      <c r="M16" s="5">
        <v>147.6269841269841</v>
      </c>
      <c r="N16" s="5">
        <v>4.8691624286279263</v>
      </c>
    </row>
    <row r="17" spans="1:14">
      <c r="A17" s="1">
        <v>1</v>
      </c>
      <c r="B17" s="1">
        <v>3</v>
      </c>
      <c r="C17" s="1">
        <v>3</v>
      </c>
      <c r="D17" s="1">
        <f>Table137[[#This Row],[2nd charge]]-Table137[[#This Row],[3rd charge]]</f>
        <v>0</v>
      </c>
      <c r="E17" s="1">
        <f>SUM(Table137[[#This Row],[1st charge]],Table137[[#This Row],[2nd charge]],Table137[[#This Row],[3rd charge]])+2</f>
        <v>9</v>
      </c>
      <c r="F17" s="1">
        <f>PRODUCT(Table137[[#This Row],[2nd charge]],Table137[[#This Row],[3rd charge]])</f>
        <v>9</v>
      </c>
      <c r="G17" s="1" t="s">
        <v>11</v>
      </c>
      <c r="H17" s="1" t="s">
        <v>3</v>
      </c>
      <c r="I17" s="15">
        <v>97</v>
      </c>
      <c r="J17" s="2">
        <f>IF(Table137[[#This Row],[Value (deg)]]="", "", COS(Table137[[#This Row],[Value (deg)]]/180*PI()))</f>
        <v>-0.19531090899218451</v>
      </c>
      <c r="K17" s="2">
        <f>IF(Table137[[#This Row],[Std (deg)]]="", "", Table137[[#This Row],[Std (deg)]]/180*PI()/Table137[[#This Row],[Derivative]])</f>
        <v>0.10351660988146491</v>
      </c>
      <c r="L17" s="3">
        <v>1.0196368005999561</v>
      </c>
      <c r="M17" s="5">
        <v>101.26288659793811</v>
      </c>
      <c r="N17" s="5">
        <v>6.0475319936271603</v>
      </c>
    </row>
    <row r="18" spans="1:14">
      <c r="A18" s="1">
        <v>1</v>
      </c>
      <c r="B18" s="1">
        <v>3</v>
      </c>
      <c r="C18" s="1">
        <v>3</v>
      </c>
      <c r="D18" s="1">
        <f>Table137[[#This Row],[2nd charge]]-Table137[[#This Row],[3rd charge]]</f>
        <v>0</v>
      </c>
      <c r="E18" s="1">
        <f>SUM(Table137[[#This Row],[1st charge]],Table137[[#This Row],[2nd charge]],Table137[[#This Row],[3rd charge]])+2</f>
        <v>9</v>
      </c>
      <c r="F18" s="1">
        <f>PRODUCT(Table137[[#This Row],[2nd charge]],Table137[[#This Row],[3rd charge]])</f>
        <v>9</v>
      </c>
      <c r="G18" s="1" t="s">
        <v>11</v>
      </c>
      <c r="H18" s="1" t="s">
        <v>4</v>
      </c>
      <c r="I18" s="15">
        <v>97</v>
      </c>
      <c r="J18" s="2">
        <f>IF(Table137[[#This Row],[Value (deg)]]="", "", COS(Table137[[#This Row],[Value (deg)]]/180*PI()))</f>
        <v>-0.31969250469596089</v>
      </c>
      <c r="K18" s="2">
        <f>IF(Table137[[#This Row],[Std (deg)]]="", "", Table137[[#This Row],[Std (deg)]]/180*PI()/Table137[[#This Row],[Derivative]])</f>
        <v>8.9008620471415612E-2</v>
      </c>
      <c r="L18" s="3">
        <v>1.055385193683366</v>
      </c>
      <c r="M18" s="5">
        <v>108.64432989690719</v>
      </c>
      <c r="N18" s="5">
        <v>5.3822727172179077</v>
      </c>
    </row>
    <row r="19" spans="1:14">
      <c r="A19" s="1">
        <v>1</v>
      </c>
      <c r="B19" s="1">
        <v>3</v>
      </c>
      <c r="C19" s="1">
        <v>3</v>
      </c>
      <c r="D19" s="1">
        <f>Table137[[#This Row],[2nd charge]]-Table137[[#This Row],[3rd charge]]</f>
        <v>0</v>
      </c>
      <c r="E19" s="1">
        <f>SUM(Table137[[#This Row],[1st charge]],Table137[[#This Row],[2nd charge]],Table137[[#This Row],[3rd charge]])+2</f>
        <v>9</v>
      </c>
      <c r="F19" s="1">
        <f>PRODUCT(Table137[[#This Row],[2nd charge]],Table137[[#This Row],[3rd charge]])</f>
        <v>9</v>
      </c>
      <c r="G19" s="1" t="s">
        <v>11</v>
      </c>
      <c r="H19" s="1" t="s">
        <v>5</v>
      </c>
      <c r="I19" s="15">
        <v>97</v>
      </c>
      <c r="J19" s="2">
        <f>IF(Table137[[#This Row],[Value (deg)]]="", "", COS(Table137[[#This Row],[Value (deg)]]/180*PI()))</f>
        <v>-0.86589042410565875</v>
      </c>
      <c r="K19" s="2">
        <f>IF(Table137[[#This Row],[Std (deg)]]="", "", Table137[[#This Row],[Std (deg)]]/180*PI()/Table137[[#This Row],[Derivative]])</f>
        <v>3.3336806564437695E-2</v>
      </c>
      <c r="L19" s="3">
        <v>1.999065561521167</v>
      </c>
      <c r="M19" s="5">
        <v>149.98453608247419</v>
      </c>
      <c r="N19" s="5">
        <v>3.8183318051828929</v>
      </c>
    </row>
    <row r="20" spans="1:14">
      <c r="A20" s="1">
        <v>1</v>
      </c>
      <c r="B20" s="1">
        <v>4</v>
      </c>
      <c r="C20" s="1">
        <v>2</v>
      </c>
      <c r="D20" s="1">
        <f>Table137[[#This Row],[2nd charge]]-Table137[[#This Row],[3rd charge]]</f>
        <v>2</v>
      </c>
      <c r="E20" s="1">
        <f>SUM(Table137[[#This Row],[1st charge]],Table137[[#This Row],[2nd charge]],Table137[[#This Row],[3rd charge]])+2</f>
        <v>9</v>
      </c>
      <c r="F20" s="1">
        <f>PRODUCT(Table137[[#This Row],[2nd charge]],Table137[[#This Row],[3rd charge]])</f>
        <v>8</v>
      </c>
      <c r="G20" s="1" t="s">
        <v>20</v>
      </c>
      <c r="H20" s="1" t="s">
        <v>3</v>
      </c>
      <c r="I20" s="15">
        <v>108</v>
      </c>
      <c r="J20" s="2">
        <f>IF(Table137[[#This Row],[Value (deg)]]="", "", COS(Table137[[#This Row],[Value (deg)]]/180*PI()))</f>
        <v>-0.32969064526278696</v>
      </c>
      <c r="K20" s="2">
        <f>IF(Table137[[#This Row],[Std (deg)]]="", "", Table137[[#This Row],[Std (deg)]]/180*PI()/Table137[[#This Row],[Derivative]])</f>
        <v>0.1047929773339694</v>
      </c>
      <c r="L20" s="3">
        <v>1.059222147911385</v>
      </c>
      <c r="M20" s="5">
        <v>109.25</v>
      </c>
      <c r="N20" s="5">
        <v>6.3597766674042306</v>
      </c>
    </row>
    <row r="21" spans="1:14">
      <c r="A21" s="1">
        <v>1</v>
      </c>
      <c r="B21" s="1">
        <v>4</v>
      </c>
      <c r="C21" s="1">
        <v>2</v>
      </c>
      <c r="D21" s="1">
        <f>Table137[[#This Row],[2nd charge]]-Table137[[#This Row],[3rd charge]]</f>
        <v>2</v>
      </c>
      <c r="E21" s="1">
        <f>SUM(Table137[[#This Row],[1st charge]],Table137[[#This Row],[2nd charge]],Table137[[#This Row],[3rd charge]])+2</f>
        <v>9</v>
      </c>
      <c r="F21" s="1">
        <f>PRODUCT(Table137[[#This Row],[2nd charge]],Table137[[#This Row],[3rd charge]])</f>
        <v>8</v>
      </c>
      <c r="G21" s="1" t="s">
        <v>20</v>
      </c>
      <c r="H21" s="1" t="s">
        <v>4</v>
      </c>
      <c r="I21" s="15">
        <v>108</v>
      </c>
      <c r="J21" s="2">
        <f>IF(Table137[[#This Row],[Value (deg)]]="", "", COS(Table137[[#This Row],[Value (deg)]]/180*PI()))</f>
        <v>-0.20237583560142072</v>
      </c>
      <c r="K21" s="2">
        <f>IF(Table137[[#This Row],[Std (deg)]]="", "", Table137[[#This Row],[Std (deg)]]/180*PI()/Table137[[#This Row],[Derivative]])</f>
        <v>0.10645694935490822</v>
      </c>
      <c r="L21" s="3">
        <v>1.0211292788274069</v>
      </c>
      <c r="M21" s="5">
        <v>101.6759259259259</v>
      </c>
      <c r="N21" s="5">
        <v>6.2284126503195969</v>
      </c>
    </row>
    <row r="22" spans="1:14">
      <c r="A22" s="1">
        <v>1</v>
      </c>
      <c r="B22" s="1">
        <v>4</v>
      </c>
      <c r="C22" s="1">
        <v>2</v>
      </c>
      <c r="D22" s="1">
        <f>Table137[[#This Row],[2nd charge]]-Table137[[#This Row],[3rd charge]]</f>
        <v>2</v>
      </c>
      <c r="E22" s="1">
        <f>SUM(Table137[[#This Row],[1st charge]],Table137[[#This Row],[2nd charge]],Table137[[#This Row],[3rd charge]])+2</f>
        <v>9</v>
      </c>
      <c r="F22" s="1">
        <f>PRODUCT(Table137[[#This Row],[2nd charge]],Table137[[#This Row],[3rd charge]])</f>
        <v>8</v>
      </c>
      <c r="G22" s="1" t="s">
        <v>20</v>
      </c>
      <c r="H22" s="1" t="s">
        <v>5</v>
      </c>
      <c r="I22" s="15">
        <v>108</v>
      </c>
      <c r="J22" s="2">
        <f>IF(Table137[[#This Row],[Value (deg)]]="", "", COS(Table137[[#This Row],[Value (deg)]]/180*PI()))</f>
        <v>-0.85524703653160561</v>
      </c>
      <c r="K22" s="2">
        <f>IF(Table137[[#This Row],[Std (deg)]]="", "", Table137[[#This Row],[Std (deg)]]/180*PI()/Table137[[#This Row],[Derivative]])</f>
        <v>3.7596530313061344E-2</v>
      </c>
      <c r="L22" s="3">
        <v>1.9296804410090791</v>
      </c>
      <c r="M22" s="5">
        <v>148.78703703703701</v>
      </c>
      <c r="N22" s="5">
        <v>4.1567680775429494</v>
      </c>
    </row>
    <row r="23" spans="1:14">
      <c r="A23" s="1">
        <v>1</v>
      </c>
      <c r="B23" s="1">
        <v>4</v>
      </c>
      <c r="C23" s="1">
        <v>3</v>
      </c>
      <c r="D23" s="1">
        <f>Table137[[#This Row],[2nd charge]]-Table137[[#This Row],[3rd charge]]</f>
        <v>1</v>
      </c>
      <c r="E23" s="1">
        <f>SUM(Table137[[#This Row],[1st charge]],Table137[[#This Row],[2nd charge]],Table137[[#This Row],[3rd charge]])+2</f>
        <v>10</v>
      </c>
      <c r="F23" s="1">
        <f>PRODUCT(Table137[[#This Row],[2nd charge]],Table137[[#This Row],[3rd charge]])</f>
        <v>12</v>
      </c>
      <c r="G23" s="1" t="s">
        <v>21</v>
      </c>
      <c r="H23" s="1" t="s">
        <v>3</v>
      </c>
      <c r="I23" s="15">
        <v>291</v>
      </c>
      <c r="J23" s="2">
        <f>IF(Table137[[#This Row],[Value (deg)]]="", "", COS(Table137[[#This Row],[Value (deg)]]/180*PI()))</f>
        <v>-0.28930164584542056</v>
      </c>
      <c r="K23" s="2">
        <f>IF(Table137[[#This Row],[Std (deg)]]="", "", Table137[[#This Row],[Std (deg)]]/180*PI()/Table137[[#This Row],[Derivative]])</f>
        <v>0.11763526069927063</v>
      </c>
      <c r="L23" s="3">
        <v>1.0446722934935111</v>
      </c>
      <c r="M23" s="5">
        <v>106.8161512027491</v>
      </c>
      <c r="N23" s="5">
        <v>7.0410953950374404</v>
      </c>
    </row>
    <row r="24" spans="1:14">
      <c r="A24" s="1">
        <v>1</v>
      </c>
      <c r="B24" s="1">
        <v>4</v>
      </c>
      <c r="C24" s="1">
        <v>3</v>
      </c>
      <c r="D24" s="1">
        <f>Table137[[#This Row],[2nd charge]]-Table137[[#This Row],[3rd charge]]</f>
        <v>1</v>
      </c>
      <c r="E24" s="1">
        <f>SUM(Table137[[#This Row],[1st charge]],Table137[[#This Row],[2nd charge]],Table137[[#This Row],[3rd charge]])+2</f>
        <v>10</v>
      </c>
      <c r="F24" s="1">
        <f>PRODUCT(Table137[[#This Row],[2nd charge]],Table137[[#This Row],[3rd charge]])</f>
        <v>12</v>
      </c>
      <c r="G24" s="1" t="s">
        <v>21</v>
      </c>
      <c r="H24" s="1" t="s">
        <v>4</v>
      </c>
      <c r="I24" s="15">
        <v>291</v>
      </c>
      <c r="J24" s="2">
        <f>IF(Table137[[#This Row],[Value (deg)]]="", "", COS(Table137[[#This Row],[Value (deg)]]/180*PI()))</f>
        <v>-0.22334365610868512</v>
      </c>
      <c r="K24" s="2">
        <f>IF(Table137[[#This Row],[Std (deg)]]="", "", Table137[[#This Row],[Std (deg)]]/180*PI()/Table137[[#This Row],[Derivative]])</f>
        <v>0.12166128900876066</v>
      </c>
      <c r="L24" s="3">
        <v>1.0259148492323751</v>
      </c>
      <c r="M24" s="5">
        <v>102.9054982817869</v>
      </c>
      <c r="N24" s="5">
        <v>7.1513224698559403</v>
      </c>
    </row>
    <row r="25" spans="1:14">
      <c r="A25" s="1">
        <v>1</v>
      </c>
      <c r="B25" s="1">
        <v>4</v>
      </c>
      <c r="C25" s="1">
        <v>3</v>
      </c>
      <c r="D25" s="1">
        <f>Table137[[#This Row],[2nd charge]]-Table137[[#This Row],[3rd charge]]</f>
        <v>1</v>
      </c>
      <c r="E25" s="1">
        <f>SUM(Table137[[#This Row],[1st charge]],Table137[[#This Row],[2nd charge]],Table137[[#This Row],[3rd charge]])+2</f>
        <v>10</v>
      </c>
      <c r="F25" s="1">
        <f>PRODUCT(Table137[[#This Row],[2nd charge]],Table137[[#This Row],[3rd charge]])</f>
        <v>12</v>
      </c>
      <c r="G25" s="1" t="s">
        <v>21</v>
      </c>
      <c r="H25" s="1" t="s">
        <v>5</v>
      </c>
      <c r="I25" s="15">
        <v>291</v>
      </c>
      <c r="J25" s="2">
        <f>IF(Table137[[#This Row],[Value (deg)]]="", "", COS(Table137[[#This Row],[Value (deg)]]/180*PI()))</f>
        <v>-0.86654972497294969</v>
      </c>
      <c r="K25" s="2">
        <f>IF(Table137[[#This Row],[Std (deg)]]="", "", Table137[[#This Row],[Std (deg)]]/180*PI()/Table137[[#This Row],[Derivative]])</f>
        <v>3.9115082752430363E-2</v>
      </c>
      <c r="L25" s="3">
        <v>2.0036436363354309</v>
      </c>
      <c r="M25" s="5">
        <v>150.0601374570447</v>
      </c>
      <c r="N25" s="5">
        <v>4.4904241736673471</v>
      </c>
    </row>
    <row r="26" spans="1:14">
      <c r="A26" s="1">
        <v>1</v>
      </c>
      <c r="B26" s="1">
        <v>4</v>
      </c>
      <c r="C26" s="1">
        <v>4</v>
      </c>
      <c r="D26" s="1">
        <f>Table137[[#This Row],[2nd charge]]-Table137[[#This Row],[3rd charge]]</f>
        <v>0</v>
      </c>
      <c r="E26" s="1">
        <f>SUM(Table137[[#This Row],[1st charge]],Table137[[#This Row],[2nd charge]],Table137[[#This Row],[3rd charge]])+2</f>
        <v>11</v>
      </c>
      <c r="F26" s="1">
        <f>PRODUCT(Table137[[#This Row],[2nd charge]],Table137[[#This Row],[3rd charge]])</f>
        <v>16</v>
      </c>
      <c r="G26" s="1" t="s">
        <v>22</v>
      </c>
      <c r="H26" s="1" t="s">
        <v>3</v>
      </c>
      <c r="I26" s="15">
        <v>57</v>
      </c>
      <c r="J26" s="2">
        <f>IF(Table137[[#This Row],[Value (deg)]]="", "", COS(Table137[[#This Row],[Value (deg)]]/180*PI()))</f>
        <v>-0.13871825897342666</v>
      </c>
      <c r="K26" s="2">
        <f>IF(Table137[[#This Row],[Std (deg)]]="", "", Table137[[#This Row],[Std (deg)]]/180*PI()/Table137[[#This Row],[Derivative]])</f>
        <v>0.25310200308561942</v>
      </c>
      <c r="L26" s="3">
        <v>1.0097624988503251</v>
      </c>
      <c r="M26" s="5">
        <v>97.973684210526315</v>
      </c>
      <c r="N26" s="5">
        <v>14.64324916388831</v>
      </c>
    </row>
    <row r="27" spans="1:14">
      <c r="A27" s="1">
        <v>1</v>
      </c>
      <c r="B27" s="1">
        <v>4</v>
      </c>
      <c r="C27" s="1">
        <v>4</v>
      </c>
      <c r="D27" s="1">
        <f>Table137[[#This Row],[2nd charge]]-Table137[[#This Row],[3rd charge]]</f>
        <v>0</v>
      </c>
      <c r="E27" s="1">
        <f>SUM(Table137[[#This Row],[1st charge]],Table137[[#This Row],[2nd charge]],Table137[[#This Row],[3rd charge]])+2</f>
        <v>11</v>
      </c>
      <c r="F27" s="1">
        <f>PRODUCT(Table137[[#This Row],[2nd charge]],Table137[[#This Row],[3rd charge]])</f>
        <v>16</v>
      </c>
      <c r="G27" s="1" t="s">
        <v>22</v>
      </c>
      <c r="H27" s="1" t="s">
        <v>4</v>
      </c>
      <c r="I27" s="15">
        <v>57</v>
      </c>
      <c r="J27" s="2">
        <f>IF(Table137[[#This Row],[Value (deg)]]="", "", COS(Table137[[#This Row],[Value (deg)]]/180*PI()))</f>
        <v>-0.32773866408782315</v>
      </c>
      <c r="K27" s="2">
        <f>IF(Table137[[#This Row],[Std (deg)]]="", "", Table137[[#This Row],[Std (deg)]]/180*PI()/Table137[[#This Row],[Derivative]])</f>
        <v>0.18196361777140413</v>
      </c>
      <c r="L27" s="3">
        <v>1.058460442237918</v>
      </c>
      <c r="M27" s="5">
        <v>109.1315789473684</v>
      </c>
      <c r="N27" s="5">
        <v>11.035241122410159</v>
      </c>
    </row>
    <row r="28" spans="1:14">
      <c r="A28" s="1">
        <v>1</v>
      </c>
      <c r="B28" s="1">
        <v>4</v>
      </c>
      <c r="C28" s="1">
        <v>4</v>
      </c>
      <c r="D28" s="1">
        <f>Table137[[#This Row],[2nd charge]]-Table137[[#This Row],[3rd charge]]</f>
        <v>0</v>
      </c>
      <c r="E28" s="1">
        <f>SUM(Table137[[#This Row],[1st charge]],Table137[[#This Row],[2nd charge]],Table137[[#This Row],[3rd charge]])+2</f>
        <v>11</v>
      </c>
      <c r="F28" s="1">
        <f>PRODUCT(Table137[[#This Row],[2nd charge]],Table137[[#This Row],[3rd charge]])</f>
        <v>16</v>
      </c>
      <c r="G28" s="1" t="s">
        <v>22</v>
      </c>
      <c r="H28" s="1" t="s">
        <v>5</v>
      </c>
      <c r="I28" s="15">
        <v>57</v>
      </c>
      <c r="J28" s="2">
        <f>IF(Table137[[#This Row],[Value (deg)]]="", "", COS(Table137[[#This Row],[Value (deg)]]/180*PI()))</f>
        <v>-0.88884182620960239</v>
      </c>
      <c r="K28" s="2">
        <f>IF(Table137[[#This Row],[Std (deg)]]="", "", Table137[[#This Row],[Std (deg)]]/180*PI()/Table137[[#This Row],[Derivative]])</f>
        <v>4.8403563191544707E-2</v>
      </c>
      <c r="L28" s="3">
        <v>2.1823856777120851</v>
      </c>
      <c r="M28" s="5">
        <v>152.7280701754386</v>
      </c>
      <c r="N28" s="5">
        <v>6.0524535951456251</v>
      </c>
    </row>
    <row r="29" spans="1:14">
      <c r="A29" s="1">
        <v>2</v>
      </c>
      <c r="B29" s="1">
        <v>1</v>
      </c>
      <c r="C29" s="1">
        <v>1</v>
      </c>
      <c r="D29" s="1">
        <f>Table137[[#This Row],[2nd charge]]-Table137[[#This Row],[3rd charge]]</f>
        <v>0</v>
      </c>
      <c r="E29" s="1">
        <f>SUM(Table137[[#This Row],[1st charge]],Table137[[#This Row],[2nd charge]],Table137[[#This Row],[3rd charge]])+2</f>
        <v>6</v>
      </c>
      <c r="F29" s="1">
        <f>PRODUCT(Table137[[#This Row],[2nd charge]],Table137[[#This Row],[3rd charge]])</f>
        <v>1</v>
      </c>
      <c r="G29" s="1" t="s">
        <v>31</v>
      </c>
      <c r="H29" s="1" t="s">
        <v>3</v>
      </c>
      <c r="I29" s="15">
        <v>7</v>
      </c>
      <c r="J29" s="2">
        <f>IF(Table137[[#This Row],[Value (deg)]]="", "", COS(Table137[[#This Row],[Value (deg)]]/180*PI()))</f>
        <v>-0.53097608298790222</v>
      </c>
      <c r="K29" s="2">
        <f>IF(Table137[[#This Row],[Std (deg)]]="", "", Table137[[#This Row],[Std (deg)]]/180*PI()/Table137[[#This Row],[Derivative]])</f>
        <v>0.29514414734002536</v>
      </c>
      <c r="L29" s="3">
        <v>1.1800986193108001</v>
      </c>
      <c r="M29" s="5">
        <v>122.0714285714286</v>
      </c>
      <c r="N29" s="5">
        <v>19.95607421210854</v>
      </c>
    </row>
    <row r="30" spans="1:14">
      <c r="A30" s="1">
        <v>2</v>
      </c>
      <c r="B30" s="1">
        <v>1</v>
      </c>
      <c r="C30" s="1">
        <v>1</v>
      </c>
      <c r="D30" s="1">
        <f>Table137[[#This Row],[2nd charge]]-Table137[[#This Row],[3rd charge]]</f>
        <v>0</v>
      </c>
      <c r="E30" s="1">
        <f>SUM(Table137[[#This Row],[1st charge]],Table137[[#This Row],[2nd charge]],Table137[[#This Row],[3rd charge]])+2</f>
        <v>6</v>
      </c>
      <c r="F30" s="1">
        <f>PRODUCT(Table137[[#This Row],[2nd charge]],Table137[[#This Row],[3rd charge]])</f>
        <v>1</v>
      </c>
      <c r="G30" s="1" t="s">
        <v>31</v>
      </c>
      <c r="H30" s="1" t="s">
        <v>4</v>
      </c>
      <c r="I30" s="15">
        <v>7</v>
      </c>
      <c r="J30" s="2">
        <f>IF(Table137[[#This Row],[Value (deg)]]="", "", COS(Table137[[#This Row],[Value (deg)]]/180*PI()))</f>
        <v>-0.31966814911578056</v>
      </c>
      <c r="K30" s="2">
        <f>IF(Table137[[#This Row],[Std (deg)]]="", "", Table137[[#This Row],[Std (deg)]]/180*PI()/Table137[[#This Row],[Derivative]])</f>
        <v>0.11231204018853341</v>
      </c>
      <c r="L30" s="3">
        <v>1.0553760411413391</v>
      </c>
      <c r="M30" s="5">
        <v>108.6428571428571</v>
      </c>
      <c r="N30" s="5">
        <v>6.7913510422884071</v>
      </c>
    </row>
    <row r="31" spans="1:14">
      <c r="A31" s="1">
        <v>2</v>
      </c>
      <c r="B31" s="1">
        <v>1</v>
      </c>
      <c r="C31" s="1">
        <v>1</v>
      </c>
      <c r="D31" s="1">
        <f>Table137[[#This Row],[2nd charge]]-Table137[[#This Row],[3rd charge]]</f>
        <v>0</v>
      </c>
      <c r="E31" s="1">
        <f>SUM(Table137[[#This Row],[1st charge]],Table137[[#This Row],[2nd charge]],Table137[[#This Row],[3rd charge]])+2</f>
        <v>6</v>
      </c>
      <c r="F31" s="1">
        <f>PRODUCT(Table137[[#This Row],[2nd charge]],Table137[[#This Row],[3rd charge]])</f>
        <v>1</v>
      </c>
      <c r="G31" s="1" t="s">
        <v>31</v>
      </c>
      <c r="H31" s="1" t="s">
        <v>5</v>
      </c>
      <c r="I31" s="15">
        <v>7</v>
      </c>
      <c r="J31" s="2">
        <f>IF(Table137[[#This Row],[Value (deg)]]="", "", COS(Table137[[#This Row],[Value (deg)]]/180*PI()))</f>
        <v>-0.62835106256554663</v>
      </c>
      <c r="K31" s="2">
        <f>IF(Table137[[#This Row],[Std (deg)]]="", "", Table137[[#This Row],[Std (deg)]]/180*PI()/Table137[[#This Row],[Derivative]])</f>
        <v>0.24790920841158001</v>
      </c>
      <c r="L31" s="3">
        <v>1.2854628538844119</v>
      </c>
      <c r="M31" s="5">
        <v>128.92857142857139</v>
      </c>
      <c r="N31" s="5">
        <v>18.258908924194809</v>
      </c>
    </row>
    <row r="32" spans="1:14">
      <c r="A32" s="1">
        <v>2</v>
      </c>
      <c r="B32" s="1">
        <v>2</v>
      </c>
      <c r="C32" s="1">
        <v>1</v>
      </c>
      <c r="D32" s="1">
        <f>Table137[[#This Row],[2nd charge]]-Table137[[#This Row],[3rd charge]]</f>
        <v>1</v>
      </c>
      <c r="E32" s="1">
        <f>SUM(Table137[[#This Row],[1st charge]],Table137[[#This Row],[2nd charge]],Table137[[#This Row],[3rd charge]])+2</f>
        <v>7</v>
      </c>
      <c r="F32" s="1">
        <f>PRODUCT(Table137[[#This Row],[2nd charge]],Table137[[#This Row],[3rd charge]])</f>
        <v>2</v>
      </c>
      <c r="G32" s="1" t="s">
        <v>32</v>
      </c>
      <c r="H32" s="1" t="s">
        <v>3</v>
      </c>
      <c r="I32" s="15">
        <v>72</v>
      </c>
      <c r="J32" s="2">
        <f>IF(Table137[[#This Row],[Value (deg)]]="", "", COS(Table137[[#This Row],[Value (deg)]]/180*PI()))</f>
        <v>-0.41821940811780589</v>
      </c>
      <c r="K32" s="2">
        <f>IF(Table137[[#This Row],[Std (deg)]]="", "", Table137[[#This Row],[Std (deg)]]/180*PI()/Table137[[#This Row],[Derivative]])</f>
        <v>0.13597361902659552</v>
      </c>
      <c r="L32" s="3">
        <v>1.1009020318251199</v>
      </c>
      <c r="M32" s="5">
        <v>114.7222222222222</v>
      </c>
      <c r="N32" s="5">
        <v>8.5768134172932626</v>
      </c>
    </row>
    <row r="33" spans="1:14">
      <c r="A33" s="1">
        <v>2</v>
      </c>
      <c r="B33" s="1">
        <v>2</v>
      </c>
      <c r="C33" s="1">
        <v>1</v>
      </c>
      <c r="D33" s="1">
        <f>Table137[[#This Row],[2nd charge]]-Table137[[#This Row],[3rd charge]]</f>
        <v>1</v>
      </c>
      <c r="E33" s="1">
        <f>SUM(Table137[[#This Row],[1st charge]],Table137[[#This Row],[2nd charge]],Table137[[#This Row],[3rd charge]])+2</f>
        <v>7</v>
      </c>
      <c r="F33" s="1">
        <f>PRODUCT(Table137[[#This Row],[2nd charge]],Table137[[#This Row],[3rd charge]])</f>
        <v>2</v>
      </c>
      <c r="G33" s="1" t="s">
        <v>32</v>
      </c>
      <c r="H33" s="1" t="s">
        <v>4</v>
      </c>
      <c r="I33" s="15">
        <v>72</v>
      </c>
      <c r="J33" s="2">
        <f>IF(Table137[[#This Row],[Value (deg)]]="", "", COS(Table137[[#This Row],[Value (deg)]]/180*PI()))</f>
        <v>-0.3055568201235207</v>
      </c>
      <c r="K33" s="2">
        <f>IF(Table137[[#This Row],[Std (deg)]]="", "", Table137[[#This Row],[Std (deg)]]/180*PI()/Table137[[#This Row],[Derivative]])</f>
        <v>0.14565462804363652</v>
      </c>
      <c r="L33" s="3">
        <v>1.0502283863788231</v>
      </c>
      <c r="M33" s="5">
        <v>107.7916666666667</v>
      </c>
      <c r="N33" s="5">
        <v>8.7645712007680867</v>
      </c>
    </row>
    <row r="34" spans="1:14">
      <c r="A34" s="1">
        <v>2</v>
      </c>
      <c r="B34" s="1">
        <v>2</v>
      </c>
      <c r="C34" s="1">
        <v>1</v>
      </c>
      <c r="D34" s="1">
        <f>Table137[[#This Row],[2nd charge]]-Table137[[#This Row],[3rd charge]]</f>
        <v>1</v>
      </c>
      <c r="E34" s="1">
        <f>SUM(Table137[[#This Row],[1st charge]],Table137[[#This Row],[2nd charge]],Table137[[#This Row],[3rd charge]])+2</f>
        <v>7</v>
      </c>
      <c r="F34" s="1">
        <f>PRODUCT(Table137[[#This Row],[2nd charge]],Table137[[#This Row],[3rd charge]])</f>
        <v>2</v>
      </c>
      <c r="G34" s="1" t="s">
        <v>32</v>
      </c>
      <c r="H34" s="1" t="s">
        <v>5</v>
      </c>
      <c r="I34" s="15">
        <v>72</v>
      </c>
      <c r="J34" s="2">
        <f>IF(Table137[[#This Row],[Value (deg)]]="", "", COS(Table137[[#This Row],[Value (deg)]]/180*PI()))</f>
        <v>-0.73465151501181525</v>
      </c>
      <c r="K34" s="2">
        <f>IF(Table137[[#This Row],[Std (deg)]]="", "", Table137[[#This Row],[Std (deg)]]/180*PI()/Table137[[#This Row],[Derivative]])</f>
        <v>6.2321301891984149E-2</v>
      </c>
      <c r="L34" s="3">
        <v>1.4739595793113029</v>
      </c>
      <c r="M34" s="5">
        <v>137.2777777777778</v>
      </c>
      <c r="N34" s="5">
        <v>5.2631375893045602</v>
      </c>
    </row>
    <row r="35" spans="1:14">
      <c r="A35" s="1">
        <v>2</v>
      </c>
      <c r="B35" s="1">
        <v>2</v>
      </c>
      <c r="C35" s="1">
        <v>2</v>
      </c>
      <c r="D35" s="1">
        <f>Table137[[#This Row],[2nd charge]]-Table137[[#This Row],[3rd charge]]</f>
        <v>0</v>
      </c>
      <c r="E35" s="1">
        <f>SUM(Table137[[#This Row],[1st charge]],Table137[[#This Row],[2nd charge]],Table137[[#This Row],[3rd charge]])+2</f>
        <v>8</v>
      </c>
      <c r="F35" s="1">
        <f>PRODUCT(Table137[[#This Row],[2nd charge]],Table137[[#This Row],[3rd charge]])</f>
        <v>4</v>
      </c>
      <c r="G35" s="1" t="s">
        <v>12</v>
      </c>
      <c r="H35" s="1" t="s">
        <v>3</v>
      </c>
      <c r="I35" s="15">
        <v>64</v>
      </c>
      <c r="J35" s="2">
        <f>IF(Table137[[#This Row],[Value (deg)]]="", "", COS(Table137[[#This Row],[Value (deg)]]/180*PI()))</f>
        <v>-0.30044570237391266</v>
      </c>
      <c r="K35" s="2">
        <f>IF(Table137[[#This Row],[Std (deg)]]="", "", Table137[[#This Row],[Std (deg)]]/180*PI()/Table137[[#This Row],[Derivative]])</f>
        <v>9.8550159404094159E-2</v>
      </c>
      <c r="L35" s="3">
        <v>1.0484390147217999</v>
      </c>
      <c r="M35" s="5">
        <v>107.484375</v>
      </c>
      <c r="N35" s="5">
        <v>5.9200194982259138</v>
      </c>
    </row>
    <row r="36" spans="1:14">
      <c r="A36" s="1">
        <v>2</v>
      </c>
      <c r="B36" s="1">
        <v>2</v>
      </c>
      <c r="C36" s="1">
        <v>2</v>
      </c>
      <c r="D36" s="1">
        <f>Table137[[#This Row],[2nd charge]]-Table137[[#This Row],[3rd charge]]</f>
        <v>0</v>
      </c>
      <c r="E36" s="1">
        <f>SUM(Table137[[#This Row],[1st charge]],Table137[[#This Row],[2nd charge]],Table137[[#This Row],[3rd charge]])+2</f>
        <v>8</v>
      </c>
      <c r="F36" s="1">
        <f>PRODUCT(Table137[[#This Row],[2nd charge]],Table137[[#This Row],[3rd charge]])</f>
        <v>4</v>
      </c>
      <c r="G36" s="1" t="s">
        <v>12</v>
      </c>
      <c r="H36" s="1" t="s">
        <v>4</v>
      </c>
      <c r="I36" s="15">
        <v>64</v>
      </c>
      <c r="J36" s="2">
        <f>IF(Table137[[#This Row],[Value (deg)]]="", "", COS(Table137[[#This Row],[Value (deg)]]/180*PI()))</f>
        <v>-0.37713369904169441</v>
      </c>
      <c r="K36" s="2">
        <f>IF(Table137[[#This Row],[Std (deg)]]="", "", Table137[[#This Row],[Std (deg)]]/180*PI()/Table137[[#This Row],[Derivative]])</f>
        <v>8.7619809089833078E-2</v>
      </c>
      <c r="L36" s="3">
        <v>1.0797284123638149</v>
      </c>
      <c r="M36" s="5">
        <v>112.15625</v>
      </c>
      <c r="N36" s="5">
        <v>5.4205014470526613</v>
      </c>
    </row>
    <row r="37" spans="1:14">
      <c r="A37" s="1">
        <v>2</v>
      </c>
      <c r="B37" s="1">
        <v>2</v>
      </c>
      <c r="C37" s="1">
        <v>2</v>
      </c>
      <c r="D37" s="1">
        <f>Table137[[#This Row],[2nd charge]]-Table137[[#This Row],[3rd charge]]</f>
        <v>0</v>
      </c>
      <c r="E37" s="1">
        <f>SUM(Table137[[#This Row],[1st charge]],Table137[[#This Row],[2nd charge]],Table137[[#This Row],[3rd charge]])+2</f>
        <v>8</v>
      </c>
      <c r="F37" s="1">
        <f>PRODUCT(Table137[[#This Row],[2nd charge]],Table137[[#This Row],[3rd charge]])</f>
        <v>4</v>
      </c>
      <c r="G37" s="1" t="s">
        <v>12</v>
      </c>
      <c r="H37" s="1" t="s">
        <v>5</v>
      </c>
      <c r="I37" s="15">
        <v>64</v>
      </c>
      <c r="J37" s="2">
        <f>IF(Table137[[#This Row],[Value (deg)]]="", "", COS(Table137[[#This Row],[Value (deg)]]/180*PI()))</f>
        <v>-0.76586912150817155</v>
      </c>
      <c r="K37" s="2">
        <f>IF(Table137[[#This Row],[Std (deg)]]="", "", Table137[[#This Row],[Std (deg)]]/180*PI()/Table137[[#This Row],[Derivative]])</f>
        <v>4.7155483620079326E-2</v>
      </c>
      <c r="L37" s="3">
        <v>1.555218438119943</v>
      </c>
      <c r="M37" s="5">
        <v>139.984375</v>
      </c>
      <c r="N37" s="5">
        <v>4.2019050274101861</v>
      </c>
    </row>
    <row r="38" spans="1:14">
      <c r="A38" s="1">
        <v>2</v>
      </c>
      <c r="B38" s="1">
        <v>3</v>
      </c>
      <c r="C38" s="1">
        <v>1</v>
      </c>
      <c r="D38" s="1">
        <f>Table137[[#This Row],[2nd charge]]-Table137[[#This Row],[3rd charge]]</f>
        <v>2</v>
      </c>
      <c r="E38" s="1">
        <f>SUM(Table137[[#This Row],[1st charge]],Table137[[#This Row],[2nd charge]],Table137[[#This Row],[3rd charge]])+2</f>
        <v>8</v>
      </c>
      <c r="F38" s="1">
        <f>PRODUCT(Table137[[#This Row],[2nd charge]],Table137[[#This Row],[3rd charge]])</f>
        <v>3</v>
      </c>
      <c r="G38" s="1" t="s">
        <v>33</v>
      </c>
      <c r="H38" s="1" t="s">
        <v>3</v>
      </c>
      <c r="I38" s="15">
        <v>28</v>
      </c>
      <c r="J38" s="2">
        <f>IF(Table137[[#This Row],[Value (deg)]]="", "", COS(Table137[[#This Row],[Value (deg)]]/180*PI()))</f>
        <v>-0.42148807255725562</v>
      </c>
      <c r="K38" s="2">
        <f>IF(Table137[[#This Row],[Std (deg)]]="", "", Table137[[#This Row],[Std (deg)]]/180*PI()/Table137[[#This Row],[Derivative]])</f>
        <v>0.10199744736603855</v>
      </c>
      <c r="L38" s="3">
        <v>1.1027377227925239</v>
      </c>
      <c r="M38" s="5">
        <v>114.9285714285714</v>
      </c>
      <c r="N38" s="5">
        <v>6.4444248963656916</v>
      </c>
    </row>
    <row r="39" spans="1:14">
      <c r="A39" s="1">
        <v>2</v>
      </c>
      <c r="B39" s="1">
        <v>3</v>
      </c>
      <c r="C39" s="1">
        <v>1</v>
      </c>
      <c r="D39" s="1">
        <f>Table137[[#This Row],[2nd charge]]-Table137[[#This Row],[3rd charge]]</f>
        <v>2</v>
      </c>
      <c r="E39" s="1">
        <f>SUM(Table137[[#This Row],[1st charge]],Table137[[#This Row],[2nd charge]],Table137[[#This Row],[3rd charge]])+2</f>
        <v>8</v>
      </c>
      <c r="F39" s="1">
        <f>PRODUCT(Table137[[#This Row],[2nd charge]],Table137[[#This Row],[3rd charge]])</f>
        <v>3</v>
      </c>
      <c r="G39" s="1" t="s">
        <v>33</v>
      </c>
      <c r="H39" s="1" t="s">
        <v>4</v>
      </c>
      <c r="I39" s="15">
        <v>28</v>
      </c>
      <c r="J39" s="2">
        <f>IF(Table137[[#This Row],[Value (deg)]]="", "", COS(Table137[[#This Row],[Value (deg)]]/180*PI()))</f>
        <v>-0.26122660753813742</v>
      </c>
      <c r="K39" s="2">
        <f>IF(Table137[[#This Row],[Std (deg)]]="", "", Table137[[#This Row],[Std (deg)]]/180*PI()/Table137[[#This Row],[Derivative]])</f>
        <v>9.1527836856523007E-2</v>
      </c>
      <c r="L39" s="3">
        <v>1.0359715169690999</v>
      </c>
      <c r="M39" s="5">
        <v>105.1428571428571</v>
      </c>
      <c r="N39" s="5">
        <v>5.4327991056589768</v>
      </c>
    </row>
    <row r="40" spans="1:14">
      <c r="A40" s="1">
        <v>2</v>
      </c>
      <c r="B40" s="1">
        <v>3</v>
      </c>
      <c r="C40" s="1">
        <v>1</v>
      </c>
      <c r="D40" s="1">
        <f>Table137[[#This Row],[2nd charge]]-Table137[[#This Row],[3rd charge]]</f>
        <v>2</v>
      </c>
      <c r="E40" s="1">
        <f>SUM(Table137[[#This Row],[1st charge]],Table137[[#This Row],[2nd charge]],Table137[[#This Row],[3rd charge]])+2</f>
        <v>8</v>
      </c>
      <c r="F40" s="1">
        <f>PRODUCT(Table137[[#This Row],[2nd charge]],Table137[[#This Row],[3rd charge]])</f>
        <v>3</v>
      </c>
      <c r="G40" s="1" t="s">
        <v>33</v>
      </c>
      <c r="H40" s="1" t="s">
        <v>5</v>
      </c>
      <c r="I40" s="15">
        <v>28</v>
      </c>
      <c r="J40" s="2">
        <f>IF(Table137[[#This Row],[Value (deg)]]="", "", COS(Table137[[#This Row],[Value (deg)]]/180*PI()))</f>
        <v>-0.76363507115445184</v>
      </c>
      <c r="K40" s="2">
        <f>IF(Table137[[#This Row],[Std (deg)]]="", "", Table137[[#This Row],[Std (deg)]]/180*PI()/Table137[[#This Row],[Derivative]])</f>
        <v>5.9845187383243063E-2</v>
      </c>
      <c r="L40" s="3">
        <v>1.548831304733794</v>
      </c>
      <c r="M40" s="5">
        <v>139.78571428571431</v>
      </c>
      <c r="N40" s="5">
        <v>5.3107515129831731</v>
      </c>
    </row>
    <row r="41" spans="1:14">
      <c r="A41" s="1">
        <v>2</v>
      </c>
      <c r="B41" s="1">
        <v>3</v>
      </c>
      <c r="C41" s="1">
        <v>2</v>
      </c>
      <c r="D41" s="1">
        <f>Table137[[#This Row],[2nd charge]]-Table137[[#This Row],[3rd charge]]</f>
        <v>1</v>
      </c>
      <c r="E41" s="1">
        <f>SUM(Table137[[#This Row],[1st charge]],Table137[[#This Row],[2nd charge]],Table137[[#This Row],[3rd charge]])+2</f>
        <v>9</v>
      </c>
      <c r="F41" s="1">
        <f>PRODUCT(Table137[[#This Row],[2nd charge]],Table137[[#This Row],[3rd charge]])</f>
        <v>6</v>
      </c>
      <c r="G41" s="1" t="s">
        <v>13</v>
      </c>
      <c r="H41" s="1" t="s">
        <v>3</v>
      </c>
      <c r="I41" s="15">
        <v>278</v>
      </c>
      <c r="J41" s="2">
        <f>IF(Table137[[#This Row],[Value (deg)]]="", "", COS(Table137[[#This Row],[Value (deg)]]/180*PI()))</f>
        <v>-0.34614650749657372</v>
      </c>
      <c r="K41" s="2">
        <f>IF(Table137[[#This Row],[Std (deg)]]="", "", Table137[[#This Row],[Std (deg)]]/180*PI()/Table137[[#This Row],[Derivative]])</f>
        <v>0.12179963423873497</v>
      </c>
      <c r="L41" s="3">
        <v>1.0658930039320711</v>
      </c>
      <c r="M41" s="5">
        <v>110.25179856115111</v>
      </c>
      <c r="N41" s="5">
        <v>7.4384462340389721</v>
      </c>
    </row>
    <row r="42" spans="1:14">
      <c r="A42" s="1">
        <v>2</v>
      </c>
      <c r="B42" s="1">
        <v>3</v>
      </c>
      <c r="C42" s="1">
        <v>2</v>
      </c>
      <c r="D42" s="1">
        <f>Table137[[#This Row],[2nd charge]]-Table137[[#This Row],[3rd charge]]</f>
        <v>1</v>
      </c>
      <c r="E42" s="1">
        <f>SUM(Table137[[#This Row],[1st charge]],Table137[[#This Row],[2nd charge]],Table137[[#This Row],[3rd charge]])+2</f>
        <v>9</v>
      </c>
      <c r="F42" s="1">
        <f>PRODUCT(Table137[[#This Row],[2nd charge]],Table137[[#This Row],[3rd charge]])</f>
        <v>6</v>
      </c>
      <c r="G42" s="1" t="s">
        <v>13</v>
      </c>
      <c r="H42" s="1" t="s">
        <v>4</v>
      </c>
      <c r="I42" s="15">
        <v>278</v>
      </c>
      <c r="J42" s="2">
        <f>IF(Table137[[#This Row],[Value (deg)]]="", "", COS(Table137[[#This Row],[Value (deg)]]/180*PI()))</f>
        <v>-0.29177126345031434</v>
      </c>
      <c r="K42" s="2">
        <f>IF(Table137[[#This Row],[Std (deg)]]="", "", Table137[[#This Row],[Std (deg)]]/180*PI()/Table137[[#This Row],[Derivative]])</f>
        <v>0.14308556134020342</v>
      </c>
      <c r="L42" s="3">
        <v>1.0454912881232259</v>
      </c>
      <c r="M42" s="5">
        <v>106.9640287769784</v>
      </c>
      <c r="N42" s="5">
        <v>8.5711453965758757</v>
      </c>
    </row>
    <row r="43" spans="1:14">
      <c r="A43" s="1">
        <v>2</v>
      </c>
      <c r="B43" s="1">
        <v>3</v>
      </c>
      <c r="C43" s="1">
        <v>2</v>
      </c>
      <c r="D43" s="1">
        <f>Table137[[#This Row],[2nd charge]]-Table137[[#This Row],[3rd charge]]</f>
        <v>1</v>
      </c>
      <c r="E43" s="1">
        <f>SUM(Table137[[#This Row],[1st charge]],Table137[[#This Row],[2nd charge]],Table137[[#This Row],[3rd charge]])+2</f>
        <v>9</v>
      </c>
      <c r="F43" s="1">
        <f>PRODUCT(Table137[[#This Row],[2nd charge]],Table137[[#This Row],[3rd charge]])</f>
        <v>6</v>
      </c>
      <c r="G43" s="1" t="s">
        <v>13</v>
      </c>
      <c r="H43" s="1" t="s">
        <v>5</v>
      </c>
      <c r="I43" s="15">
        <v>278</v>
      </c>
      <c r="J43" s="2">
        <f>IF(Table137[[#This Row],[Value (deg)]]="", "", COS(Table137[[#This Row],[Value (deg)]]/180*PI()))</f>
        <v>-0.7943459777840074</v>
      </c>
      <c r="K43" s="2">
        <f>IF(Table137[[#This Row],[Std (deg)]]="", "", Table137[[#This Row],[Std (deg)]]/180*PI()/Table137[[#This Row],[Derivative]])</f>
        <v>4.8957017391027813E-2</v>
      </c>
      <c r="L43" s="3">
        <v>1.6461837233338861</v>
      </c>
      <c r="M43" s="5">
        <v>142.5935251798561</v>
      </c>
      <c r="N43" s="5">
        <v>4.6175955098439969</v>
      </c>
    </row>
    <row r="44" spans="1:14">
      <c r="A44" s="1">
        <v>2</v>
      </c>
      <c r="B44" s="1">
        <v>3</v>
      </c>
      <c r="C44" s="1">
        <v>3</v>
      </c>
      <c r="D44" s="1">
        <f>Table137[[#This Row],[2nd charge]]-Table137[[#This Row],[3rd charge]]</f>
        <v>0</v>
      </c>
      <c r="E44" s="1">
        <f>SUM(Table137[[#This Row],[1st charge]],Table137[[#This Row],[2nd charge]],Table137[[#This Row],[3rd charge]])+2</f>
        <v>10</v>
      </c>
      <c r="F44" s="1">
        <f>PRODUCT(Table137[[#This Row],[2nd charge]],Table137[[#This Row],[3rd charge]])</f>
        <v>9</v>
      </c>
      <c r="G44" s="1" t="s">
        <v>14</v>
      </c>
      <c r="H44" s="1" t="s">
        <v>3</v>
      </c>
      <c r="I44" s="15">
        <v>132</v>
      </c>
      <c r="J44" s="2">
        <f>IF(Table137[[#This Row],[Value (deg)]]="", "", COS(Table137[[#This Row],[Value (deg)]]/180*PI()))</f>
        <v>-0.27512891784832827</v>
      </c>
      <c r="K44" s="2">
        <f>IF(Table137[[#This Row],[Std (deg)]]="", "", Table137[[#This Row],[Std (deg)]]/180*PI()/Table137[[#This Row],[Derivative]])</f>
        <v>8.6660935657020419E-2</v>
      </c>
      <c r="L44" s="3">
        <v>1.0401418374962039</v>
      </c>
      <c r="M44" s="5">
        <v>105.969696969697</v>
      </c>
      <c r="N44" s="5">
        <v>5.1646223628254626</v>
      </c>
    </row>
    <row r="45" spans="1:14">
      <c r="A45" s="1">
        <v>2</v>
      </c>
      <c r="B45" s="1">
        <v>3</v>
      </c>
      <c r="C45" s="1">
        <v>3</v>
      </c>
      <c r="D45" s="1">
        <f>Table137[[#This Row],[2nd charge]]-Table137[[#This Row],[3rd charge]]</f>
        <v>0</v>
      </c>
      <c r="E45" s="1">
        <f>SUM(Table137[[#This Row],[1st charge]],Table137[[#This Row],[2nd charge]],Table137[[#This Row],[3rd charge]])+2</f>
        <v>10</v>
      </c>
      <c r="F45" s="1">
        <f>PRODUCT(Table137[[#This Row],[2nd charge]],Table137[[#This Row],[3rd charge]])</f>
        <v>9</v>
      </c>
      <c r="G45" s="1" t="s">
        <v>14</v>
      </c>
      <c r="H45" s="1" t="s">
        <v>4</v>
      </c>
      <c r="I45" s="15">
        <v>132</v>
      </c>
      <c r="J45" s="2">
        <f>IF(Table137[[#This Row],[Value (deg)]]="", "", COS(Table137[[#This Row],[Value (deg)]]/180*PI()))</f>
        <v>-0.32581817962040616</v>
      </c>
      <c r="K45" s="2">
        <f>IF(Table137[[#This Row],[Std (deg)]]="", "", Table137[[#This Row],[Std (deg)]]/180*PI()/Table137[[#This Row],[Derivative]])</f>
        <v>8.4370666217858464E-2</v>
      </c>
      <c r="L45" s="3">
        <v>1.05771702892243</v>
      </c>
      <c r="M45" s="5">
        <v>109.0151515151515</v>
      </c>
      <c r="N45" s="5">
        <v>5.1130920024509638</v>
      </c>
    </row>
    <row r="46" spans="1:14">
      <c r="A46" s="1">
        <v>2</v>
      </c>
      <c r="B46" s="1">
        <v>3</v>
      </c>
      <c r="C46" s="1">
        <v>3</v>
      </c>
      <c r="D46" s="1">
        <f>Table137[[#This Row],[2nd charge]]-Table137[[#This Row],[3rd charge]]</f>
        <v>0</v>
      </c>
      <c r="E46" s="1">
        <f>SUM(Table137[[#This Row],[1st charge]],Table137[[#This Row],[2nd charge]],Table137[[#This Row],[3rd charge]])+2</f>
        <v>10</v>
      </c>
      <c r="F46" s="1">
        <f>PRODUCT(Table137[[#This Row],[2nd charge]],Table137[[#This Row],[3rd charge]])</f>
        <v>9</v>
      </c>
      <c r="G46" s="1" t="s">
        <v>14</v>
      </c>
      <c r="H46" s="1" t="s">
        <v>5</v>
      </c>
      <c r="I46" s="15">
        <v>132</v>
      </c>
      <c r="J46" s="2">
        <f>IF(Table137[[#This Row],[Value (deg)]]="", "", COS(Table137[[#This Row],[Value (deg)]]/180*PI()))</f>
        <v>-0.81732777794940692</v>
      </c>
      <c r="K46" s="2">
        <f>IF(Table137[[#This Row],[Std (deg)]]="", "", Table137[[#This Row],[Std (deg)]]/180*PI()/Table137[[#This Row],[Derivative]])</f>
        <v>3.7408417782320888E-2</v>
      </c>
      <c r="L46" s="3">
        <v>1.735589890438046</v>
      </c>
      <c r="M46" s="5">
        <v>144.81818181818181</v>
      </c>
      <c r="N46" s="5">
        <v>3.7199669716238679</v>
      </c>
    </row>
    <row r="47" spans="1:14">
      <c r="A47" s="1">
        <v>2</v>
      </c>
      <c r="B47" s="1">
        <v>4</v>
      </c>
      <c r="C47" s="1">
        <v>2</v>
      </c>
      <c r="D47" s="1">
        <f>Table137[[#This Row],[2nd charge]]-Table137[[#This Row],[3rd charge]]</f>
        <v>2</v>
      </c>
      <c r="E47" s="1">
        <f>SUM(Table137[[#This Row],[1st charge]],Table137[[#This Row],[2nd charge]],Table137[[#This Row],[3rd charge]])+2</f>
        <v>10</v>
      </c>
      <c r="F47" s="1">
        <f>PRODUCT(Table137[[#This Row],[2nd charge]],Table137[[#This Row],[3rd charge]])</f>
        <v>8</v>
      </c>
      <c r="G47" s="1" t="s">
        <v>23</v>
      </c>
      <c r="H47" s="1" t="s">
        <v>3</v>
      </c>
      <c r="I47" s="15">
        <v>160</v>
      </c>
      <c r="J47" s="2">
        <f>IF(Table137[[#This Row],[Value (deg)]]="", "", COS(Table137[[#This Row],[Value (deg)]]/180*PI()))</f>
        <v>-0.37743676360970219</v>
      </c>
      <c r="K47" s="2">
        <f>IF(Table137[[#This Row],[Std (deg)]]="", "", Table137[[#This Row],[Std (deg)]]/180*PI()/Table137[[#This Row],[Derivative]])</f>
        <v>0.11600861211890909</v>
      </c>
      <c r="L47" s="3">
        <v>1.079872370232382</v>
      </c>
      <c r="M47" s="5">
        <v>112.175</v>
      </c>
      <c r="N47" s="5">
        <v>7.1776998404781462</v>
      </c>
    </row>
    <row r="48" spans="1:14">
      <c r="A48" s="1">
        <v>2</v>
      </c>
      <c r="B48" s="1">
        <v>4</v>
      </c>
      <c r="C48" s="1">
        <v>2</v>
      </c>
      <c r="D48" s="1">
        <f>Table137[[#This Row],[2nd charge]]-Table137[[#This Row],[3rd charge]]</f>
        <v>2</v>
      </c>
      <c r="E48" s="1">
        <f>SUM(Table137[[#This Row],[1st charge]],Table137[[#This Row],[2nd charge]],Table137[[#This Row],[3rd charge]])+2</f>
        <v>10</v>
      </c>
      <c r="F48" s="1">
        <f>PRODUCT(Table137[[#This Row],[2nd charge]],Table137[[#This Row],[3rd charge]])</f>
        <v>8</v>
      </c>
      <c r="G48" s="1" t="s">
        <v>23</v>
      </c>
      <c r="H48" s="1" t="s">
        <v>4</v>
      </c>
      <c r="I48" s="15">
        <v>160</v>
      </c>
      <c r="J48" s="2">
        <f>IF(Table137[[#This Row],[Value (deg)]]="", "", COS(Table137[[#This Row],[Value (deg)]]/180*PI()))</f>
        <v>-0.23004973718810434</v>
      </c>
      <c r="K48" s="2">
        <f>IF(Table137[[#This Row],[Std (deg)]]="", "", Table137[[#This Row],[Std (deg)]]/180*PI()/Table137[[#This Row],[Derivative]])</f>
        <v>0.12826057028135893</v>
      </c>
      <c r="L48" s="3">
        <v>1.027560326239281</v>
      </c>
      <c r="M48" s="5">
        <v>103.3</v>
      </c>
      <c r="N48" s="5">
        <v>7.5513243871522304</v>
      </c>
    </row>
    <row r="49" spans="1:14">
      <c r="A49" s="1">
        <v>2</v>
      </c>
      <c r="B49" s="1">
        <v>4</v>
      </c>
      <c r="C49" s="1">
        <v>2</v>
      </c>
      <c r="D49" s="1">
        <f>Table137[[#This Row],[2nd charge]]-Table137[[#This Row],[3rd charge]]</f>
        <v>2</v>
      </c>
      <c r="E49" s="1">
        <f>SUM(Table137[[#This Row],[1st charge]],Table137[[#This Row],[2nd charge]],Table137[[#This Row],[3rd charge]])+2</f>
        <v>10</v>
      </c>
      <c r="F49" s="1">
        <f>PRODUCT(Table137[[#This Row],[2nd charge]],Table137[[#This Row],[3rd charge]])</f>
        <v>8</v>
      </c>
      <c r="G49" s="1" t="s">
        <v>23</v>
      </c>
      <c r="H49" s="1" t="s">
        <v>5</v>
      </c>
      <c r="I49" s="15">
        <v>160</v>
      </c>
      <c r="J49" s="2">
        <f>IF(Table137[[#This Row],[Value (deg)]]="", "", COS(Table137[[#This Row],[Value (deg)]]/180*PI()))</f>
        <v>-0.81131897770901007</v>
      </c>
      <c r="K49" s="2">
        <f>IF(Table137[[#This Row],[Std (deg)]]="", "", Table137[[#This Row],[Std (deg)]]/180*PI()/Table137[[#This Row],[Derivative]])</f>
        <v>4.7597824381323518E-2</v>
      </c>
      <c r="L49" s="3">
        <v>1.7105604285255469</v>
      </c>
      <c r="M49" s="5">
        <v>144.22499999999999</v>
      </c>
      <c r="N49" s="5">
        <v>4.6649624864515253</v>
      </c>
    </row>
    <row r="50" spans="1:14">
      <c r="A50" s="1">
        <v>2</v>
      </c>
      <c r="B50" s="1">
        <v>4</v>
      </c>
      <c r="C50" s="1">
        <v>3</v>
      </c>
      <c r="D50" s="1">
        <f>Table137[[#This Row],[2nd charge]]-Table137[[#This Row],[3rd charge]]</f>
        <v>1</v>
      </c>
      <c r="E50" s="1">
        <f>SUM(Table137[[#This Row],[1st charge]],Table137[[#This Row],[2nd charge]],Table137[[#This Row],[3rd charge]])+2</f>
        <v>11</v>
      </c>
      <c r="F50" s="1">
        <f>PRODUCT(Table137[[#This Row],[2nd charge]],Table137[[#This Row],[3rd charge]])</f>
        <v>12</v>
      </c>
      <c r="G50" s="1" t="s">
        <v>24</v>
      </c>
      <c r="H50" s="1" t="s">
        <v>3</v>
      </c>
      <c r="I50" s="15">
        <v>467</v>
      </c>
      <c r="J50" s="2">
        <f>IF(Table137[[#This Row],[Value (deg)]]="", "", COS(Table137[[#This Row],[Value (deg)]]/180*PI()))</f>
        <v>-0.31996154939084864</v>
      </c>
      <c r="K50" s="2">
        <f>IF(Table137[[#This Row],[Std (deg)]]="", "", Table137[[#This Row],[Std (deg)]]/180*PI()/Table137[[#This Row],[Derivative]])</f>
        <v>0.10111144081366152</v>
      </c>
      <c r="L50" s="3">
        <v>1.0554863597877531</v>
      </c>
      <c r="M50" s="5">
        <v>108.66059957173449</v>
      </c>
      <c r="N50" s="5">
        <v>6.1147056622903131</v>
      </c>
    </row>
    <row r="51" spans="1:14">
      <c r="A51" s="1">
        <v>2</v>
      </c>
      <c r="B51" s="1">
        <v>4</v>
      </c>
      <c r="C51" s="1">
        <v>3</v>
      </c>
      <c r="D51" s="1">
        <f>Table137[[#This Row],[2nd charge]]-Table137[[#This Row],[3rd charge]]</f>
        <v>1</v>
      </c>
      <c r="E51" s="1">
        <f>SUM(Table137[[#This Row],[1st charge]],Table137[[#This Row],[2nd charge]],Table137[[#This Row],[3rd charge]])+2</f>
        <v>11</v>
      </c>
      <c r="F51" s="1">
        <f>PRODUCT(Table137[[#This Row],[2nd charge]],Table137[[#This Row],[3rd charge]])</f>
        <v>12</v>
      </c>
      <c r="G51" s="1" t="s">
        <v>24</v>
      </c>
      <c r="H51" s="1" t="s">
        <v>4</v>
      </c>
      <c r="I51" s="15">
        <v>467</v>
      </c>
      <c r="J51" s="2">
        <f>IF(Table137[[#This Row],[Value (deg)]]="", "", COS(Table137[[#This Row],[Value (deg)]]/180*PI()))</f>
        <v>-0.26208458636456816</v>
      </c>
      <c r="K51" s="2">
        <f>IF(Table137[[#This Row],[Std (deg)]]="", "", Table137[[#This Row],[Std (deg)]]/180*PI()/Table137[[#This Row],[Derivative]])</f>
        <v>0.11401587912978633</v>
      </c>
      <c r="L51" s="3">
        <v>1.036221210353016</v>
      </c>
      <c r="M51" s="5">
        <v>105.19379014989291</v>
      </c>
      <c r="N51" s="5">
        <v>6.769248388883029</v>
      </c>
    </row>
    <row r="52" spans="1:14">
      <c r="A52" s="1">
        <v>2</v>
      </c>
      <c r="B52" s="1">
        <v>4</v>
      </c>
      <c r="C52" s="1">
        <v>3</v>
      </c>
      <c r="D52" s="1">
        <f>Table137[[#This Row],[2nd charge]]-Table137[[#This Row],[3rd charge]]</f>
        <v>1</v>
      </c>
      <c r="E52" s="1">
        <f>SUM(Table137[[#This Row],[1st charge]],Table137[[#This Row],[2nd charge]],Table137[[#This Row],[3rd charge]])+2</f>
        <v>11</v>
      </c>
      <c r="F52" s="1">
        <f>PRODUCT(Table137[[#This Row],[2nd charge]],Table137[[#This Row],[3rd charge]])</f>
        <v>12</v>
      </c>
      <c r="G52" s="1" t="s">
        <v>24</v>
      </c>
      <c r="H52" s="1" t="s">
        <v>5</v>
      </c>
      <c r="I52" s="15">
        <v>467</v>
      </c>
      <c r="J52" s="2">
        <f>IF(Table137[[#This Row],[Value (deg)]]="", "", COS(Table137[[#This Row],[Value (deg)]]/180*PI()))</f>
        <v>-0.8285670556470347</v>
      </c>
      <c r="K52" s="2">
        <f>IF(Table137[[#This Row],[Std (deg)]]="", "", Table137[[#This Row],[Std (deg)]]/180*PI()/Table137[[#This Row],[Derivative]])</f>
        <v>4.151707010509291E-2</v>
      </c>
      <c r="L52" s="3">
        <v>1.786065626461268</v>
      </c>
      <c r="M52" s="5">
        <v>145.95182012847971</v>
      </c>
      <c r="N52" s="5">
        <v>4.2486087791949796</v>
      </c>
    </row>
    <row r="53" spans="1:14">
      <c r="A53" s="1">
        <v>2</v>
      </c>
      <c r="B53" s="1">
        <v>4</v>
      </c>
      <c r="C53" s="1">
        <v>4</v>
      </c>
      <c r="D53" s="1">
        <f>Table137[[#This Row],[2nd charge]]-Table137[[#This Row],[3rd charge]]</f>
        <v>0</v>
      </c>
      <c r="E53" s="1">
        <f>SUM(Table137[[#This Row],[1st charge]],Table137[[#This Row],[2nd charge]],Table137[[#This Row],[3rd charge]])+2</f>
        <v>12</v>
      </c>
      <c r="F53" s="1">
        <f>PRODUCT(Table137[[#This Row],[2nd charge]],Table137[[#This Row],[3rd charge]])</f>
        <v>16</v>
      </c>
      <c r="G53" s="1" t="s">
        <v>25</v>
      </c>
      <c r="H53" s="1" t="s">
        <v>3</v>
      </c>
      <c r="I53" s="15">
        <v>115</v>
      </c>
      <c r="J53" s="2">
        <f>IF(Table137[[#This Row],[Value (deg)]]="", "", COS(Table137[[#This Row],[Value (deg)]]/180*PI()))</f>
        <v>-0.22945890611921091</v>
      </c>
      <c r="K53" s="2">
        <f>IF(Table137[[#This Row],[Std (deg)]]="", "", Table137[[#This Row],[Std (deg)]]/180*PI()/Table137[[#This Row],[Derivative]])</f>
        <v>0.15819359074295472</v>
      </c>
      <c r="L53" s="3">
        <v>1.0274130761259159</v>
      </c>
      <c r="M53" s="5">
        <v>103.2652173913043</v>
      </c>
      <c r="N53" s="5">
        <v>9.3122924229285413</v>
      </c>
    </row>
    <row r="54" spans="1:14">
      <c r="A54" s="1">
        <v>2</v>
      </c>
      <c r="B54" s="1">
        <v>4</v>
      </c>
      <c r="C54" s="1">
        <v>4</v>
      </c>
      <c r="D54" s="1">
        <f>Table137[[#This Row],[2nd charge]]-Table137[[#This Row],[3rd charge]]</f>
        <v>0</v>
      </c>
      <c r="E54" s="1">
        <f>SUM(Table137[[#This Row],[1st charge]],Table137[[#This Row],[2nd charge]],Table137[[#This Row],[3rd charge]])+2</f>
        <v>12</v>
      </c>
      <c r="F54" s="1">
        <f>PRODUCT(Table137[[#This Row],[2nd charge]],Table137[[#This Row],[3rd charge]])</f>
        <v>16</v>
      </c>
      <c r="G54" s="1" t="s">
        <v>25</v>
      </c>
      <c r="H54" s="1" t="s">
        <v>4</v>
      </c>
      <c r="I54" s="15">
        <v>115</v>
      </c>
      <c r="J54" s="2">
        <f>IF(Table137[[#This Row],[Value (deg)]]="", "", COS(Table137[[#This Row],[Value (deg)]]/180*PI()))</f>
        <v>-0.31946270668915849</v>
      </c>
      <c r="K54" s="2">
        <f>IF(Table137[[#This Row],[Std (deg)]]="", "", Table137[[#This Row],[Std (deg)]]/180*PI()/Table137[[#This Row],[Derivative]])</f>
        <v>0.12911667958795806</v>
      </c>
      <c r="L54" s="3">
        <v>1.0552988754974919</v>
      </c>
      <c r="M54" s="5">
        <v>108.6304347826087</v>
      </c>
      <c r="N54" s="5">
        <v>7.8069330827662524</v>
      </c>
    </row>
    <row r="55" spans="1:14">
      <c r="A55" s="1">
        <v>2</v>
      </c>
      <c r="B55" s="1">
        <v>4</v>
      </c>
      <c r="C55" s="1">
        <v>4</v>
      </c>
      <c r="D55" s="1">
        <f>Table137[[#This Row],[2nd charge]]-Table137[[#This Row],[3rd charge]]</f>
        <v>0</v>
      </c>
      <c r="E55" s="1">
        <f>SUM(Table137[[#This Row],[1st charge]],Table137[[#This Row],[2nd charge]],Table137[[#This Row],[3rd charge]])+2</f>
        <v>12</v>
      </c>
      <c r="F55" s="1">
        <f>PRODUCT(Table137[[#This Row],[2nd charge]],Table137[[#This Row],[3rd charge]])</f>
        <v>16</v>
      </c>
      <c r="G55" s="1" t="s">
        <v>25</v>
      </c>
      <c r="H55" s="1" t="s">
        <v>5</v>
      </c>
      <c r="I55" s="15">
        <v>115</v>
      </c>
      <c r="J55" s="2">
        <f>IF(Table137[[#This Row],[Value (deg)]]="", "", COS(Table137[[#This Row],[Value (deg)]]/180*PI()))</f>
        <v>-0.84832946281158117</v>
      </c>
      <c r="K55" s="2">
        <f>IF(Table137[[#This Row],[Std (deg)]]="", "", Table137[[#This Row],[Std (deg)]]/180*PI()/Table137[[#This Row],[Derivative]])</f>
        <v>3.8000450808497663E-2</v>
      </c>
      <c r="L55" s="3">
        <v>1.8886857097630461</v>
      </c>
      <c r="M55" s="5">
        <v>148.03043478260869</v>
      </c>
      <c r="N55" s="5">
        <v>4.1121701435160674</v>
      </c>
    </row>
    <row r="56" spans="1:14">
      <c r="A56" s="1">
        <v>2</v>
      </c>
      <c r="B56" s="1">
        <v>5</v>
      </c>
      <c r="C56" s="1">
        <v>3</v>
      </c>
      <c r="D56" s="1">
        <f>Table137[[#This Row],[2nd charge]]-Table137[[#This Row],[3rd charge]]</f>
        <v>2</v>
      </c>
      <c r="E56" s="1">
        <f>SUM(Table137[[#This Row],[1st charge]],Table137[[#This Row],[2nd charge]],Table137[[#This Row],[3rd charge]])+2</f>
        <v>12</v>
      </c>
      <c r="F56" s="1">
        <f>PRODUCT(Table137[[#This Row],[2nd charge]],Table137[[#This Row],[3rd charge]])</f>
        <v>15</v>
      </c>
      <c r="G56" s="1" t="s">
        <v>26</v>
      </c>
      <c r="H56" s="1" t="s">
        <v>3</v>
      </c>
      <c r="I56" s="15">
        <v>224</v>
      </c>
      <c r="J56" s="2">
        <f>IF(Table137[[#This Row],[Value (deg)]]="", "", COS(Table137[[#This Row],[Value (deg)]]/180*PI()))</f>
        <v>-0.34077514537702169</v>
      </c>
      <c r="K56" s="2">
        <f>IF(Table137[[#This Row],[Std (deg)]]="", "", Table137[[#This Row],[Std (deg)]]/180*PI()/Table137[[#This Row],[Derivative]])</f>
        <v>0.10278048981724691</v>
      </c>
      <c r="L56" s="3">
        <v>1.0636659041270691</v>
      </c>
      <c r="M56" s="5">
        <v>109.9241071428571</v>
      </c>
      <c r="N56" s="5">
        <v>6.2638096796443392</v>
      </c>
    </row>
    <row r="57" spans="1:14">
      <c r="A57" s="1">
        <v>2</v>
      </c>
      <c r="B57" s="1">
        <v>5</v>
      </c>
      <c r="C57" s="1">
        <v>3</v>
      </c>
      <c r="D57" s="1">
        <f>Table137[[#This Row],[2nd charge]]-Table137[[#This Row],[3rd charge]]</f>
        <v>2</v>
      </c>
      <c r="E57" s="1">
        <f>SUM(Table137[[#This Row],[1st charge]],Table137[[#This Row],[2nd charge]],Table137[[#This Row],[3rd charge]])+2</f>
        <v>12</v>
      </c>
      <c r="F57" s="1">
        <f>PRODUCT(Table137[[#This Row],[2nd charge]],Table137[[#This Row],[3rd charge]])</f>
        <v>15</v>
      </c>
      <c r="G57" s="1" t="s">
        <v>26</v>
      </c>
      <c r="H57" s="1" t="s">
        <v>4</v>
      </c>
      <c r="I57" s="15">
        <v>224</v>
      </c>
      <c r="J57" s="2">
        <f>IF(Table137[[#This Row],[Value (deg)]]="", "", COS(Table137[[#This Row],[Value (deg)]]/180*PI()))</f>
        <v>-0.2244195844811199</v>
      </c>
      <c r="K57" s="2">
        <f>IF(Table137[[#This Row],[Std (deg)]]="", "", Table137[[#This Row],[Std (deg)]]/180*PI()/Table137[[#This Row],[Derivative]])</f>
        <v>0.13057143446853084</v>
      </c>
      <c r="L57" s="3">
        <v>1.0261750454299869</v>
      </c>
      <c r="M57" s="5">
        <v>102.96875</v>
      </c>
      <c r="N57" s="5">
        <v>7.6770126636276954</v>
      </c>
    </row>
    <row r="58" spans="1:14">
      <c r="A58" s="1">
        <v>2</v>
      </c>
      <c r="B58" s="1">
        <v>5</v>
      </c>
      <c r="C58" s="1">
        <v>3</v>
      </c>
      <c r="D58" s="1">
        <f>Table137[[#This Row],[2nd charge]]-Table137[[#This Row],[3rd charge]]</f>
        <v>2</v>
      </c>
      <c r="E58" s="1">
        <f>SUM(Table137[[#This Row],[1st charge]],Table137[[#This Row],[2nd charge]],Table137[[#This Row],[3rd charge]])+2</f>
        <v>12</v>
      </c>
      <c r="F58" s="1">
        <f>PRODUCT(Table137[[#This Row],[2nd charge]],Table137[[#This Row],[3rd charge]])</f>
        <v>15</v>
      </c>
      <c r="G58" s="1" t="s">
        <v>26</v>
      </c>
      <c r="H58" s="1" t="s">
        <v>5</v>
      </c>
      <c r="I58" s="15">
        <v>224</v>
      </c>
      <c r="J58" s="2">
        <f>IF(Table137[[#This Row],[Value (deg)]]="", "", COS(Table137[[#This Row],[Value (deg)]]/180*PI()))</f>
        <v>-0.83811846513790134</v>
      </c>
      <c r="K58" s="2">
        <f>IF(Table137[[#This Row],[Std (deg)]]="", "", Table137[[#This Row],[Std (deg)]]/180*PI()/Table137[[#This Row],[Derivative]])</f>
        <v>3.4557429893962453E-2</v>
      </c>
      <c r="L58" s="3">
        <v>1.833220032486345</v>
      </c>
      <c r="M58" s="5">
        <v>146.94196428571431</v>
      </c>
      <c r="N58" s="5">
        <v>3.629766285098639</v>
      </c>
    </row>
    <row r="59" spans="1:14">
      <c r="A59" s="1">
        <v>2</v>
      </c>
      <c r="B59" s="1">
        <v>5</v>
      </c>
      <c r="C59" s="1">
        <v>4</v>
      </c>
      <c r="D59" s="1">
        <f>Table137[[#This Row],[2nd charge]]-Table137[[#This Row],[3rd charge]]</f>
        <v>1</v>
      </c>
      <c r="E59" s="1">
        <f>SUM(Table137[[#This Row],[1st charge]],Table137[[#This Row],[2nd charge]],Table137[[#This Row],[3rd charge]])+2</f>
        <v>13</v>
      </c>
      <c r="F59" s="1">
        <f>PRODUCT(Table137[[#This Row],[2nd charge]],Table137[[#This Row],[3rd charge]])</f>
        <v>20</v>
      </c>
      <c r="G59" s="1" t="s">
        <v>27</v>
      </c>
      <c r="H59" s="1" t="s">
        <v>3</v>
      </c>
      <c r="I59" s="15">
        <v>297</v>
      </c>
      <c r="J59" s="2">
        <f>IF(Table137[[#This Row],[Value (deg)]]="", "", COS(Table137[[#This Row],[Value (deg)]]/180*PI()))</f>
        <v>-0.31317775878720444</v>
      </c>
      <c r="K59" s="2">
        <f>IF(Table137[[#This Row],[Std (deg)]]="", "", Table137[[#This Row],[Std (deg)]]/180*PI()/Table137[[#This Row],[Derivative]])</f>
        <v>7.8323304809586866E-2</v>
      </c>
      <c r="L59" s="3">
        <v>1.052970163932567</v>
      </c>
      <c r="M59" s="5">
        <v>108.2508417508417</v>
      </c>
      <c r="N59" s="5">
        <v>4.7253034354894909</v>
      </c>
    </row>
    <row r="60" spans="1:14">
      <c r="A60" s="1">
        <v>2</v>
      </c>
      <c r="B60" s="1">
        <v>5</v>
      </c>
      <c r="C60" s="1">
        <v>4</v>
      </c>
      <c r="D60" s="1">
        <f>Table137[[#This Row],[2nd charge]]-Table137[[#This Row],[3rd charge]]</f>
        <v>1</v>
      </c>
      <c r="E60" s="1">
        <f>SUM(Table137[[#This Row],[1st charge]],Table137[[#This Row],[2nd charge]],Table137[[#This Row],[3rd charge]])+2</f>
        <v>13</v>
      </c>
      <c r="F60" s="1">
        <f>PRODUCT(Table137[[#This Row],[2nd charge]],Table137[[#This Row],[3rd charge]])</f>
        <v>20</v>
      </c>
      <c r="G60" s="1" t="s">
        <v>27</v>
      </c>
      <c r="H60" s="1" t="s">
        <v>4</v>
      </c>
      <c r="I60" s="15">
        <v>297</v>
      </c>
      <c r="J60" s="2">
        <f>IF(Table137[[#This Row],[Value (deg)]]="", "", COS(Table137[[#This Row],[Value (deg)]]/180*PI()))</f>
        <v>-0.23395960562620133</v>
      </c>
      <c r="K60" s="2">
        <f>IF(Table137[[#This Row],[Std (deg)]]="", "", Table137[[#This Row],[Std (deg)]]/180*PI()/Table137[[#This Row],[Derivative]])</f>
        <v>8.3646080712654017E-2</v>
      </c>
      <c r="L60" s="3">
        <v>1.028545936815382</v>
      </c>
      <c r="M60" s="5">
        <v>103.530303030303</v>
      </c>
      <c r="N60" s="5">
        <v>4.9293757237623668</v>
      </c>
    </row>
    <row r="61" spans="1:14">
      <c r="A61" s="1">
        <v>2</v>
      </c>
      <c r="B61" s="1">
        <v>5</v>
      </c>
      <c r="C61" s="1">
        <v>4</v>
      </c>
      <c r="D61" s="1">
        <f>Table137[[#This Row],[2nd charge]]-Table137[[#This Row],[3rd charge]]</f>
        <v>1</v>
      </c>
      <c r="E61" s="1">
        <f>SUM(Table137[[#This Row],[1st charge]],Table137[[#This Row],[2nd charge]],Table137[[#This Row],[3rd charge]])+2</f>
        <v>13</v>
      </c>
      <c r="F61" s="1">
        <f>PRODUCT(Table137[[#This Row],[2nd charge]],Table137[[#This Row],[3rd charge]])</f>
        <v>20</v>
      </c>
      <c r="G61" s="1" t="s">
        <v>27</v>
      </c>
      <c r="H61" s="1" t="s">
        <v>5</v>
      </c>
      <c r="I61" s="15">
        <v>297</v>
      </c>
      <c r="J61" s="2">
        <f>IF(Table137[[#This Row],[Value (deg)]]="", "", COS(Table137[[#This Row],[Value (deg)]]/180*PI()))</f>
        <v>-0.84881016805446208</v>
      </c>
      <c r="K61" s="2">
        <f>IF(Table137[[#This Row],[Std (deg)]]="", "", Table137[[#This Row],[Std (deg)]]/180*PI()/Table137[[#This Row],[Derivative]])</f>
        <v>2.9590846608056814E-2</v>
      </c>
      <c r="L61" s="3">
        <v>1.8914399047629</v>
      </c>
      <c r="M61" s="5">
        <v>148.0824915824916</v>
      </c>
      <c r="N61" s="5">
        <v>3.2068051358356771</v>
      </c>
    </row>
    <row r="62" spans="1:14">
      <c r="A62" s="1">
        <v>2</v>
      </c>
      <c r="B62" s="1">
        <v>5</v>
      </c>
      <c r="C62" s="1">
        <v>5</v>
      </c>
      <c r="D62" s="1">
        <f>Table137[[#This Row],[2nd charge]]-Table137[[#This Row],[3rd charge]]</f>
        <v>0</v>
      </c>
      <c r="E62" s="1">
        <f>SUM(Table137[[#This Row],[1st charge]],Table137[[#This Row],[2nd charge]],Table137[[#This Row],[3rd charge]])+2</f>
        <v>14</v>
      </c>
      <c r="F62" s="1">
        <f>PRODUCT(Table137[[#This Row],[2nd charge]],Table137[[#This Row],[3rd charge]])</f>
        <v>25</v>
      </c>
      <c r="G62" s="1" t="s">
        <v>28</v>
      </c>
      <c r="H62" s="1" t="s">
        <v>3</v>
      </c>
      <c r="I62" s="15">
        <v>66</v>
      </c>
      <c r="J62" s="2">
        <f>IF(Table137[[#This Row],[Value (deg)]]="", "", COS(Table137[[#This Row],[Value (deg)]]/180*PI()))</f>
        <v>-0.24858743143897022</v>
      </c>
      <c r="K62" s="2">
        <f>IF(Table137[[#This Row],[Std (deg)]]="", "", Table137[[#This Row],[Std (deg)]]/180*PI()/Table137[[#This Row],[Derivative]])</f>
        <v>9.0615558437817462E-2</v>
      </c>
      <c r="L62" s="3">
        <v>1.032407837973206</v>
      </c>
      <c r="M62" s="5">
        <v>104.39393939393941</v>
      </c>
      <c r="N62" s="5">
        <v>5.3601469560326702</v>
      </c>
    </row>
    <row r="63" spans="1:14">
      <c r="A63" s="1">
        <v>2</v>
      </c>
      <c r="B63" s="1">
        <v>5</v>
      </c>
      <c r="C63" s="1">
        <v>5</v>
      </c>
      <c r="D63" s="1">
        <f>Table137[[#This Row],[2nd charge]]-Table137[[#This Row],[3rd charge]]</f>
        <v>0</v>
      </c>
      <c r="E63" s="1">
        <f>SUM(Table137[[#This Row],[1st charge]],Table137[[#This Row],[2nd charge]],Table137[[#This Row],[3rd charge]])+2</f>
        <v>14</v>
      </c>
      <c r="F63" s="1">
        <f>PRODUCT(Table137[[#This Row],[2nd charge]],Table137[[#This Row],[3rd charge]])</f>
        <v>25</v>
      </c>
      <c r="G63" s="1" t="s">
        <v>28</v>
      </c>
      <c r="H63" s="1" t="s">
        <v>4</v>
      </c>
      <c r="I63" s="15">
        <v>66</v>
      </c>
      <c r="J63" s="2">
        <f>IF(Table137[[#This Row],[Value (deg)]]="", "", COS(Table137[[#This Row],[Value (deg)]]/180*PI()))</f>
        <v>-0.27741628059697654</v>
      </c>
      <c r="K63" s="2">
        <f>IF(Table137[[#This Row],[Std (deg)]]="", "", Table137[[#This Row],[Std (deg)]]/180*PI()/Table137[[#This Row],[Derivative]])</f>
        <v>9.9967141333598006E-2</v>
      </c>
      <c r="L63" s="3">
        <v>1.040853700160753</v>
      </c>
      <c r="M63" s="5">
        <v>106.10606060606059</v>
      </c>
      <c r="N63" s="5">
        <v>5.9616928343275424</v>
      </c>
    </row>
    <row r="64" spans="1:14">
      <c r="A64" s="1">
        <v>2</v>
      </c>
      <c r="B64" s="1">
        <v>5</v>
      </c>
      <c r="C64" s="1">
        <v>5</v>
      </c>
      <c r="D64" s="1">
        <f>Table137[[#This Row],[2nd charge]]-Table137[[#This Row],[3rd charge]]</f>
        <v>0</v>
      </c>
      <c r="E64" s="1">
        <f>SUM(Table137[[#This Row],[1st charge]],Table137[[#This Row],[2nd charge]],Table137[[#This Row],[3rd charge]])+2</f>
        <v>14</v>
      </c>
      <c r="F64" s="1">
        <f>PRODUCT(Table137[[#This Row],[2nd charge]],Table137[[#This Row],[3rd charge]])</f>
        <v>25</v>
      </c>
      <c r="G64" s="1" t="s">
        <v>28</v>
      </c>
      <c r="H64" s="1" t="s">
        <v>5</v>
      </c>
      <c r="I64" s="15">
        <v>66</v>
      </c>
      <c r="J64" s="2">
        <f>IF(Table137[[#This Row],[Value (deg)]]="", "", COS(Table137[[#This Row],[Value (deg)]]/180*PI()))</f>
        <v>-0.8612262431802008</v>
      </c>
      <c r="K64" s="2">
        <f>IF(Table137[[#This Row],[Std (deg)]]="", "", Table137[[#This Row],[Std (deg)]]/180*PI()/Table137[[#This Row],[Derivative]])</f>
        <v>2.6985520103692019E-2</v>
      </c>
      <c r="L64" s="3">
        <v>1.9676449875066111</v>
      </c>
      <c r="M64" s="5">
        <v>149.4545454545455</v>
      </c>
      <c r="N64" s="5">
        <v>3.042286909854703</v>
      </c>
    </row>
    <row r="65" spans="1:14">
      <c r="A65" s="1">
        <v>3</v>
      </c>
      <c r="B65" s="1">
        <v>2</v>
      </c>
      <c r="C65" s="1">
        <v>2</v>
      </c>
      <c r="D65" s="13">
        <f>Table137[[#This Row],[2nd charge]]-Table137[[#This Row],[3rd charge]]</f>
        <v>0</v>
      </c>
      <c r="E65" s="13">
        <f>SUM(Table137[[#This Row],[1st charge]],Table137[[#This Row],[2nd charge]],Table137[[#This Row],[3rd charge]])+2</f>
        <v>9</v>
      </c>
      <c r="F65" s="13">
        <f>PRODUCT(Table137[[#This Row],[2nd charge]],Table137[[#This Row],[3rd charge]])</f>
        <v>4</v>
      </c>
      <c r="G65" s="3" t="s">
        <v>41</v>
      </c>
      <c r="H65" s="5" t="s">
        <v>3</v>
      </c>
      <c r="I65" s="15">
        <v>8</v>
      </c>
      <c r="J65" s="2">
        <f>IF(Table137[[#This Row],[Value (deg)]]="", "", COS(Table137[[#This Row],[Value (deg)]]/180*PI()))</f>
        <v>-0.23344536385590511</v>
      </c>
      <c r="K65" s="2">
        <f>IF(Table137[[#This Row],[Std (deg)]]="", "", Table137[[#This Row],[Std (deg)]]/180*PI()/Table137[[#This Row],[Derivative]])</f>
        <v>0.18000523870471863</v>
      </c>
      <c r="L65" s="3">
        <v>1.0284151936652079</v>
      </c>
      <c r="M65" s="5">
        <v>103.5</v>
      </c>
      <c r="N65" s="5">
        <v>10.60660171779821</v>
      </c>
    </row>
    <row r="66" spans="1:14">
      <c r="A66" s="1">
        <v>3</v>
      </c>
      <c r="B66" s="1">
        <v>2</v>
      </c>
      <c r="C66" s="1">
        <v>2</v>
      </c>
      <c r="D66" s="13">
        <f>Table137[[#This Row],[2nd charge]]-Table137[[#This Row],[3rd charge]]</f>
        <v>0</v>
      </c>
      <c r="E66" s="13">
        <f>SUM(Table137[[#This Row],[1st charge]],Table137[[#This Row],[2nd charge]],Table137[[#This Row],[3rd charge]])+2</f>
        <v>9</v>
      </c>
      <c r="F66" s="13">
        <f>PRODUCT(Table137[[#This Row],[2nd charge]],Table137[[#This Row],[3rd charge]])</f>
        <v>4</v>
      </c>
      <c r="G66" s="3" t="s">
        <v>41</v>
      </c>
      <c r="H66" s="5" t="s">
        <v>4</v>
      </c>
      <c r="I66" s="15">
        <v>8</v>
      </c>
      <c r="J66" s="2">
        <f>IF(Table137[[#This Row],[Value (deg)]]="", "", COS(Table137[[#This Row],[Value (deg)]]/180*PI()))</f>
        <v>-0.51690689668202749</v>
      </c>
      <c r="K66" s="2">
        <f>IF(Table137[[#This Row],[Std (deg)]]="", "", Table137[[#This Row],[Std (deg)]]/180*PI()/Table137[[#This Row],[Derivative]])</f>
        <v>0.15471743675777413</v>
      </c>
      <c r="L66" s="3">
        <v>1.1681674970371869</v>
      </c>
      <c r="M66" s="5">
        <v>121.125</v>
      </c>
      <c r="N66" s="5">
        <v>10.35540317901722</v>
      </c>
    </row>
    <row r="67" spans="1:14">
      <c r="A67" s="1">
        <v>3</v>
      </c>
      <c r="B67" s="1">
        <v>2</v>
      </c>
      <c r="C67" s="1">
        <v>2</v>
      </c>
      <c r="D67" s="13">
        <f>Table137[[#This Row],[2nd charge]]-Table137[[#This Row],[3rd charge]]</f>
        <v>0</v>
      </c>
      <c r="E67" s="13">
        <f>SUM(Table137[[#This Row],[1st charge]],Table137[[#This Row],[2nd charge]],Table137[[#This Row],[3rd charge]])+2</f>
        <v>9</v>
      </c>
      <c r="F67" s="13">
        <f>PRODUCT(Table137[[#This Row],[2nd charge]],Table137[[#This Row],[3rd charge]])</f>
        <v>4</v>
      </c>
      <c r="G67" s="3" t="s">
        <v>41</v>
      </c>
      <c r="H67" s="5" t="s">
        <v>5</v>
      </c>
      <c r="I67" s="15">
        <v>8</v>
      </c>
      <c r="J67" s="2">
        <f>IF(Table137[[#This Row],[Value (deg)]]="", "", COS(Table137[[#This Row],[Value (deg)]]/180*PI()))</f>
        <v>-0.70710678118654746</v>
      </c>
      <c r="K67" s="2">
        <f>IF(Table137[[#This Row],[Std (deg)]]="", "", Table137[[#This Row],[Std (deg)]]/180*PI()/Table137[[#This Row],[Derivative]])</f>
        <v>6.5012050417907766E-2</v>
      </c>
      <c r="L67" s="3">
        <v>1.4142135623730949</v>
      </c>
      <c r="M67" s="5">
        <v>135</v>
      </c>
      <c r="N67" s="5">
        <v>5.2678268764263692</v>
      </c>
    </row>
    <row r="68" spans="1:14">
      <c r="A68" s="1">
        <v>3</v>
      </c>
      <c r="B68" s="1">
        <v>3</v>
      </c>
      <c r="C68" s="1">
        <v>2</v>
      </c>
      <c r="D68" s="13">
        <f>Table137[[#This Row],[2nd charge]]-Table137[[#This Row],[3rd charge]]</f>
        <v>1</v>
      </c>
      <c r="E68" s="13">
        <f>SUM(Table137[[#This Row],[1st charge]],Table137[[#This Row],[2nd charge]],Table137[[#This Row],[3rd charge]])+2</f>
        <v>10</v>
      </c>
      <c r="F68" s="13">
        <f>PRODUCT(Table137[[#This Row],[2nd charge]],Table137[[#This Row],[3rd charge]])</f>
        <v>6</v>
      </c>
      <c r="G68" s="3" t="s">
        <v>42</v>
      </c>
      <c r="H68" s="5" t="s">
        <v>3</v>
      </c>
      <c r="I68" s="15">
        <v>39</v>
      </c>
      <c r="J68" s="2">
        <f>IF(Table137[[#This Row],[Value (deg)]]="", "", COS(Table137[[#This Row],[Value (deg)]]/180*PI()))</f>
        <v>-0.43373973290598977</v>
      </c>
      <c r="K68" s="2">
        <f>IF(Table137[[#This Row],[Std (deg)]]="", "", Table137[[#This Row],[Std (deg)]]/180*PI()/Table137[[#This Row],[Derivative]])</f>
        <v>0.31699543951569475</v>
      </c>
      <c r="L68" s="3">
        <v>1.109830855292693</v>
      </c>
      <c r="M68" s="5">
        <v>115.7051282051282</v>
      </c>
      <c r="N68" s="5">
        <v>20.15730380726637</v>
      </c>
    </row>
    <row r="69" spans="1:14">
      <c r="A69" s="1">
        <v>3</v>
      </c>
      <c r="B69" s="1">
        <v>3</v>
      </c>
      <c r="C69" s="1">
        <v>2</v>
      </c>
      <c r="D69" s="13">
        <f>Table137[[#This Row],[2nd charge]]-Table137[[#This Row],[3rd charge]]</f>
        <v>1</v>
      </c>
      <c r="E69" s="13">
        <f>SUM(Table137[[#This Row],[1st charge]],Table137[[#This Row],[2nd charge]],Table137[[#This Row],[3rd charge]])+2</f>
        <v>10</v>
      </c>
      <c r="F69" s="13">
        <f>PRODUCT(Table137[[#This Row],[2nd charge]],Table137[[#This Row],[3rd charge]])</f>
        <v>6</v>
      </c>
      <c r="G69" s="3" t="s">
        <v>42</v>
      </c>
      <c r="H69" s="5" t="s">
        <v>4</v>
      </c>
      <c r="I69" s="15">
        <v>39</v>
      </c>
      <c r="J69" s="2">
        <f>IF(Table137[[#This Row],[Value (deg)]]="", "", COS(Table137[[#This Row],[Value (deg)]]/180*PI()))</f>
        <v>-0.37066135047777621</v>
      </c>
      <c r="K69" s="2">
        <f>IF(Table137[[#This Row],[Std (deg)]]="", "", Table137[[#This Row],[Std (deg)]]/180*PI()/Table137[[#This Row],[Derivative]])</f>
        <v>0.30731703806281485</v>
      </c>
      <c r="L69" s="3">
        <v>1.0766950455939059</v>
      </c>
      <c r="M69" s="5">
        <v>111.75641025641031</v>
      </c>
      <c r="N69" s="5">
        <v>18.958413258170818</v>
      </c>
    </row>
    <row r="70" spans="1:14">
      <c r="A70" s="1">
        <v>3</v>
      </c>
      <c r="B70" s="1">
        <v>3</v>
      </c>
      <c r="C70" s="1">
        <v>2</v>
      </c>
      <c r="D70" s="13">
        <f>Table137[[#This Row],[2nd charge]]-Table137[[#This Row],[3rd charge]]</f>
        <v>1</v>
      </c>
      <c r="E70" s="13">
        <f>SUM(Table137[[#This Row],[1st charge]],Table137[[#This Row],[2nd charge]],Table137[[#This Row],[3rd charge]])+2</f>
        <v>10</v>
      </c>
      <c r="F70" s="13">
        <f>PRODUCT(Table137[[#This Row],[2nd charge]],Table137[[#This Row],[3rd charge]])</f>
        <v>6</v>
      </c>
      <c r="G70" s="3" t="s">
        <v>42</v>
      </c>
      <c r="H70" s="5" t="s">
        <v>5</v>
      </c>
      <c r="I70" s="15">
        <v>39</v>
      </c>
      <c r="J70" s="2">
        <f>IF(Table137[[#This Row],[Value (deg)]]="", "", COS(Table137[[#This Row],[Value (deg)]]/180*PI()))</f>
        <v>-0.66929687581168329</v>
      </c>
      <c r="K70" s="2">
        <f>IF(Table137[[#This Row],[Std (deg)]]="", "", Table137[[#This Row],[Std (deg)]]/180*PI()/Table137[[#This Row],[Derivative]])</f>
        <v>0.24761496355690421</v>
      </c>
      <c r="L70" s="3">
        <v>1.3459039286909391</v>
      </c>
      <c r="M70" s="5">
        <v>132.0128205128205</v>
      </c>
      <c r="N70" s="5">
        <v>19.094732519556938</v>
      </c>
    </row>
    <row r="71" spans="1:14">
      <c r="A71" s="1">
        <v>3</v>
      </c>
      <c r="B71" s="1">
        <v>3</v>
      </c>
      <c r="C71" s="1">
        <v>3</v>
      </c>
      <c r="D71" s="13">
        <f>Table137[[#This Row],[2nd charge]]-Table137[[#This Row],[3rd charge]]</f>
        <v>0</v>
      </c>
      <c r="E71" s="13">
        <f>SUM(Table137[[#This Row],[1st charge]],Table137[[#This Row],[2nd charge]],Table137[[#This Row],[3rd charge]])+2</f>
        <v>11</v>
      </c>
      <c r="F71" s="13">
        <f>PRODUCT(Table137[[#This Row],[2nd charge]],Table137[[#This Row],[3rd charge]])</f>
        <v>9</v>
      </c>
      <c r="G71" s="3" t="s">
        <v>43</v>
      </c>
      <c r="H71" s="5" t="s">
        <v>3</v>
      </c>
      <c r="I71" s="15">
        <v>25</v>
      </c>
      <c r="J71" s="2">
        <f>IF(Table137[[#This Row],[Value (deg)]]="", "", COS(Table137[[#This Row],[Value (deg)]]/180*PI()))</f>
        <v>-0.36064804477614082</v>
      </c>
      <c r="K71" s="2">
        <f>IF(Table137[[#This Row],[Std (deg)]]="", "", Table137[[#This Row],[Std (deg)]]/180*PI()/Table137[[#This Row],[Derivative]])</f>
        <v>0.20253135982635068</v>
      </c>
      <c r="L71" s="3">
        <v>1.0721538272350311</v>
      </c>
      <c r="M71" s="5">
        <v>111.14</v>
      </c>
      <c r="N71" s="5">
        <v>12.44147901175741</v>
      </c>
    </row>
    <row r="72" spans="1:14">
      <c r="A72" s="1">
        <v>3</v>
      </c>
      <c r="B72" s="1">
        <v>3</v>
      </c>
      <c r="C72" s="1">
        <v>3</v>
      </c>
      <c r="D72" s="13">
        <f>Table137[[#This Row],[2nd charge]]-Table137[[#This Row],[3rd charge]]</f>
        <v>0</v>
      </c>
      <c r="E72" s="13">
        <f>SUM(Table137[[#This Row],[1st charge]],Table137[[#This Row],[2nd charge]],Table137[[#This Row],[3rd charge]])+2</f>
        <v>11</v>
      </c>
      <c r="F72" s="13">
        <f>PRODUCT(Table137[[#This Row],[2nd charge]],Table137[[#This Row],[3rd charge]])</f>
        <v>9</v>
      </c>
      <c r="G72" s="3" t="s">
        <v>43</v>
      </c>
      <c r="H72" s="5" t="s">
        <v>4</v>
      </c>
      <c r="I72" s="15">
        <v>25</v>
      </c>
      <c r="J72" s="2">
        <f>IF(Table137[[#This Row],[Value (deg)]]="", "", COS(Table137[[#This Row],[Value (deg)]]/180*PI()))</f>
        <v>-0.36909801031904976</v>
      </c>
      <c r="K72" s="2">
        <f>IF(Table137[[#This Row],[Std (deg)]]="", "", Table137[[#This Row],[Std (deg)]]/180*PI()/Table137[[#This Row],[Derivative]])</f>
        <v>0.16003271153121293</v>
      </c>
      <c r="L72" s="3">
        <v>1.0759740117034919</v>
      </c>
      <c r="M72" s="5">
        <v>111.66</v>
      </c>
      <c r="N72" s="5">
        <v>9.8658197834746595</v>
      </c>
    </row>
    <row r="73" spans="1:14">
      <c r="A73" s="1">
        <v>3</v>
      </c>
      <c r="B73" s="1">
        <v>3</v>
      </c>
      <c r="C73" s="1">
        <v>3</v>
      </c>
      <c r="D73" s="13">
        <f>Table137[[#This Row],[2nd charge]]-Table137[[#This Row],[3rd charge]]</f>
        <v>0</v>
      </c>
      <c r="E73" s="13">
        <f>SUM(Table137[[#This Row],[1st charge]],Table137[[#This Row],[2nd charge]],Table137[[#This Row],[3rd charge]])+2</f>
        <v>11</v>
      </c>
      <c r="F73" s="13">
        <f>PRODUCT(Table137[[#This Row],[2nd charge]],Table137[[#This Row],[3rd charge]])</f>
        <v>9</v>
      </c>
      <c r="G73" s="3" t="s">
        <v>43</v>
      </c>
      <c r="H73" s="5" t="s">
        <v>5</v>
      </c>
      <c r="I73" s="15">
        <v>25</v>
      </c>
      <c r="J73" s="2">
        <f>IF(Table137[[#This Row],[Value (deg)]]="", "", COS(Table137[[#This Row],[Value (deg)]]/180*PI()))</f>
        <v>-0.72825137179768473</v>
      </c>
      <c r="K73" s="2">
        <f>IF(Table137[[#This Row],[Std (deg)]]="", "", Table137[[#This Row],[Std (deg)]]/180*PI()/Table137[[#This Row],[Derivative]])</f>
        <v>0.16012555473506507</v>
      </c>
      <c r="L73" s="3">
        <v>1.4591934268578131</v>
      </c>
      <c r="M73" s="5">
        <v>136.74</v>
      </c>
      <c r="N73" s="5">
        <v>13.38739705842775</v>
      </c>
    </row>
    <row r="74" spans="1:14">
      <c r="A74" s="1">
        <v>3</v>
      </c>
      <c r="B74" s="1">
        <v>4</v>
      </c>
      <c r="C74" s="1">
        <v>2</v>
      </c>
      <c r="D74" s="13">
        <f>Table137[[#This Row],[2nd charge]]-Table137[[#This Row],[3rd charge]]</f>
        <v>2</v>
      </c>
      <c r="E74" s="13">
        <f>SUM(Table137[[#This Row],[1st charge]],Table137[[#This Row],[2nd charge]],Table137[[#This Row],[3rd charge]])+2</f>
        <v>11</v>
      </c>
      <c r="F74" s="13">
        <f>PRODUCT(Table137[[#This Row],[2nd charge]],Table137[[#This Row],[3rd charge]])</f>
        <v>8</v>
      </c>
      <c r="G74" s="3" t="s">
        <v>44</v>
      </c>
      <c r="H74" s="5" t="s">
        <v>3</v>
      </c>
      <c r="I74" s="15">
        <v>28</v>
      </c>
      <c r="J74" s="2">
        <f>IF(Table137[[#This Row],[Value (deg)]]="", "", COS(Table137[[#This Row],[Value (deg)]]/180*PI()))</f>
        <v>-0.451211335463793</v>
      </c>
      <c r="K74" s="2">
        <f>IF(Table137[[#This Row],[Std (deg)]]="", "", Table137[[#This Row],[Std (deg)]]/180*PI()/Table137[[#This Row],[Derivative]])</f>
        <v>0.25999931516778313</v>
      </c>
      <c r="L74" s="3">
        <v>1.120552226501093</v>
      </c>
      <c r="M74" s="5">
        <v>116.8214285714286</v>
      </c>
      <c r="N74" s="5">
        <v>16.692713490426581</v>
      </c>
    </row>
    <row r="75" spans="1:14">
      <c r="A75" s="1">
        <v>3</v>
      </c>
      <c r="B75" s="1">
        <v>4</v>
      </c>
      <c r="C75" s="1">
        <v>2</v>
      </c>
      <c r="D75" s="13">
        <f>Table137[[#This Row],[2nd charge]]-Table137[[#This Row],[3rd charge]]</f>
        <v>2</v>
      </c>
      <c r="E75" s="13">
        <f>SUM(Table137[[#This Row],[1st charge]],Table137[[#This Row],[2nd charge]],Table137[[#This Row],[3rd charge]])+2</f>
        <v>11</v>
      </c>
      <c r="F75" s="13">
        <f>PRODUCT(Table137[[#This Row],[2nd charge]],Table137[[#This Row],[3rd charge]])</f>
        <v>8</v>
      </c>
      <c r="G75" s="3" t="s">
        <v>44</v>
      </c>
      <c r="H75" s="5" t="s">
        <v>4</v>
      </c>
      <c r="I75" s="15">
        <v>28</v>
      </c>
      <c r="J75" s="2">
        <f>IF(Table137[[#This Row],[Value (deg)]]="", "", COS(Table137[[#This Row],[Value (deg)]]/180*PI()))</f>
        <v>-0.2255583665231197</v>
      </c>
      <c r="K75" s="2">
        <f>IF(Table137[[#This Row],[Std (deg)]]="", "", Table137[[#This Row],[Std (deg)]]/180*PI()/Table137[[#This Row],[Derivative]])</f>
        <v>0.30859931739256941</v>
      </c>
      <c r="L75" s="3">
        <v>1.0264520213409489</v>
      </c>
      <c r="M75" s="5">
        <v>103.03571428571431</v>
      </c>
      <c r="N75" s="5">
        <v>18.149148234356701</v>
      </c>
    </row>
    <row r="76" spans="1:14">
      <c r="A76" s="1">
        <v>3</v>
      </c>
      <c r="B76" s="1">
        <v>4</v>
      </c>
      <c r="C76" s="1">
        <v>2</v>
      </c>
      <c r="D76" s="13">
        <f>Table137[[#This Row],[2nd charge]]-Table137[[#This Row],[3rd charge]]</f>
        <v>2</v>
      </c>
      <c r="E76" s="13">
        <f>SUM(Table137[[#This Row],[1st charge]],Table137[[#This Row],[2nd charge]],Table137[[#This Row],[3rd charge]])+2</f>
        <v>11</v>
      </c>
      <c r="F76" s="13">
        <f>PRODUCT(Table137[[#This Row],[2nd charge]],Table137[[#This Row],[3rd charge]])</f>
        <v>8</v>
      </c>
      <c r="G76" s="3" t="s">
        <v>44</v>
      </c>
      <c r="H76" s="5" t="s">
        <v>5</v>
      </c>
      <c r="I76" s="15">
        <v>28</v>
      </c>
      <c r="J76" s="2">
        <f>IF(Table137[[#This Row],[Value (deg)]]="", "", COS(Table137[[#This Row],[Value (deg)]]/180*PI()))</f>
        <v>-0.7640373758216078</v>
      </c>
      <c r="K76" s="2">
        <f>IF(Table137[[#This Row],[Std (deg)]]="", "", Table137[[#This Row],[Std (deg)]]/180*PI()/Table137[[#This Row],[Derivative]])</f>
        <v>0.10678517270241504</v>
      </c>
      <c r="L76" s="3">
        <v>1.549974309965934</v>
      </c>
      <c r="M76" s="5">
        <v>139.82142857142861</v>
      </c>
      <c r="N76" s="5">
        <v>9.4832693708015938</v>
      </c>
    </row>
    <row r="77" spans="1:14">
      <c r="A77" s="1">
        <v>3</v>
      </c>
      <c r="B77" s="1">
        <v>4</v>
      </c>
      <c r="C77" s="1">
        <v>3</v>
      </c>
      <c r="D77" s="13">
        <f>Table137[[#This Row],[2nd charge]]-Table137[[#This Row],[3rd charge]]</f>
        <v>1</v>
      </c>
      <c r="E77" s="13">
        <f>SUM(Table137[[#This Row],[1st charge]],Table137[[#This Row],[2nd charge]],Table137[[#This Row],[3rd charge]])+2</f>
        <v>12</v>
      </c>
      <c r="F77" s="13">
        <f>PRODUCT(Table137[[#This Row],[2nd charge]],Table137[[#This Row],[3rd charge]])</f>
        <v>12</v>
      </c>
      <c r="G77" s="3" t="s">
        <v>45</v>
      </c>
      <c r="H77" s="5" t="s">
        <v>3</v>
      </c>
      <c r="I77" s="15">
        <v>116</v>
      </c>
      <c r="J77" s="2">
        <f>IF(Table137[[#This Row],[Value (deg)]]="", "", COS(Table137[[#This Row],[Value (deg)]]/180*PI()))</f>
        <v>-0.35189798335675548</v>
      </c>
      <c r="K77" s="2">
        <f>IF(Table137[[#This Row],[Std (deg)]]="", "", Table137[[#This Row],[Std (deg)]]/180*PI()/Table137[[#This Row],[Derivative]])</f>
        <v>0.17398686908233851</v>
      </c>
      <c r="L77" s="3">
        <v>1.068332286283814</v>
      </c>
      <c r="M77" s="5">
        <v>110.60344827586211</v>
      </c>
      <c r="N77" s="5">
        <v>10.649898259466131</v>
      </c>
    </row>
    <row r="78" spans="1:14">
      <c r="A78" s="1">
        <v>3</v>
      </c>
      <c r="B78" s="1">
        <v>4</v>
      </c>
      <c r="C78" s="1">
        <v>3</v>
      </c>
      <c r="D78" s="13">
        <f>Table137[[#This Row],[2nd charge]]-Table137[[#This Row],[3rd charge]]</f>
        <v>1</v>
      </c>
      <c r="E78" s="13">
        <f>SUM(Table137[[#This Row],[1st charge]],Table137[[#This Row],[2nd charge]],Table137[[#This Row],[3rd charge]])+2</f>
        <v>12</v>
      </c>
      <c r="F78" s="13">
        <f>PRODUCT(Table137[[#This Row],[2nd charge]],Table137[[#This Row],[3rd charge]])</f>
        <v>12</v>
      </c>
      <c r="G78" s="3" t="s">
        <v>45</v>
      </c>
      <c r="H78" s="5" t="s">
        <v>4</v>
      </c>
      <c r="I78" s="15">
        <v>116</v>
      </c>
      <c r="J78" s="2">
        <f>IF(Table137[[#This Row],[Value (deg)]]="", "", COS(Table137[[#This Row],[Value (deg)]]/180*PI()))</f>
        <v>-0.30257066715953362</v>
      </c>
      <c r="K78" s="2">
        <f>IF(Table137[[#This Row],[Std (deg)]]="", "", Table137[[#This Row],[Std (deg)]]/180*PI()/Table137[[#This Row],[Derivative]])</f>
        <v>0.19602604406965909</v>
      </c>
      <c r="L78" s="3">
        <v>1.0491781764114441</v>
      </c>
      <c r="M78" s="5">
        <v>107.6120689655172</v>
      </c>
      <c r="N78" s="5">
        <v>11.783807966957889</v>
      </c>
    </row>
    <row r="79" spans="1:14">
      <c r="A79" s="1">
        <v>3</v>
      </c>
      <c r="B79" s="1">
        <v>4</v>
      </c>
      <c r="C79" s="1">
        <v>3</v>
      </c>
      <c r="D79" s="13">
        <f>Table137[[#This Row],[2nd charge]]-Table137[[#This Row],[3rd charge]]</f>
        <v>1</v>
      </c>
      <c r="E79" s="13">
        <f>SUM(Table137[[#This Row],[1st charge]],Table137[[#This Row],[2nd charge]],Table137[[#This Row],[3rd charge]])+2</f>
        <v>12</v>
      </c>
      <c r="F79" s="13">
        <f>PRODUCT(Table137[[#This Row],[2nd charge]],Table137[[#This Row],[3rd charge]])</f>
        <v>12</v>
      </c>
      <c r="G79" s="3" t="s">
        <v>45</v>
      </c>
      <c r="H79" s="5" t="s">
        <v>5</v>
      </c>
      <c r="I79" s="15">
        <v>116</v>
      </c>
      <c r="J79" s="2">
        <f>IF(Table137[[#This Row],[Value (deg)]]="", "", COS(Table137[[#This Row],[Value (deg)]]/180*PI()))</f>
        <v>-0.78251448480431451</v>
      </c>
      <c r="K79" s="2">
        <f>IF(Table137[[#This Row],[Std (deg)]]="", "", Table137[[#This Row],[Std (deg)]]/180*PI()/Table137[[#This Row],[Derivative]])</f>
        <v>5.7031516647020192E-2</v>
      </c>
      <c r="L79" s="3">
        <v>1.6060841542219739</v>
      </c>
      <c r="M79" s="5">
        <v>141.4913793103448</v>
      </c>
      <c r="N79" s="5">
        <v>5.2481453040084292</v>
      </c>
    </row>
    <row r="80" spans="1:14">
      <c r="A80" s="1">
        <v>3</v>
      </c>
      <c r="B80" s="1">
        <v>4</v>
      </c>
      <c r="C80" s="1">
        <v>4</v>
      </c>
      <c r="D80" s="13">
        <f>Table137[[#This Row],[2nd charge]]-Table137[[#This Row],[3rd charge]]</f>
        <v>0</v>
      </c>
      <c r="E80" s="13">
        <f>SUM(Table137[[#This Row],[1st charge]],Table137[[#This Row],[2nd charge]],Table137[[#This Row],[3rd charge]])+2</f>
        <v>13</v>
      </c>
      <c r="F80" s="13">
        <f>PRODUCT(Table137[[#This Row],[2nd charge]],Table137[[#This Row],[3rd charge]])</f>
        <v>16</v>
      </c>
      <c r="G80" s="3" t="s">
        <v>46</v>
      </c>
      <c r="H80" s="5" t="s">
        <v>3</v>
      </c>
      <c r="I80" s="15">
        <v>41</v>
      </c>
      <c r="J80" s="2">
        <f>IF(Table137[[#This Row],[Value (deg)]]="", "", COS(Table137[[#This Row],[Value (deg)]]/180*PI()))</f>
        <v>-0.23592816896712882</v>
      </c>
      <c r="K80" s="2">
        <f>IF(Table137[[#This Row],[Std (deg)]]="", "", Table137[[#This Row],[Std (deg)]]/180*PI()/Table137[[#This Row],[Derivative]])</f>
        <v>7.5809464914579877E-2</v>
      </c>
      <c r="L80" s="3">
        <v>1.0290495574374181</v>
      </c>
      <c r="M80" s="5">
        <v>103.6463414634146</v>
      </c>
      <c r="N80" s="5">
        <v>4.4697409517874371</v>
      </c>
    </row>
    <row r="81" spans="1:14">
      <c r="A81" s="1">
        <v>3</v>
      </c>
      <c r="B81" s="1">
        <v>4</v>
      </c>
      <c r="C81" s="1">
        <v>4</v>
      </c>
      <c r="D81" s="13">
        <f>Table137[[#This Row],[2nd charge]]-Table137[[#This Row],[3rd charge]]</f>
        <v>0</v>
      </c>
      <c r="E81" s="13">
        <f>SUM(Table137[[#This Row],[1st charge]],Table137[[#This Row],[2nd charge]],Table137[[#This Row],[3rd charge]])+2</f>
        <v>13</v>
      </c>
      <c r="F81" s="13">
        <f>PRODUCT(Table137[[#This Row],[2nd charge]],Table137[[#This Row],[3rd charge]])</f>
        <v>16</v>
      </c>
      <c r="G81" s="3" t="s">
        <v>46</v>
      </c>
      <c r="H81" s="5" t="s">
        <v>4</v>
      </c>
      <c r="I81" s="15">
        <v>41</v>
      </c>
      <c r="J81" s="2">
        <f>IF(Table137[[#This Row],[Value (deg)]]="", "", COS(Table137[[#This Row],[Value (deg)]]/180*PI()))</f>
        <v>-0.37795902390887298</v>
      </c>
      <c r="K81" s="2">
        <f>IF(Table137[[#This Row],[Std (deg)]]="", "", Table137[[#This Row],[Std (deg)]]/180*PI()/Table137[[#This Row],[Derivative]])</f>
        <v>8.8378109049578338E-2</v>
      </c>
      <c r="L81" s="3">
        <v>1.080120854412485</v>
      </c>
      <c r="M81" s="5">
        <v>112.2073170731707</v>
      </c>
      <c r="N81" s="5">
        <v>5.4694000314790152</v>
      </c>
    </row>
    <row r="82" spans="1:14">
      <c r="A82" s="1">
        <v>3</v>
      </c>
      <c r="B82" s="1">
        <v>4</v>
      </c>
      <c r="C82" s="1">
        <v>4</v>
      </c>
      <c r="D82" s="13">
        <f>Table137[[#This Row],[2nd charge]]-Table137[[#This Row],[3rd charge]]</f>
        <v>0</v>
      </c>
      <c r="E82" s="13">
        <f>SUM(Table137[[#This Row],[1st charge]],Table137[[#This Row],[2nd charge]],Table137[[#This Row],[3rd charge]])+2</f>
        <v>13</v>
      </c>
      <c r="F82" s="13">
        <f>PRODUCT(Table137[[#This Row],[2nd charge]],Table137[[#This Row],[3rd charge]])</f>
        <v>16</v>
      </c>
      <c r="G82" s="3" t="s">
        <v>46</v>
      </c>
      <c r="H82" s="5" t="s">
        <v>5</v>
      </c>
      <c r="I82" s="15">
        <v>41</v>
      </c>
      <c r="J82" s="2">
        <f>IF(Table137[[#This Row],[Value (deg)]]="", "", COS(Table137[[#This Row],[Value (deg)]]/180*PI()))</f>
        <v>-0.80939215093064909</v>
      </c>
      <c r="K82" s="2">
        <f>IF(Table137[[#This Row],[Std (deg)]]="", "", Table137[[#This Row],[Std (deg)]]/180*PI()/Table137[[#This Row],[Derivative]])</f>
        <v>3.8491017543143491E-2</v>
      </c>
      <c r="L82" s="3">
        <v>1.7027984991186671</v>
      </c>
      <c r="M82" s="5">
        <v>144.03658536585371</v>
      </c>
      <c r="N82" s="5">
        <v>3.755305586445759</v>
      </c>
    </row>
    <row r="83" spans="1:14">
      <c r="A83" s="1">
        <v>3</v>
      </c>
      <c r="B83" s="1">
        <v>5</v>
      </c>
      <c r="C83" s="1">
        <v>2</v>
      </c>
      <c r="D83" s="13">
        <f>Table137[[#This Row],[2nd charge]]-Table137[[#This Row],[3rd charge]]</f>
        <v>3</v>
      </c>
      <c r="E83" s="13">
        <f>SUM(Table137[[#This Row],[1st charge]],Table137[[#This Row],[2nd charge]],Table137[[#This Row],[3rd charge]])+2</f>
        <v>12</v>
      </c>
      <c r="F83" s="13">
        <f>PRODUCT(Table137[[#This Row],[2nd charge]],Table137[[#This Row],[3rd charge]])</f>
        <v>10</v>
      </c>
      <c r="G83" s="3" t="s">
        <v>47</v>
      </c>
      <c r="H83" s="5" t="s">
        <v>3</v>
      </c>
      <c r="I83" s="15">
        <v>15</v>
      </c>
      <c r="J83" s="2">
        <f>IF(Table137[[#This Row],[Value (deg)]]="", "", COS(Table137[[#This Row],[Value (deg)]]/180*PI()))</f>
        <v>-0.47306340643439321</v>
      </c>
      <c r="K83" s="2">
        <f>IF(Table137[[#This Row],[Std (deg)]]="", "", Table137[[#This Row],[Std (deg)]]/180*PI()/Table137[[#This Row],[Derivative]])</f>
        <v>0.13895617945044489</v>
      </c>
      <c r="L83" s="3">
        <v>1.135037211183753</v>
      </c>
      <c r="M83" s="5">
        <v>118.23333333333331</v>
      </c>
      <c r="N83" s="5">
        <v>9.0367152341003987</v>
      </c>
    </row>
    <row r="84" spans="1:14">
      <c r="A84" s="1">
        <v>3</v>
      </c>
      <c r="B84" s="1">
        <v>5</v>
      </c>
      <c r="C84" s="1">
        <v>2</v>
      </c>
      <c r="D84" s="13">
        <f>Table137[[#This Row],[2nd charge]]-Table137[[#This Row],[3rd charge]]</f>
        <v>3</v>
      </c>
      <c r="E84" s="13">
        <f>SUM(Table137[[#This Row],[1st charge]],Table137[[#This Row],[2nd charge]],Table137[[#This Row],[3rd charge]])+2</f>
        <v>12</v>
      </c>
      <c r="F84" s="13">
        <f>PRODUCT(Table137[[#This Row],[2nd charge]],Table137[[#This Row],[3rd charge]])</f>
        <v>10</v>
      </c>
      <c r="G84" s="3" t="s">
        <v>47</v>
      </c>
      <c r="H84" s="5" t="s">
        <v>4</v>
      </c>
      <c r="I84" s="15">
        <v>15</v>
      </c>
      <c r="J84" s="2">
        <f>IF(Table137[[#This Row],[Value (deg)]]="", "", COS(Table137[[#This Row],[Value (deg)]]/180*PI()))</f>
        <v>-0.23344536385590511</v>
      </c>
      <c r="K84" s="2">
        <f>IF(Table137[[#This Row],[Std (deg)]]="", "", Table137[[#This Row],[Std (deg)]]/180*PI()/Table137[[#This Row],[Derivative]])</f>
        <v>0.13801271197157997</v>
      </c>
      <c r="L84" s="3">
        <v>1.0284151936652079</v>
      </c>
      <c r="M84" s="5">
        <v>103.5</v>
      </c>
      <c r="N84" s="5">
        <v>8.1322403637210172</v>
      </c>
    </row>
    <row r="85" spans="1:14">
      <c r="A85" s="1">
        <v>3</v>
      </c>
      <c r="B85" s="1">
        <v>5</v>
      </c>
      <c r="C85" s="1">
        <v>2</v>
      </c>
      <c r="D85" s="13">
        <f>Table137[[#This Row],[2nd charge]]-Table137[[#This Row],[3rd charge]]</f>
        <v>3</v>
      </c>
      <c r="E85" s="13">
        <f>SUM(Table137[[#This Row],[1st charge]],Table137[[#This Row],[2nd charge]],Table137[[#This Row],[3rd charge]])+2</f>
        <v>12</v>
      </c>
      <c r="F85" s="13">
        <f>PRODUCT(Table137[[#This Row],[2nd charge]],Table137[[#This Row],[3rd charge]])</f>
        <v>10</v>
      </c>
      <c r="G85" s="3" t="s">
        <v>47</v>
      </c>
      <c r="H85" s="5" t="s">
        <v>5</v>
      </c>
      <c r="I85" s="15">
        <v>15</v>
      </c>
      <c r="J85" s="2">
        <f>IF(Table137[[#This Row],[Value (deg)]]="", "", COS(Table137[[#This Row],[Value (deg)]]/180*PI()))</f>
        <v>-0.74508810067384412</v>
      </c>
      <c r="K85" s="2">
        <f>IF(Table137[[#This Row],[Std (deg)]]="", "", Table137[[#This Row],[Std (deg)]]/180*PI()/Table137[[#This Row],[Derivative]])</f>
        <v>0.15376765425399597</v>
      </c>
      <c r="L85" s="3">
        <v>1.499326672371309</v>
      </c>
      <c r="M85" s="5">
        <v>138.16666666666671</v>
      </c>
      <c r="N85" s="5">
        <v>13.209424245170149</v>
      </c>
    </row>
    <row r="86" spans="1:14">
      <c r="A86" s="1">
        <v>3</v>
      </c>
      <c r="B86" s="1">
        <v>5</v>
      </c>
      <c r="C86" s="1">
        <v>3</v>
      </c>
      <c r="D86" s="13">
        <f>Table137[[#This Row],[2nd charge]]-Table137[[#This Row],[3rd charge]]</f>
        <v>2</v>
      </c>
      <c r="E86" s="13">
        <f>SUM(Table137[[#This Row],[1st charge]],Table137[[#This Row],[2nd charge]],Table137[[#This Row],[3rd charge]])+2</f>
        <v>13</v>
      </c>
      <c r="F86" s="13">
        <f>PRODUCT(Table137[[#This Row],[2nd charge]],Table137[[#This Row],[3rd charge]])</f>
        <v>15</v>
      </c>
      <c r="G86" s="3" t="s">
        <v>48</v>
      </c>
      <c r="H86" s="5" t="s">
        <v>3</v>
      </c>
      <c r="I86" s="15">
        <v>70</v>
      </c>
      <c r="J86" s="2">
        <f>IF(Table137[[#This Row],[Value (deg)]]="", "", COS(Table137[[#This Row],[Value (deg)]]/180*PI()))</f>
        <v>-0.38521587755393</v>
      </c>
      <c r="K86" s="2">
        <f>IF(Table137[[#This Row],[Std (deg)]]="", "", Table137[[#This Row],[Std (deg)]]/180*PI()/Table137[[#This Row],[Derivative]])</f>
        <v>7.6696226837751499E-2</v>
      </c>
      <c r="L86" s="3">
        <v>1.0836273260220739</v>
      </c>
      <c r="M86" s="5">
        <v>112.6571428571429</v>
      </c>
      <c r="N86" s="5">
        <v>4.7618595235946408</v>
      </c>
    </row>
    <row r="87" spans="1:14">
      <c r="A87" s="1">
        <v>3</v>
      </c>
      <c r="B87" s="1">
        <v>5</v>
      </c>
      <c r="C87" s="1">
        <v>3</v>
      </c>
      <c r="D87" s="13">
        <f>Table137[[#This Row],[2nd charge]]-Table137[[#This Row],[3rd charge]]</f>
        <v>2</v>
      </c>
      <c r="E87" s="13">
        <f>SUM(Table137[[#This Row],[1st charge]],Table137[[#This Row],[2nd charge]],Table137[[#This Row],[3rd charge]])+2</f>
        <v>13</v>
      </c>
      <c r="F87" s="13">
        <f>PRODUCT(Table137[[#This Row],[2nd charge]],Table137[[#This Row],[3rd charge]])</f>
        <v>15</v>
      </c>
      <c r="G87" s="3" t="s">
        <v>48</v>
      </c>
      <c r="H87" s="5" t="s">
        <v>4</v>
      </c>
      <c r="I87" s="15">
        <v>70</v>
      </c>
      <c r="J87" s="2">
        <f>IF(Table137[[#This Row],[Value (deg)]]="", "", COS(Table137[[#This Row],[Value (deg)]]/180*PI()))</f>
        <v>-0.2416799615803947</v>
      </c>
      <c r="K87" s="2">
        <f>IF(Table137[[#This Row],[Std (deg)]]="", "", Table137[[#This Row],[Std (deg)]]/180*PI()/Table137[[#This Row],[Derivative]])</f>
        <v>8.5581666628110245E-2</v>
      </c>
      <c r="L87" s="3">
        <v>1.0305495966117619</v>
      </c>
      <c r="M87" s="5">
        <v>103.98571428571429</v>
      </c>
      <c r="N87" s="5">
        <v>5.0532672800952882</v>
      </c>
    </row>
    <row r="88" spans="1:14">
      <c r="A88" s="1">
        <v>3</v>
      </c>
      <c r="B88" s="1">
        <v>5</v>
      </c>
      <c r="C88" s="1">
        <v>3</v>
      </c>
      <c r="D88" s="13">
        <f>Table137[[#This Row],[2nd charge]]-Table137[[#This Row],[3rd charge]]</f>
        <v>2</v>
      </c>
      <c r="E88" s="13">
        <f>SUM(Table137[[#This Row],[1st charge]],Table137[[#This Row],[2nd charge]],Table137[[#This Row],[3rd charge]])+2</f>
        <v>13</v>
      </c>
      <c r="F88" s="13">
        <f>PRODUCT(Table137[[#This Row],[2nd charge]],Table137[[#This Row],[3rd charge]])</f>
        <v>15</v>
      </c>
      <c r="G88" s="3" t="s">
        <v>48</v>
      </c>
      <c r="H88" s="5" t="s">
        <v>5</v>
      </c>
      <c r="I88" s="15">
        <v>70</v>
      </c>
      <c r="J88" s="2">
        <f>IF(Table137[[#This Row],[Value (deg)]]="", "", COS(Table137[[#This Row],[Value (deg)]]/180*PI()))</f>
        <v>-0.79998396789919268</v>
      </c>
      <c r="K88" s="2">
        <f>IF(Table137[[#This Row],[Std (deg)]]="", "", Table137[[#This Row],[Std (deg)]]/180*PI()/Table137[[#This Row],[Derivative]])</f>
        <v>4.1255183807521356E-2</v>
      </c>
      <c r="L88" s="3">
        <v>1.666607292283439</v>
      </c>
      <c r="M88" s="5">
        <v>143.12857142857141</v>
      </c>
      <c r="N88" s="5">
        <v>3.939439512604475</v>
      </c>
    </row>
    <row r="89" spans="1:14">
      <c r="A89" s="1">
        <v>3</v>
      </c>
      <c r="B89" s="1">
        <v>5</v>
      </c>
      <c r="C89" s="1">
        <v>4</v>
      </c>
      <c r="D89" s="13">
        <f>Table137[[#This Row],[2nd charge]]-Table137[[#This Row],[3rd charge]]</f>
        <v>1</v>
      </c>
      <c r="E89" s="13">
        <f>SUM(Table137[[#This Row],[1st charge]],Table137[[#This Row],[2nd charge]],Table137[[#This Row],[3rd charge]])+2</f>
        <v>14</v>
      </c>
      <c r="F89" s="13">
        <f>PRODUCT(Table137[[#This Row],[2nd charge]],Table137[[#This Row],[3rd charge]])</f>
        <v>20</v>
      </c>
      <c r="G89" s="3" t="s">
        <v>49</v>
      </c>
      <c r="H89" s="5" t="s">
        <v>3</v>
      </c>
      <c r="I89" s="15">
        <v>183</v>
      </c>
      <c r="J89" s="2">
        <f>IF(Table137[[#This Row],[Value (deg)]]="", "", COS(Table137[[#This Row],[Value (deg)]]/180*PI()))</f>
        <v>-0.33416644581284444</v>
      </c>
      <c r="K89" s="2">
        <f>IF(Table137[[#This Row],[Std (deg)]]="", "", Table137[[#This Row],[Std (deg)]]/180*PI()/Table137[[#This Row],[Derivative]])</f>
        <v>0.13563858201358361</v>
      </c>
      <c r="L89" s="3">
        <v>1.060992110097595</v>
      </c>
      <c r="M89" s="5">
        <v>109.52185792349729</v>
      </c>
      <c r="N89" s="5">
        <v>8.2455195875961493</v>
      </c>
    </row>
    <row r="90" spans="1:14">
      <c r="A90" s="1">
        <v>3</v>
      </c>
      <c r="B90" s="1">
        <v>5</v>
      </c>
      <c r="C90" s="1">
        <v>4</v>
      </c>
      <c r="D90" s="13">
        <f>Table137[[#This Row],[2nd charge]]-Table137[[#This Row],[3rd charge]]</f>
        <v>1</v>
      </c>
      <c r="E90" s="13">
        <f>SUM(Table137[[#This Row],[1st charge]],Table137[[#This Row],[2nd charge]],Table137[[#This Row],[3rd charge]])+2</f>
        <v>14</v>
      </c>
      <c r="F90" s="13">
        <f>PRODUCT(Table137[[#This Row],[2nd charge]],Table137[[#This Row],[3rd charge]])</f>
        <v>20</v>
      </c>
      <c r="G90" s="3" t="s">
        <v>49</v>
      </c>
      <c r="H90" s="5" t="s">
        <v>4</v>
      </c>
      <c r="I90" s="15">
        <v>183</v>
      </c>
      <c r="J90" s="2">
        <f>IF(Table137[[#This Row],[Value (deg)]]="", "", COS(Table137[[#This Row],[Value (deg)]]/180*PI()))</f>
        <v>-0.27164697655775227</v>
      </c>
      <c r="K90" s="2">
        <f>IF(Table137[[#This Row],[Std (deg)]]="", "", Table137[[#This Row],[Std (deg)]]/180*PI()/Table137[[#This Row],[Derivative]])</f>
        <v>0.10295687768115502</v>
      </c>
      <c r="L90" s="3">
        <v>1.039072269915114</v>
      </c>
      <c r="M90" s="5">
        <v>105.7622950819672</v>
      </c>
      <c r="N90" s="5">
        <v>6.1294816707671869</v>
      </c>
    </row>
    <row r="91" spans="1:14">
      <c r="A91" s="1">
        <v>3</v>
      </c>
      <c r="B91" s="1">
        <v>5</v>
      </c>
      <c r="C91" s="1">
        <v>4</v>
      </c>
      <c r="D91" s="13">
        <f>Table137[[#This Row],[2nd charge]]-Table137[[#This Row],[3rd charge]]</f>
        <v>1</v>
      </c>
      <c r="E91" s="13">
        <f>SUM(Table137[[#This Row],[1st charge]],Table137[[#This Row],[2nd charge]],Table137[[#This Row],[3rd charge]])+2</f>
        <v>14</v>
      </c>
      <c r="F91" s="13">
        <f>PRODUCT(Table137[[#This Row],[2nd charge]],Table137[[#This Row],[3rd charge]])</f>
        <v>20</v>
      </c>
      <c r="G91" s="3" t="s">
        <v>49</v>
      </c>
      <c r="H91" s="5" t="s">
        <v>5</v>
      </c>
      <c r="I91" s="15">
        <v>183</v>
      </c>
      <c r="J91" s="2">
        <f>IF(Table137[[#This Row],[Value (deg)]]="", "", COS(Table137[[#This Row],[Value (deg)]]/180*PI()))</f>
        <v>-0.81466898290447276</v>
      </c>
      <c r="K91" s="2">
        <f>IF(Table137[[#This Row],[Std (deg)]]="", "", Table137[[#This Row],[Std (deg)]]/180*PI()/Table137[[#This Row],[Derivative]])</f>
        <v>4.2202422295677312E-2</v>
      </c>
      <c r="L91" s="3">
        <v>1.7243572102892319</v>
      </c>
      <c r="M91" s="5">
        <v>144.55464480874321</v>
      </c>
      <c r="N91" s="5">
        <v>4.1695313989648666</v>
      </c>
    </row>
    <row r="92" spans="1:14">
      <c r="A92" s="1">
        <v>3</v>
      </c>
      <c r="B92" s="1">
        <v>5</v>
      </c>
      <c r="C92" s="1">
        <v>5</v>
      </c>
      <c r="D92" s="13">
        <f>Table137[[#This Row],[2nd charge]]-Table137[[#This Row],[3rd charge]]</f>
        <v>0</v>
      </c>
      <c r="E92" s="13">
        <f>SUM(Table137[[#This Row],[1st charge]],Table137[[#This Row],[2nd charge]],Table137[[#This Row],[3rd charge]])+2</f>
        <v>15</v>
      </c>
      <c r="F92" s="13">
        <f>PRODUCT(Table137[[#This Row],[2nd charge]],Table137[[#This Row],[3rd charge]])</f>
        <v>25</v>
      </c>
      <c r="G92" s="3" t="s">
        <v>50</v>
      </c>
      <c r="H92" s="5" t="s">
        <v>3</v>
      </c>
      <c r="I92" s="15">
        <v>36</v>
      </c>
      <c r="J92" s="2">
        <f>IF(Table137[[#This Row],[Value (deg)]]="", "", COS(Table137[[#This Row],[Value (deg)]]/180*PI()))</f>
        <v>-0.28355046241885623</v>
      </c>
      <c r="K92" s="2">
        <f>IF(Table137[[#This Row],[Std (deg)]]="", "", Table137[[#This Row],[Std (deg)]]/180*PI()/Table137[[#This Row],[Derivative]])</f>
        <v>0.10507813141703336</v>
      </c>
      <c r="L92" s="3">
        <v>1.0427992806145161</v>
      </c>
      <c r="M92" s="5">
        <v>106.4722222222222</v>
      </c>
      <c r="N92" s="5">
        <v>6.2782079498634316</v>
      </c>
    </row>
    <row r="93" spans="1:14">
      <c r="A93" s="1">
        <v>3</v>
      </c>
      <c r="B93" s="1">
        <v>5</v>
      </c>
      <c r="C93" s="1">
        <v>5</v>
      </c>
      <c r="D93" s="13">
        <f>Table137[[#This Row],[2nd charge]]-Table137[[#This Row],[3rd charge]]</f>
        <v>0</v>
      </c>
      <c r="E93" s="13">
        <f>SUM(Table137[[#This Row],[1st charge]],Table137[[#This Row],[2nd charge]],Table137[[#This Row],[3rd charge]])+2</f>
        <v>15</v>
      </c>
      <c r="F93" s="13">
        <f>PRODUCT(Table137[[#This Row],[2nd charge]],Table137[[#This Row],[3rd charge]])</f>
        <v>25</v>
      </c>
      <c r="G93" s="3" t="s">
        <v>50</v>
      </c>
      <c r="H93" s="5" t="s">
        <v>4</v>
      </c>
      <c r="I93" s="15">
        <v>36</v>
      </c>
      <c r="J93" s="2">
        <f>IF(Table137[[#This Row],[Value (deg)]]="", "", COS(Table137[[#This Row],[Value (deg)]]/180*PI()))</f>
        <v>-0.30394068683249381</v>
      </c>
      <c r="K93" s="2">
        <f>IF(Table137[[#This Row],[Std (deg)]]="", "", Table137[[#This Row],[Std (deg)]]/180*PI()/Table137[[#This Row],[Derivative]])</f>
        <v>0.14616000009843921</v>
      </c>
      <c r="L93" s="3">
        <v>1.0496583315050521</v>
      </c>
      <c r="M93" s="5">
        <v>107.6944444444444</v>
      </c>
      <c r="N93" s="5">
        <v>8.7902074442859561</v>
      </c>
    </row>
    <row r="94" spans="1:14">
      <c r="A94" s="1">
        <v>3</v>
      </c>
      <c r="B94" s="1">
        <v>5</v>
      </c>
      <c r="C94" s="1">
        <v>5</v>
      </c>
      <c r="D94" s="13">
        <f>Table137[[#This Row],[2nd charge]]-Table137[[#This Row],[3rd charge]]</f>
        <v>0</v>
      </c>
      <c r="E94" s="13">
        <f>SUM(Table137[[#This Row],[1st charge]],Table137[[#This Row],[2nd charge]],Table137[[#This Row],[3rd charge]])+2</f>
        <v>15</v>
      </c>
      <c r="F94" s="13">
        <f>PRODUCT(Table137[[#This Row],[2nd charge]],Table137[[#This Row],[3rd charge]])</f>
        <v>25</v>
      </c>
      <c r="G94" s="3" t="s">
        <v>50</v>
      </c>
      <c r="H94" s="5" t="s">
        <v>5</v>
      </c>
      <c r="I94" s="15">
        <v>36</v>
      </c>
      <c r="J94" s="2">
        <f>IF(Table137[[#This Row],[Value (deg)]]="", "", COS(Table137[[#This Row],[Value (deg)]]/180*PI()))</f>
        <v>-0.82658974912718852</v>
      </c>
      <c r="K94" s="2">
        <f>IF(Table137[[#This Row],[Std (deg)]]="", "", Table137[[#This Row],[Std (deg)]]/180*PI()/Table137[[#This Row],[Derivative]])</f>
        <v>4.4916860220638774E-2</v>
      </c>
      <c r="L94" s="3">
        <v>1.77681457782439</v>
      </c>
      <c r="M94" s="5">
        <v>145.75</v>
      </c>
      <c r="N94" s="5">
        <v>4.5727149727729834</v>
      </c>
    </row>
    <row r="95" spans="1:14">
      <c r="A95" s="1">
        <v>3</v>
      </c>
      <c r="B95" s="1">
        <v>6</v>
      </c>
      <c r="C95" s="1">
        <v>3</v>
      </c>
      <c r="D95" s="13">
        <f>Table137[[#This Row],[2nd charge]]-Table137[[#This Row],[3rd charge]]</f>
        <v>3</v>
      </c>
      <c r="E95" s="13">
        <f>SUM(Table137[[#This Row],[1st charge]],Table137[[#This Row],[2nd charge]],Table137[[#This Row],[3rd charge]])+2</f>
        <v>14</v>
      </c>
      <c r="F95" s="13">
        <f>PRODUCT(Table137[[#This Row],[2nd charge]],Table137[[#This Row],[3rd charge]])</f>
        <v>18</v>
      </c>
      <c r="G95" s="3" t="s">
        <v>51</v>
      </c>
      <c r="H95" s="5" t="s">
        <v>3</v>
      </c>
      <c r="I95" s="15">
        <v>30</v>
      </c>
      <c r="J95" s="2">
        <f>IF(Table137[[#This Row],[Value (deg)]]="", "", COS(Table137[[#This Row],[Value (deg)]]/180*PI()))</f>
        <v>-0.42840952167295576</v>
      </c>
      <c r="K95" s="2">
        <f>IF(Table137[[#This Row],[Std (deg)]]="", "", Table137[[#This Row],[Std (deg)]]/180*PI()/Table137[[#This Row],[Derivative]])</f>
        <v>0.14331429488323055</v>
      </c>
      <c r="L95" s="3">
        <v>1.1067031318167639</v>
      </c>
      <c r="M95" s="5">
        <v>115.3666666666667</v>
      </c>
      <c r="N95" s="5">
        <v>9.0874761194856646</v>
      </c>
    </row>
    <row r="96" spans="1:14">
      <c r="A96" s="1">
        <v>3</v>
      </c>
      <c r="B96" s="1">
        <v>6</v>
      </c>
      <c r="C96" s="1">
        <v>3</v>
      </c>
      <c r="D96" s="13">
        <f>Table137[[#This Row],[2nd charge]]-Table137[[#This Row],[3rd charge]]</f>
        <v>3</v>
      </c>
      <c r="E96" s="13">
        <f>SUM(Table137[[#This Row],[1st charge]],Table137[[#This Row],[2nd charge]],Table137[[#This Row],[3rd charge]])+2</f>
        <v>14</v>
      </c>
      <c r="F96" s="13">
        <f>PRODUCT(Table137[[#This Row],[2nd charge]],Table137[[#This Row],[3rd charge]])</f>
        <v>18</v>
      </c>
      <c r="G96" s="3" t="s">
        <v>51</v>
      </c>
      <c r="H96" s="5" t="s">
        <v>4</v>
      </c>
      <c r="I96" s="15">
        <v>30</v>
      </c>
      <c r="J96" s="2">
        <f>IF(Table137[[#This Row],[Value (deg)]]="", "", COS(Table137[[#This Row],[Value (deg)]]/180*PI()))</f>
        <v>-0.18852413059929796</v>
      </c>
      <c r="K96" s="2">
        <f>IF(Table137[[#This Row],[Std (deg)]]="", "", Table137[[#This Row],[Std (deg)]]/180*PI()/Table137[[#This Row],[Derivative]])</f>
        <v>0.16063719417704961</v>
      </c>
      <c r="L96" s="3">
        <v>1.018258849728026</v>
      </c>
      <c r="M96" s="5">
        <v>100.8666666666667</v>
      </c>
      <c r="N96" s="5">
        <v>9.3718846675693914</v>
      </c>
    </row>
    <row r="97" spans="1:14">
      <c r="A97" s="1">
        <v>3</v>
      </c>
      <c r="B97" s="1">
        <v>6</v>
      </c>
      <c r="C97" s="1">
        <v>3</v>
      </c>
      <c r="D97" s="13">
        <f>Table137[[#This Row],[2nd charge]]-Table137[[#This Row],[3rd charge]]</f>
        <v>3</v>
      </c>
      <c r="E97" s="13">
        <f>SUM(Table137[[#This Row],[1st charge]],Table137[[#This Row],[2nd charge]],Table137[[#This Row],[3rd charge]])+2</f>
        <v>14</v>
      </c>
      <c r="F97" s="13">
        <f>PRODUCT(Table137[[#This Row],[2nd charge]],Table137[[#This Row],[3rd charge]])</f>
        <v>18</v>
      </c>
      <c r="G97" s="3" t="s">
        <v>51</v>
      </c>
      <c r="H97" s="5" t="s">
        <v>5</v>
      </c>
      <c r="I97" s="15">
        <v>30</v>
      </c>
      <c r="J97" s="2">
        <f>IF(Table137[[#This Row],[Value (deg)]]="", "", COS(Table137[[#This Row],[Value (deg)]]/180*PI()))</f>
        <v>-0.80420277842929921</v>
      </c>
      <c r="K97" s="2">
        <f>IF(Table137[[#This Row],[Std (deg)]]="", "", Table137[[#This Row],[Std (deg)]]/180*PI()/Table137[[#This Row],[Derivative]])</f>
        <v>3.7639417921335391E-2</v>
      </c>
      <c r="L97" s="3">
        <v>1.682496091417877</v>
      </c>
      <c r="M97" s="5">
        <v>143.5333333333333</v>
      </c>
      <c r="N97" s="5">
        <v>3.6284370678786142</v>
      </c>
    </row>
    <row r="98" spans="1:14">
      <c r="A98" s="1">
        <v>3</v>
      </c>
      <c r="B98" s="1">
        <v>6</v>
      </c>
      <c r="C98" s="1">
        <v>4</v>
      </c>
      <c r="D98" s="13">
        <f>Table137[[#This Row],[2nd charge]]-Table137[[#This Row],[3rd charge]]</f>
        <v>2</v>
      </c>
      <c r="E98" s="13">
        <f>SUM(Table137[[#This Row],[1st charge]],Table137[[#This Row],[2nd charge]],Table137[[#This Row],[3rd charge]])+2</f>
        <v>15</v>
      </c>
      <c r="F98" s="13">
        <f>PRODUCT(Table137[[#This Row],[2nd charge]],Table137[[#This Row],[3rd charge]])</f>
        <v>24</v>
      </c>
      <c r="G98" s="3" t="s">
        <v>52</v>
      </c>
      <c r="H98" s="5" t="s">
        <v>3</v>
      </c>
      <c r="I98" s="15">
        <v>87</v>
      </c>
      <c r="J98" s="2">
        <f>IF(Table137[[#This Row],[Value (deg)]]="", "", COS(Table137[[#This Row],[Value (deg)]]/180*PI()))</f>
        <v>-0.3580870013882792</v>
      </c>
      <c r="K98" s="2">
        <f>IF(Table137[[#This Row],[Std (deg)]]="", "", Table137[[#This Row],[Std (deg)]]/180*PI()/Table137[[#This Row],[Derivative]])</f>
        <v>0.10093571001707546</v>
      </c>
      <c r="L98" s="3">
        <v>1.071021326402029</v>
      </c>
      <c r="M98" s="5">
        <v>110.98275862068969</v>
      </c>
      <c r="N98" s="5">
        <v>6.1939200239892589</v>
      </c>
    </row>
    <row r="99" spans="1:14">
      <c r="A99" s="1">
        <v>3</v>
      </c>
      <c r="B99" s="1">
        <v>6</v>
      </c>
      <c r="C99" s="1">
        <v>4</v>
      </c>
      <c r="D99" s="13">
        <f>Table137[[#This Row],[2nd charge]]-Table137[[#This Row],[3rd charge]]</f>
        <v>2</v>
      </c>
      <c r="E99" s="13">
        <f>SUM(Table137[[#This Row],[1st charge]],Table137[[#This Row],[2nd charge]],Table137[[#This Row],[3rd charge]])+2</f>
        <v>15</v>
      </c>
      <c r="F99" s="13">
        <f>PRODUCT(Table137[[#This Row],[2nd charge]],Table137[[#This Row],[3rd charge]])</f>
        <v>24</v>
      </c>
      <c r="G99" s="3" t="s">
        <v>52</v>
      </c>
      <c r="H99" s="5" t="s">
        <v>4</v>
      </c>
      <c r="I99" s="15">
        <v>87</v>
      </c>
      <c r="J99" s="2">
        <f>IF(Table137[[#This Row],[Value (deg)]]="", "", COS(Table137[[#This Row],[Value (deg)]]/180*PI()))</f>
        <v>-0.22856570791812969</v>
      </c>
      <c r="K99" s="2">
        <f>IF(Table137[[#This Row],[Std (deg)]]="", "", Table137[[#This Row],[Std (deg)]]/180*PI()/Table137[[#This Row],[Derivative]])</f>
        <v>0.11143140980682686</v>
      </c>
      <c r="L99" s="3">
        <v>1.027191306892582</v>
      </c>
      <c r="M99" s="5">
        <v>103.2126436781609</v>
      </c>
      <c r="N99" s="5">
        <v>6.5581537315991323</v>
      </c>
    </row>
    <row r="100" spans="1:14">
      <c r="A100" s="1">
        <v>3</v>
      </c>
      <c r="B100" s="1">
        <v>6</v>
      </c>
      <c r="C100" s="1">
        <v>4</v>
      </c>
      <c r="D100" s="13">
        <f>Table137[[#This Row],[2nd charge]]-Table137[[#This Row],[3rd charge]]</f>
        <v>2</v>
      </c>
      <c r="E100" s="13">
        <f>SUM(Table137[[#This Row],[1st charge]],Table137[[#This Row],[2nd charge]],Table137[[#This Row],[3rd charge]])+2</f>
        <v>15</v>
      </c>
      <c r="F100" s="13">
        <f>PRODUCT(Table137[[#This Row],[2nd charge]],Table137[[#This Row],[3rd charge]])</f>
        <v>24</v>
      </c>
      <c r="G100" s="3" t="s">
        <v>52</v>
      </c>
      <c r="H100" s="5" t="s">
        <v>5</v>
      </c>
      <c r="I100" s="15">
        <v>87</v>
      </c>
      <c r="J100" s="2">
        <f>IF(Table137[[#This Row],[Value (deg)]]="", "", COS(Table137[[#This Row],[Value (deg)]]/180*PI()))</f>
        <v>-0.82673085530634682</v>
      </c>
      <c r="K100" s="2">
        <f>IF(Table137[[#This Row],[Std (deg)]]="", "", Table137[[#This Row],[Std (deg)]]/180*PI()/Table137[[#This Row],[Derivative]])</f>
        <v>3.2565170085170632E-2</v>
      </c>
      <c r="L100" s="3">
        <v>1.7774692734262461</v>
      </c>
      <c r="M100" s="5">
        <v>145.76436781609189</v>
      </c>
      <c r="N100" s="5">
        <v>3.3164853648186279</v>
      </c>
    </row>
    <row r="101" spans="1:14">
      <c r="A101" s="1">
        <v>3</v>
      </c>
      <c r="B101" s="1">
        <v>6</v>
      </c>
      <c r="C101" s="1">
        <v>5</v>
      </c>
      <c r="D101" s="13">
        <f>Table137[[#This Row],[2nd charge]]-Table137[[#This Row],[3rd charge]]</f>
        <v>1</v>
      </c>
      <c r="E101" s="13">
        <f>SUM(Table137[[#This Row],[1st charge]],Table137[[#This Row],[2nd charge]],Table137[[#This Row],[3rd charge]])+2</f>
        <v>16</v>
      </c>
      <c r="F101" s="13">
        <f>PRODUCT(Table137[[#This Row],[2nd charge]],Table137[[#This Row],[3rd charge]])</f>
        <v>30</v>
      </c>
      <c r="G101" s="3" t="s">
        <v>53</v>
      </c>
      <c r="H101" s="5" t="s">
        <v>3</v>
      </c>
      <c r="I101" s="15">
        <v>122</v>
      </c>
      <c r="J101" s="2">
        <f>IF(Table137[[#This Row],[Value (deg)]]="", "", COS(Table137[[#This Row],[Value (deg)]]/180*PI()))</f>
        <v>-0.33906094553103344</v>
      </c>
      <c r="K101" s="2">
        <f>IF(Table137[[#This Row],[Std (deg)]]="", "", Table137[[#This Row],[Std (deg)]]/180*PI()/Table137[[#This Row],[Derivative]])</f>
        <v>8.196966817350243E-2</v>
      </c>
      <c r="L101" s="3">
        <v>1.062965381468338</v>
      </c>
      <c r="M101" s="5">
        <v>109.8196721311475</v>
      </c>
      <c r="N101" s="5">
        <v>4.9922339581095372</v>
      </c>
    </row>
    <row r="102" spans="1:14">
      <c r="A102" s="1">
        <v>3</v>
      </c>
      <c r="B102" s="1">
        <v>6</v>
      </c>
      <c r="C102" s="1">
        <v>5</v>
      </c>
      <c r="D102" s="13">
        <f>Table137[[#This Row],[2nd charge]]-Table137[[#This Row],[3rd charge]]</f>
        <v>1</v>
      </c>
      <c r="E102" s="13">
        <f>SUM(Table137[[#This Row],[1st charge]],Table137[[#This Row],[2nd charge]],Table137[[#This Row],[3rd charge]])+2</f>
        <v>16</v>
      </c>
      <c r="F102" s="13">
        <f>PRODUCT(Table137[[#This Row],[2nd charge]],Table137[[#This Row],[3rd charge]])</f>
        <v>30</v>
      </c>
      <c r="G102" s="3" t="s">
        <v>53</v>
      </c>
      <c r="H102" s="5" t="s">
        <v>4</v>
      </c>
      <c r="I102" s="15">
        <v>122</v>
      </c>
      <c r="J102" s="2">
        <f>IF(Table137[[#This Row],[Value (deg)]]="", "", COS(Table137[[#This Row],[Value (deg)]]/180*PI()))</f>
        <v>-0.23553143008848007</v>
      </c>
      <c r="K102" s="2">
        <f>IF(Table137[[#This Row],[Std (deg)]]="", "", Table137[[#This Row],[Std (deg)]]/180*PI()/Table137[[#This Row],[Derivative]])</f>
        <v>8.3933068587045162E-2</v>
      </c>
      <c r="L102" s="3">
        <v>1.0289476599186691</v>
      </c>
      <c r="M102" s="5">
        <v>103.6229508196721</v>
      </c>
      <c r="N102" s="5">
        <v>4.9482201947712419</v>
      </c>
    </row>
    <row r="103" spans="1:14">
      <c r="A103" s="1">
        <v>3</v>
      </c>
      <c r="B103" s="1">
        <v>6</v>
      </c>
      <c r="C103" s="1">
        <v>5</v>
      </c>
      <c r="D103" s="13">
        <f>Table137[[#This Row],[2nd charge]]-Table137[[#This Row],[3rd charge]]</f>
        <v>1</v>
      </c>
      <c r="E103" s="13">
        <f>SUM(Table137[[#This Row],[1st charge]],Table137[[#This Row],[2nd charge]],Table137[[#This Row],[3rd charge]])+2</f>
        <v>16</v>
      </c>
      <c r="F103" s="13">
        <f>PRODUCT(Table137[[#This Row],[2nd charge]],Table137[[#This Row],[3rd charge]])</f>
        <v>30</v>
      </c>
      <c r="G103" s="3" t="s">
        <v>53</v>
      </c>
      <c r="H103" s="5" t="s">
        <v>5</v>
      </c>
      <c r="I103" s="15">
        <v>122</v>
      </c>
      <c r="J103" s="2">
        <f>IF(Table137[[#This Row],[Value (deg)]]="", "", COS(Table137[[#This Row],[Value (deg)]]/180*PI()))</f>
        <v>-0.8338068535534453</v>
      </c>
      <c r="K103" s="2">
        <f>IF(Table137[[#This Row],[Std (deg)]]="", "", Table137[[#This Row],[Std (deg)]]/180*PI()/Table137[[#This Row],[Derivative]])</f>
        <v>2.6271355677738129E-2</v>
      </c>
      <c r="L103" s="3">
        <v>1.8114095336950551</v>
      </c>
      <c r="M103" s="5">
        <v>146.49180327868851</v>
      </c>
      <c r="N103" s="5">
        <v>2.7266021057844032</v>
      </c>
    </row>
    <row r="104" spans="1:14">
      <c r="A104" s="1">
        <v>3</v>
      </c>
      <c r="B104" s="1">
        <v>6</v>
      </c>
      <c r="C104" s="1">
        <v>6</v>
      </c>
      <c r="D104" s="13">
        <f>Table137[[#This Row],[2nd charge]]-Table137[[#This Row],[3rd charge]]</f>
        <v>0</v>
      </c>
      <c r="E104" s="13">
        <f>SUM(Table137[[#This Row],[1st charge]],Table137[[#This Row],[2nd charge]],Table137[[#This Row],[3rd charge]])+2</f>
        <v>17</v>
      </c>
      <c r="F104" s="13">
        <f>PRODUCT(Table137[[#This Row],[2nd charge]],Table137[[#This Row],[3rd charge]])</f>
        <v>36</v>
      </c>
      <c r="G104" s="3" t="s">
        <v>54</v>
      </c>
      <c r="H104" s="5" t="s">
        <v>3</v>
      </c>
      <c r="I104" s="15">
        <v>23</v>
      </c>
      <c r="J104" s="2">
        <f>IF(Table137[[#This Row],[Value (deg)]]="", "", COS(Table137[[#This Row],[Value (deg)]]/180*PI()))</f>
        <v>-0.24964526403730453</v>
      </c>
      <c r="K104" s="2">
        <f>IF(Table137[[#This Row],[Std (deg)]]="", "", Table137[[#This Row],[Std (deg)]]/180*PI()/Table137[[#This Row],[Derivative]])</f>
        <v>8.4647021450512228E-2</v>
      </c>
      <c r="L104" s="3">
        <v>1.0326979435502559</v>
      </c>
      <c r="M104" s="5">
        <v>104.45652173913039</v>
      </c>
      <c r="N104" s="5">
        <v>5.0084993922901591</v>
      </c>
    </row>
    <row r="105" spans="1:14">
      <c r="A105" s="1">
        <v>3</v>
      </c>
      <c r="B105" s="1">
        <v>6</v>
      </c>
      <c r="C105" s="1">
        <v>6</v>
      </c>
      <c r="D105" s="13">
        <f>Table137[[#This Row],[2nd charge]]-Table137[[#This Row],[3rd charge]]</f>
        <v>0</v>
      </c>
      <c r="E105" s="13">
        <f>SUM(Table137[[#This Row],[1st charge]],Table137[[#This Row],[2nd charge]],Table137[[#This Row],[3rd charge]])+2</f>
        <v>17</v>
      </c>
      <c r="F105" s="13">
        <f>PRODUCT(Table137[[#This Row],[2nd charge]],Table137[[#This Row],[3rd charge]])</f>
        <v>36</v>
      </c>
      <c r="G105" s="3" t="s">
        <v>54</v>
      </c>
      <c r="H105" s="5" t="s">
        <v>4</v>
      </c>
      <c r="I105" s="15">
        <v>23</v>
      </c>
      <c r="J105" s="2">
        <f>IF(Table137[[#This Row],[Value (deg)]]="", "", COS(Table137[[#This Row],[Value (deg)]]/180*PI()))</f>
        <v>-0.30070579950427295</v>
      </c>
      <c r="K105" s="2">
        <f>IF(Table137[[#This Row],[Std (deg)]]="", "", Table137[[#This Row],[Std (deg)]]/180*PI()/Table137[[#This Row],[Derivative]])</f>
        <v>8.4875734018053511E-2</v>
      </c>
      <c r="L105" s="3">
        <v>1.0485291251408111</v>
      </c>
      <c r="M105" s="5">
        <v>107.5</v>
      </c>
      <c r="N105" s="5">
        <v>5.0990195135927836</v>
      </c>
    </row>
    <row r="106" spans="1:14">
      <c r="A106" s="1">
        <v>3</v>
      </c>
      <c r="B106" s="1">
        <v>6</v>
      </c>
      <c r="C106" s="1">
        <v>6</v>
      </c>
      <c r="D106" s="13">
        <f>Table137[[#This Row],[2nd charge]]-Table137[[#This Row],[3rd charge]]</f>
        <v>0</v>
      </c>
      <c r="E106" s="13">
        <f>SUM(Table137[[#This Row],[1st charge]],Table137[[#This Row],[2nd charge]],Table137[[#This Row],[3rd charge]])+2</f>
        <v>17</v>
      </c>
      <c r="F106" s="13">
        <f>PRODUCT(Table137[[#This Row],[2nd charge]],Table137[[#This Row],[3rd charge]])</f>
        <v>36</v>
      </c>
      <c r="G106" s="3" t="s">
        <v>54</v>
      </c>
      <c r="H106" s="5" t="s">
        <v>5</v>
      </c>
      <c r="I106" s="15">
        <v>23</v>
      </c>
      <c r="J106" s="2">
        <f>IF(Table137[[#This Row],[Value (deg)]]="", "", COS(Table137[[#This Row],[Value (deg)]]/180*PI()))</f>
        <v>-0.84865073159921178</v>
      </c>
      <c r="K106" s="2">
        <f>IF(Table137[[#This Row],[Std (deg)]]="", "", Table137[[#This Row],[Std (deg)]]/180*PI()/Table137[[#This Row],[Derivative]])</f>
        <v>3.2648623548425487E-2</v>
      </c>
      <c r="L106" s="3">
        <v>1.890524907431772</v>
      </c>
      <c r="M106" s="5">
        <v>148.06521739130429</v>
      </c>
      <c r="N106" s="5">
        <v>3.5364694622022181</v>
      </c>
    </row>
    <row r="107" spans="1:14">
      <c r="A107" s="1">
        <v>3</v>
      </c>
      <c r="B107" s="1">
        <v>7</v>
      </c>
      <c r="C107" s="1">
        <v>4</v>
      </c>
      <c r="D107" s="13">
        <f>Table137[[#This Row],[2nd charge]]-Table137[[#This Row],[3rd charge]]</f>
        <v>3</v>
      </c>
      <c r="E107" s="13">
        <f>SUM(Table137[[#This Row],[1st charge]],Table137[[#This Row],[2nd charge]],Table137[[#This Row],[3rd charge]])+2</f>
        <v>16</v>
      </c>
      <c r="F107" s="13">
        <f>PRODUCT(Table137[[#This Row],[2nd charge]],Table137[[#This Row],[3rd charge]])</f>
        <v>28</v>
      </c>
      <c r="G107" s="3" t="s">
        <v>55</v>
      </c>
      <c r="H107" s="5" t="s">
        <v>3</v>
      </c>
      <c r="I107" s="15">
        <v>43</v>
      </c>
      <c r="J107" s="2">
        <f>IF(Table137[[#This Row],[Value (deg)]]="", "", COS(Table137[[#This Row],[Value (deg)]]/180*PI()))</f>
        <v>-0.37366556286611285</v>
      </c>
      <c r="K107" s="2">
        <f>IF(Table137[[#This Row],[Std (deg)]]="", "", Table137[[#This Row],[Std (deg)]]/180*PI()/Table137[[#This Row],[Derivative]])</f>
        <v>7.046285458757659E-2</v>
      </c>
      <c r="L107" s="3">
        <v>1.0780933053681101</v>
      </c>
      <c r="M107" s="5">
        <v>111.94186046511631</v>
      </c>
      <c r="N107" s="5">
        <v>4.3525043610648062</v>
      </c>
    </row>
    <row r="108" spans="1:14">
      <c r="A108" s="1">
        <v>3</v>
      </c>
      <c r="B108" s="1">
        <v>7</v>
      </c>
      <c r="C108" s="1">
        <v>4</v>
      </c>
      <c r="D108" s="13">
        <f>Table137[[#This Row],[2nd charge]]-Table137[[#This Row],[3rd charge]]</f>
        <v>3</v>
      </c>
      <c r="E108" s="13">
        <f>SUM(Table137[[#This Row],[1st charge]],Table137[[#This Row],[2nd charge]],Table137[[#This Row],[3rd charge]])+2</f>
        <v>16</v>
      </c>
      <c r="F108" s="13">
        <f>PRODUCT(Table137[[#This Row],[2nd charge]],Table137[[#This Row],[3rd charge]])</f>
        <v>28</v>
      </c>
      <c r="G108" s="3" t="s">
        <v>55</v>
      </c>
      <c r="H108" s="5" t="s">
        <v>4</v>
      </c>
      <c r="I108" s="15">
        <v>43</v>
      </c>
      <c r="J108" s="2">
        <f>IF(Table137[[#This Row],[Value (deg)]]="", "", COS(Table137[[#This Row],[Value (deg)]]/180*PI()))</f>
        <v>-0.18343267164193633</v>
      </c>
      <c r="K108" s="2">
        <f>IF(Table137[[#This Row],[Std (deg)]]="", "", Table137[[#This Row],[Std (deg)]]/180*PI()/Table137[[#This Row],[Derivative]])</f>
        <v>8.6096039703766794E-2</v>
      </c>
      <c r="L108" s="3">
        <v>1.0172605974064859</v>
      </c>
      <c r="M108" s="5">
        <v>100.56976744186051</v>
      </c>
      <c r="N108" s="5">
        <v>5.0180851941436941</v>
      </c>
    </row>
    <row r="109" spans="1:14">
      <c r="A109" s="1">
        <v>3</v>
      </c>
      <c r="B109" s="1">
        <v>7</v>
      </c>
      <c r="C109" s="1">
        <v>4</v>
      </c>
      <c r="D109" s="13">
        <f>Table137[[#This Row],[2nd charge]]-Table137[[#This Row],[3rd charge]]</f>
        <v>3</v>
      </c>
      <c r="E109" s="13">
        <f>SUM(Table137[[#This Row],[1st charge]],Table137[[#This Row],[2nd charge]],Table137[[#This Row],[3rd charge]])+2</f>
        <v>16</v>
      </c>
      <c r="F109" s="13">
        <f>PRODUCT(Table137[[#This Row],[2nd charge]],Table137[[#This Row],[3rd charge]])</f>
        <v>28</v>
      </c>
      <c r="G109" s="3" t="s">
        <v>55</v>
      </c>
      <c r="H109" s="5" t="s">
        <v>5</v>
      </c>
      <c r="I109" s="15">
        <v>43</v>
      </c>
      <c r="J109" s="2">
        <f>IF(Table137[[#This Row],[Value (deg)]]="", "", COS(Table137[[#This Row],[Value (deg)]]/180*PI()))</f>
        <v>-0.84142305948412799</v>
      </c>
      <c r="K109" s="2">
        <f>IF(Table137[[#This Row],[Std (deg)]]="", "", Table137[[#This Row],[Std (deg)]]/180*PI()/Table137[[#This Row],[Derivative]])</f>
        <v>3.0750578450757318E-2</v>
      </c>
      <c r="L109" s="3">
        <v>1.850560099704879</v>
      </c>
      <c r="M109" s="5">
        <v>147.2906976744186</v>
      </c>
      <c r="N109" s="5">
        <v>3.260461798757559</v>
      </c>
    </row>
    <row r="110" spans="1:14">
      <c r="A110" s="1">
        <v>3</v>
      </c>
      <c r="B110" s="1">
        <v>7</v>
      </c>
      <c r="C110" s="1">
        <v>5</v>
      </c>
      <c r="D110" s="13">
        <f>Table137[[#This Row],[2nd charge]]-Table137[[#This Row],[3rd charge]]</f>
        <v>2</v>
      </c>
      <c r="E110" s="13">
        <f>SUM(Table137[[#This Row],[1st charge]],Table137[[#This Row],[2nd charge]],Table137[[#This Row],[3rd charge]])+2</f>
        <v>17</v>
      </c>
      <c r="F110" s="13">
        <f>PRODUCT(Table137[[#This Row],[2nd charge]],Table137[[#This Row],[3rd charge]])</f>
        <v>35</v>
      </c>
      <c r="G110" s="3" t="s">
        <v>56</v>
      </c>
      <c r="H110" s="5" t="s">
        <v>3</v>
      </c>
      <c r="I110" s="15">
        <v>49</v>
      </c>
      <c r="J110" s="2">
        <f>IF(Table137[[#This Row],[Value (deg)]]="", "", COS(Table137[[#This Row],[Value (deg)]]/180*PI()))</f>
        <v>-0.36948198434680085</v>
      </c>
      <c r="K110" s="2">
        <f>IF(Table137[[#This Row],[Std (deg)]]="", "", Table137[[#This Row],[Std (deg)]]/180*PI()/Table137[[#This Row],[Derivative]])</f>
        <v>8.8992481975190815E-2</v>
      </c>
      <c r="L110" s="3">
        <v>1.076150689387418</v>
      </c>
      <c r="M110" s="5">
        <v>111.6836734693878</v>
      </c>
      <c r="N110" s="5">
        <v>5.4871778902729416</v>
      </c>
    </row>
    <row r="111" spans="1:14">
      <c r="A111" s="1">
        <v>3</v>
      </c>
      <c r="B111" s="1">
        <v>7</v>
      </c>
      <c r="C111" s="1">
        <v>5</v>
      </c>
      <c r="D111" s="13">
        <f>Table137[[#This Row],[2nd charge]]-Table137[[#This Row],[3rd charge]]</f>
        <v>2</v>
      </c>
      <c r="E111" s="13">
        <f>SUM(Table137[[#This Row],[1st charge]],Table137[[#This Row],[2nd charge]],Table137[[#This Row],[3rd charge]])+2</f>
        <v>17</v>
      </c>
      <c r="F111" s="13">
        <f>PRODUCT(Table137[[#This Row],[2nd charge]],Table137[[#This Row],[3rd charge]])</f>
        <v>35</v>
      </c>
      <c r="G111" s="3" t="s">
        <v>56</v>
      </c>
      <c r="H111" s="5" t="s">
        <v>4</v>
      </c>
      <c r="I111" s="15">
        <v>49</v>
      </c>
      <c r="J111" s="2">
        <f>IF(Table137[[#This Row],[Value (deg)]]="", "", COS(Table137[[#This Row],[Value (deg)]]/180*PI()))</f>
        <v>-0.18678648334249001</v>
      </c>
      <c r="K111" s="2">
        <f>IF(Table137[[#This Row],[Std (deg)]]="", "", Table137[[#This Row],[Std (deg)]]/180*PI()/Table137[[#This Row],[Derivative]])</f>
        <v>9.8939166444440771E-2</v>
      </c>
      <c r="L111" s="3">
        <v>1.0179147559111259</v>
      </c>
      <c r="M111" s="5">
        <v>100.765306122449</v>
      </c>
      <c r="N111" s="5">
        <v>5.7703517743866017</v>
      </c>
    </row>
    <row r="112" spans="1:14">
      <c r="A112" s="1">
        <v>3</v>
      </c>
      <c r="B112" s="1">
        <v>7</v>
      </c>
      <c r="C112" s="1">
        <v>5</v>
      </c>
      <c r="D112" s="13">
        <f>Table137[[#This Row],[2nd charge]]-Table137[[#This Row],[3rd charge]]</f>
        <v>2</v>
      </c>
      <c r="E112" s="13">
        <f>SUM(Table137[[#This Row],[1st charge]],Table137[[#This Row],[2nd charge]],Table137[[#This Row],[3rd charge]])+2</f>
        <v>17</v>
      </c>
      <c r="F112" s="13">
        <f>PRODUCT(Table137[[#This Row],[2nd charge]],Table137[[#This Row],[3rd charge]])</f>
        <v>35</v>
      </c>
      <c r="G112" s="3" t="s">
        <v>56</v>
      </c>
      <c r="H112" s="5" t="s">
        <v>5</v>
      </c>
      <c r="I112" s="15">
        <v>49</v>
      </c>
      <c r="J112" s="2">
        <f>IF(Table137[[#This Row],[Value (deg)]]="", "", COS(Table137[[#This Row],[Value (deg)]]/180*PI()))</f>
        <v>-0.84185697937757886</v>
      </c>
      <c r="K112" s="2">
        <f>IF(Table137[[#This Row],[Std (deg)]]="", "", Table137[[#This Row],[Std (deg)]]/180*PI()/Table137[[#This Row],[Derivative]])</f>
        <v>2.9990016030685816E-2</v>
      </c>
      <c r="L112" s="3">
        <v>1.8528788885069201</v>
      </c>
      <c r="M112" s="5">
        <v>147.33673469387759</v>
      </c>
      <c r="N112" s="5">
        <v>3.1838042882594388</v>
      </c>
    </row>
    <row r="113" spans="1:14">
      <c r="A113" s="1">
        <v>3</v>
      </c>
      <c r="B113" s="1">
        <v>7</v>
      </c>
      <c r="C113" s="1">
        <v>6</v>
      </c>
      <c r="D113" s="13">
        <f>Table137[[#This Row],[2nd charge]]-Table137[[#This Row],[3rd charge]]</f>
        <v>1</v>
      </c>
      <c r="E113" s="13">
        <f>SUM(Table137[[#This Row],[1st charge]],Table137[[#This Row],[2nd charge]],Table137[[#This Row],[3rd charge]])+2</f>
        <v>18</v>
      </c>
      <c r="F113" s="13">
        <f>PRODUCT(Table137[[#This Row],[2nd charge]],Table137[[#This Row],[3rd charge]])</f>
        <v>42</v>
      </c>
      <c r="G113" s="3" t="s">
        <v>57</v>
      </c>
      <c r="H113" s="5" t="s">
        <v>3</v>
      </c>
      <c r="I113" s="15">
        <v>47</v>
      </c>
      <c r="J113" s="2">
        <f>IF(Table137[[#This Row],[Value (deg)]]="", "", COS(Table137[[#This Row],[Value (deg)]]/180*PI()))</f>
        <v>-0.32433897677708423</v>
      </c>
      <c r="K113" s="2">
        <f>IF(Table137[[#This Row],[Std (deg)]]="", "", Table137[[#This Row],[Std (deg)]]/180*PI()/Table137[[#This Row],[Derivative]])</f>
        <v>0.10107237357006098</v>
      </c>
      <c r="L113" s="3">
        <v>1.0571484715533299</v>
      </c>
      <c r="M113" s="5">
        <v>108.9255319148936</v>
      </c>
      <c r="N113" s="5">
        <v>6.1219683972960919</v>
      </c>
    </row>
    <row r="114" spans="1:14">
      <c r="A114" s="1">
        <v>3</v>
      </c>
      <c r="B114" s="1">
        <v>7</v>
      </c>
      <c r="C114" s="1">
        <v>6</v>
      </c>
      <c r="D114" s="13">
        <f>Table137[[#This Row],[2nd charge]]-Table137[[#This Row],[3rd charge]]</f>
        <v>1</v>
      </c>
      <c r="E114" s="13">
        <f>SUM(Table137[[#This Row],[1st charge]],Table137[[#This Row],[2nd charge]],Table137[[#This Row],[3rd charge]])+2</f>
        <v>18</v>
      </c>
      <c r="F114" s="13">
        <f>PRODUCT(Table137[[#This Row],[2nd charge]],Table137[[#This Row],[3rd charge]])</f>
        <v>42</v>
      </c>
      <c r="G114" s="3" t="s">
        <v>57</v>
      </c>
      <c r="H114" s="5" t="s">
        <v>4</v>
      </c>
      <c r="I114" s="15">
        <v>47</v>
      </c>
      <c r="J114" s="2">
        <f>IF(Table137[[#This Row],[Value (deg)]]="", "", COS(Table137[[#This Row],[Value (deg)]]/180*PI()))</f>
        <v>-0.2055500805209142</v>
      </c>
      <c r="K114" s="2">
        <f>IF(Table137[[#This Row],[Std (deg)]]="", "", Table137[[#This Row],[Std (deg)]]/180*PI()/Table137[[#This Row],[Derivative]])</f>
        <v>0.11060664840279236</v>
      </c>
      <c r="L114" s="3">
        <v>1.021819318352005</v>
      </c>
      <c r="M114" s="5">
        <v>101.8617021276596</v>
      </c>
      <c r="N114" s="5">
        <v>6.4755695778889271</v>
      </c>
    </row>
    <row r="115" spans="1:14">
      <c r="A115" s="1">
        <v>3</v>
      </c>
      <c r="B115" s="1">
        <v>7</v>
      </c>
      <c r="C115" s="1">
        <v>6</v>
      </c>
      <c r="D115" s="13">
        <f>Table137[[#This Row],[2nd charge]]-Table137[[#This Row],[3rd charge]]</f>
        <v>1</v>
      </c>
      <c r="E115" s="13">
        <f>SUM(Table137[[#This Row],[1st charge]],Table137[[#This Row],[2nd charge]],Table137[[#This Row],[3rd charge]])+2</f>
        <v>18</v>
      </c>
      <c r="F115" s="13">
        <f>PRODUCT(Table137[[#This Row],[2nd charge]],Table137[[#This Row],[3rd charge]])</f>
        <v>42</v>
      </c>
      <c r="G115" s="3" t="s">
        <v>57</v>
      </c>
      <c r="H115" s="5" t="s">
        <v>5</v>
      </c>
      <c r="I115" s="15">
        <v>47</v>
      </c>
      <c r="J115" s="2">
        <f>IF(Table137[[#This Row],[Value (deg)]]="", "", COS(Table137[[#This Row],[Value (deg)]]/180*PI()))</f>
        <v>-0.85821742931577871</v>
      </c>
      <c r="K115" s="2">
        <f>IF(Table137[[#This Row],[Std (deg)]]="", "", Table137[[#This Row],[Std (deg)]]/180*PI()/Table137[[#This Row],[Derivative]])</f>
        <v>2.3992285146019879E-2</v>
      </c>
      <c r="L115" s="3">
        <v>1.9482303840242261</v>
      </c>
      <c r="M115" s="5">
        <v>149.11702127659581</v>
      </c>
      <c r="N115" s="5">
        <v>2.6781479110739679</v>
      </c>
    </row>
    <row r="116" spans="1:14">
      <c r="A116" s="1">
        <v>3</v>
      </c>
      <c r="B116" s="1">
        <v>7</v>
      </c>
      <c r="C116" s="1">
        <v>7</v>
      </c>
      <c r="D116" s="13">
        <f>Table137[[#This Row],[2nd charge]]-Table137[[#This Row],[3rd charge]]</f>
        <v>0</v>
      </c>
      <c r="E116" s="13">
        <f>SUM(Table137[[#This Row],[1st charge]],Table137[[#This Row],[2nd charge]],Table137[[#This Row],[3rd charge]])+2</f>
        <v>19</v>
      </c>
      <c r="F116" s="13">
        <f>PRODUCT(Table137[[#This Row],[2nd charge]],Table137[[#This Row],[3rd charge]])</f>
        <v>49</v>
      </c>
      <c r="G116" s="3" t="s">
        <v>58</v>
      </c>
      <c r="H116" s="5" t="s">
        <v>3</v>
      </c>
      <c r="I116" s="15">
        <v>11</v>
      </c>
      <c r="J116" s="2">
        <f>IF(Table137[[#This Row],[Value (deg)]]="", "", COS(Table137[[#This Row],[Value (deg)]]/180*PI()))</f>
        <v>-0.20558311832516121</v>
      </c>
      <c r="K116" s="2">
        <f>IF(Table137[[#This Row],[Std (deg)]]="", "", Table137[[#This Row],[Std (deg)]]/180*PI()/Table137[[#This Row],[Derivative]])</f>
        <v>0.11973467676158356</v>
      </c>
      <c r="L116" s="3">
        <v>1.0218265642242761</v>
      </c>
      <c r="M116" s="5">
        <v>101.8636363636364</v>
      </c>
      <c r="N116" s="5">
        <v>7.0100282358752732</v>
      </c>
    </row>
    <row r="117" spans="1:14">
      <c r="A117" s="1">
        <v>3</v>
      </c>
      <c r="B117" s="1">
        <v>7</v>
      </c>
      <c r="C117" s="1">
        <v>7</v>
      </c>
      <c r="D117" s="13">
        <f>Table137[[#This Row],[2nd charge]]-Table137[[#This Row],[3rd charge]]</f>
        <v>0</v>
      </c>
      <c r="E117" s="13">
        <f>SUM(Table137[[#This Row],[1st charge]],Table137[[#This Row],[2nd charge]],Table137[[#This Row],[3rd charge]])+2</f>
        <v>19</v>
      </c>
      <c r="F117" s="13">
        <f>PRODUCT(Table137[[#This Row],[2nd charge]],Table137[[#This Row],[3rd charge]])</f>
        <v>49</v>
      </c>
      <c r="G117" s="3" t="s">
        <v>58</v>
      </c>
      <c r="H117" s="5" t="s">
        <v>4</v>
      </c>
      <c r="I117" s="15">
        <v>11</v>
      </c>
      <c r="J117" s="2">
        <f>IF(Table137[[#This Row],[Value (deg)]]="", "", COS(Table137[[#This Row],[Value (deg)]]/180*PI()))</f>
        <v>-0.31278706875064338</v>
      </c>
      <c r="K117" s="2">
        <f>IF(Table137[[#This Row],[Std (deg)]]="", "", Table137[[#This Row],[Std (deg)]]/180*PI()/Table137[[#This Row],[Derivative]])</f>
        <v>0.10628705639164041</v>
      </c>
      <c r="L117" s="3">
        <v>1.052827434953616</v>
      </c>
      <c r="M117" s="5">
        <v>108.22727272727271</v>
      </c>
      <c r="N117" s="5">
        <v>6.4115082481838028</v>
      </c>
    </row>
    <row r="118" spans="1:14">
      <c r="A118" s="1">
        <v>3</v>
      </c>
      <c r="B118" s="1">
        <v>7</v>
      </c>
      <c r="C118" s="1">
        <v>7</v>
      </c>
      <c r="D118" s="13">
        <f>Table137[[#This Row],[2nd charge]]-Table137[[#This Row],[3rd charge]]</f>
        <v>0</v>
      </c>
      <c r="E118" s="13">
        <f>SUM(Table137[[#This Row],[1st charge]],Table137[[#This Row],[2nd charge]],Table137[[#This Row],[3rd charge]])+2</f>
        <v>19</v>
      </c>
      <c r="F118" s="13">
        <f>PRODUCT(Table137[[#This Row],[2nd charge]],Table137[[#This Row],[3rd charge]])</f>
        <v>49</v>
      </c>
      <c r="G118" s="3" t="s">
        <v>58</v>
      </c>
      <c r="H118" s="5" t="s">
        <v>5</v>
      </c>
      <c r="I118" s="15">
        <v>11</v>
      </c>
      <c r="J118" s="2">
        <f>IF(Table137[[#This Row],[Value (deg)]]="", "", COS(Table137[[#This Row],[Value (deg)]]/180*PI()))</f>
        <v>-0.86562846555967476</v>
      </c>
      <c r="K118" s="2">
        <f>IF(Table137[[#This Row],[Std (deg)]]="", "", Table137[[#This Row],[Std (deg)]]/180*PI()/Table137[[#This Row],[Derivative]])</f>
        <v>2.0191433802957119E-2</v>
      </c>
      <c r="L118" s="3">
        <v>1.9972562181487219</v>
      </c>
      <c r="M118" s="5">
        <v>149.9545454545455</v>
      </c>
      <c r="N118" s="5">
        <v>2.3105936412979702</v>
      </c>
    </row>
    <row r="119" spans="1:14">
      <c r="A119" s="1">
        <v>3</v>
      </c>
      <c r="B119" s="1">
        <v>8</v>
      </c>
      <c r="C119" s="1">
        <v>5</v>
      </c>
      <c r="D119" s="13">
        <f>Table137[[#This Row],[2nd charge]]-Table137[[#This Row],[3rd charge]]</f>
        <v>3</v>
      </c>
      <c r="E119" s="13">
        <f>SUM(Table137[[#This Row],[1st charge]],Table137[[#This Row],[2nd charge]],Table137[[#This Row],[3rd charge]])+2</f>
        <v>18</v>
      </c>
      <c r="F119" s="13">
        <f>PRODUCT(Table137[[#This Row],[2nd charge]],Table137[[#This Row],[3rd charge]])</f>
        <v>40</v>
      </c>
      <c r="G119" s="3" t="s">
        <v>59</v>
      </c>
      <c r="H119" s="5" t="s">
        <v>3</v>
      </c>
      <c r="I119" s="15">
        <v>20</v>
      </c>
      <c r="J119" s="2">
        <f>IF(Table137[[#This Row],[Value (deg)]]="", "", COS(Table137[[#This Row],[Value (deg)]]/180*PI()))</f>
        <v>-0.39474385638426707</v>
      </c>
      <c r="K119" s="2">
        <f>IF(Table137[[#This Row],[Std (deg)]]="", "", Table137[[#This Row],[Std (deg)]]/180*PI()/Table137[[#This Row],[Derivative]])</f>
        <v>5.756765493657412E-2</v>
      </c>
      <c r="L119" s="3">
        <v>1.0883865550236831</v>
      </c>
      <c r="M119" s="5">
        <v>113.25</v>
      </c>
      <c r="N119" s="5">
        <v>3.5899164335677791</v>
      </c>
    </row>
    <row r="120" spans="1:14">
      <c r="A120" s="1">
        <v>3</v>
      </c>
      <c r="B120" s="1">
        <v>8</v>
      </c>
      <c r="C120" s="1">
        <v>5</v>
      </c>
      <c r="D120" s="13">
        <f>Table137[[#This Row],[2nd charge]]-Table137[[#This Row],[3rd charge]]</f>
        <v>3</v>
      </c>
      <c r="E120" s="13">
        <f>SUM(Table137[[#This Row],[1st charge]],Table137[[#This Row],[2nd charge]],Table137[[#This Row],[3rd charge]])+2</f>
        <v>18</v>
      </c>
      <c r="F120" s="13">
        <f>PRODUCT(Table137[[#This Row],[2nd charge]],Table137[[#This Row],[3rd charge]])</f>
        <v>40</v>
      </c>
      <c r="G120" s="3" t="s">
        <v>59</v>
      </c>
      <c r="H120" s="5" t="s">
        <v>4</v>
      </c>
      <c r="I120" s="15">
        <v>20</v>
      </c>
      <c r="J120" s="2">
        <f>IF(Table137[[#This Row],[Value (deg)]]="", "", COS(Table137[[#This Row],[Value (deg)]]/180*PI()))</f>
        <v>-0.13052619222005138</v>
      </c>
      <c r="K120" s="2">
        <f>IF(Table137[[#This Row],[Std (deg)]]="", "", Table137[[#This Row],[Std (deg)]]/180*PI()/Table137[[#This Row],[Derivative]])</f>
        <v>5.526447130617252E-2</v>
      </c>
      <c r="L120" s="3">
        <v>1.0086289605801531</v>
      </c>
      <c r="M120" s="5">
        <v>97.5</v>
      </c>
      <c r="N120" s="5">
        <v>3.1937438845342618</v>
      </c>
    </row>
    <row r="121" spans="1:14">
      <c r="A121" s="1">
        <v>3</v>
      </c>
      <c r="B121" s="1">
        <v>8</v>
      </c>
      <c r="C121" s="1">
        <v>5</v>
      </c>
      <c r="D121" s="13">
        <f>Table137[[#This Row],[2nd charge]]-Table137[[#This Row],[3rd charge]]</f>
        <v>3</v>
      </c>
      <c r="E121" s="13">
        <f>SUM(Table137[[#This Row],[1st charge]],Table137[[#This Row],[2nd charge]],Table137[[#This Row],[3rd charge]])+2</f>
        <v>18</v>
      </c>
      <c r="F121" s="13">
        <f>PRODUCT(Table137[[#This Row],[2nd charge]],Table137[[#This Row],[3rd charge]])</f>
        <v>40</v>
      </c>
      <c r="G121" s="3" t="s">
        <v>59</v>
      </c>
      <c r="H121" s="5" t="s">
        <v>5</v>
      </c>
      <c r="I121" s="15">
        <v>20</v>
      </c>
      <c r="J121" s="2">
        <f>IF(Table137[[#This Row],[Value (deg)]]="", "", COS(Table137[[#This Row],[Value (deg)]]/180*PI()))</f>
        <v>-0.85985227159687361</v>
      </c>
      <c r="K121" s="2">
        <f>IF(Table137[[#This Row],[Std (deg)]]="", "", Table137[[#This Row],[Std (deg)]]/180*PI()/Table137[[#This Row],[Derivative]])</f>
        <v>3.0557180857367368E-2</v>
      </c>
      <c r="L121" s="3">
        <v>1.9586991904432569</v>
      </c>
      <c r="M121" s="5">
        <v>149.30000000000001</v>
      </c>
      <c r="N121" s="5">
        <v>3.4292856398964489</v>
      </c>
    </row>
    <row r="122" spans="1:14">
      <c r="A122" s="1">
        <v>3</v>
      </c>
      <c r="B122" s="1">
        <v>8</v>
      </c>
      <c r="C122" s="1">
        <v>6</v>
      </c>
      <c r="D122" s="13">
        <f>Table137[[#This Row],[2nd charge]]-Table137[[#This Row],[3rd charge]]</f>
        <v>2</v>
      </c>
      <c r="E122" s="13">
        <f>SUM(Table137[[#This Row],[1st charge]],Table137[[#This Row],[2nd charge]],Table137[[#This Row],[3rd charge]])+2</f>
        <v>19</v>
      </c>
      <c r="F122" s="13">
        <f>PRODUCT(Table137[[#This Row],[2nd charge]],Table137[[#This Row],[3rd charge]])</f>
        <v>48</v>
      </c>
      <c r="G122" s="3" t="s">
        <v>60</v>
      </c>
      <c r="H122" s="5" t="s">
        <v>3</v>
      </c>
      <c r="I122" s="15">
        <v>22</v>
      </c>
      <c r="J122" s="2">
        <f>IF(Table137[[#This Row],[Value (deg)]]="", "", COS(Table137[[#This Row],[Value (deg)]]/180*PI()))</f>
        <v>-0.36576298192387507</v>
      </c>
      <c r="K122" s="2">
        <f>IF(Table137[[#This Row],[Std (deg)]]="", "", Table137[[#This Row],[Std (deg)]]/180*PI()/Table137[[#This Row],[Derivative]])</f>
        <v>7.9650529247848711E-2</v>
      </c>
      <c r="L122" s="3">
        <v>1.0744508110898261</v>
      </c>
      <c r="M122" s="5">
        <v>111.4545454545455</v>
      </c>
      <c r="N122" s="5">
        <v>4.9034057990086906</v>
      </c>
    </row>
    <row r="123" spans="1:14">
      <c r="A123" s="1">
        <v>3</v>
      </c>
      <c r="B123" s="1">
        <v>8</v>
      </c>
      <c r="C123" s="1">
        <v>6</v>
      </c>
      <c r="D123" s="13">
        <f>Table137[[#This Row],[2nd charge]]-Table137[[#This Row],[3rd charge]]</f>
        <v>2</v>
      </c>
      <c r="E123" s="13">
        <f>SUM(Table137[[#This Row],[1st charge]],Table137[[#This Row],[2nd charge]],Table137[[#This Row],[3rd charge]])+2</f>
        <v>19</v>
      </c>
      <c r="F123" s="13">
        <f>PRODUCT(Table137[[#This Row],[2nd charge]],Table137[[#This Row],[3rd charge]])</f>
        <v>48</v>
      </c>
      <c r="G123" s="3" t="s">
        <v>60</v>
      </c>
      <c r="H123" s="5" t="s">
        <v>4</v>
      </c>
      <c r="I123" s="15">
        <v>22</v>
      </c>
      <c r="J123" s="2">
        <f>IF(Table137[[#This Row],[Value (deg)]]="", "", COS(Table137[[#This Row],[Value (deg)]]/180*PI()))</f>
        <v>-0.16269978638877958</v>
      </c>
      <c r="K123" s="2">
        <f>IF(Table137[[#This Row],[Std (deg)]]="", "", Table137[[#This Row],[Std (deg)]]/180*PI()/Table137[[#This Row],[Derivative]])</f>
        <v>7.1625823750267117E-2</v>
      </c>
      <c r="L123" s="3">
        <v>1.01350431643496</v>
      </c>
      <c r="M123" s="5">
        <v>99.36363636363636</v>
      </c>
      <c r="N123" s="5">
        <v>4.159277194039789</v>
      </c>
    </row>
    <row r="124" spans="1:14">
      <c r="A124" s="1">
        <v>3</v>
      </c>
      <c r="B124" s="1">
        <v>8</v>
      </c>
      <c r="C124" s="1">
        <v>6</v>
      </c>
      <c r="D124" s="13">
        <f>Table137[[#This Row],[2nd charge]]-Table137[[#This Row],[3rd charge]]</f>
        <v>2</v>
      </c>
      <c r="E124" s="13">
        <f>SUM(Table137[[#This Row],[1st charge]],Table137[[#This Row],[2nd charge]],Table137[[#This Row],[3rd charge]])+2</f>
        <v>19</v>
      </c>
      <c r="F124" s="13">
        <f>PRODUCT(Table137[[#This Row],[2nd charge]],Table137[[#This Row],[3rd charge]])</f>
        <v>48</v>
      </c>
      <c r="G124" s="3" t="s">
        <v>60</v>
      </c>
      <c r="H124" s="5" t="s">
        <v>5</v>
      </c>
      <c r="I124" s="15">
        <v>22</v>
      </c>
      <c r="J124" s="2">
        <f>IF(Table137[[#This Row],[Value (deg)]]="", "", COS(Table137[[#This Row],[Value (deg)]]/180*PI()))</f>
        <v>-0.85675843508793581</v>
      </c>
      <c r="K124" s="2">
        <f>IF(Table137[[#This Row],[Std (deg)]]="", "", Table137[[#This Row],[Std (deg)]]/180*PI()/Table137[[#This Row],[Derivative]])</f>
        <v>2.3616710962099434E-2</v>
      </c>
      <c r="L124" s="3">
        <v>1.939044467400076</v>
      </c>
      <c r="M124" s="5">
        <v>148.9545454545455</v>
      </c>
      <c r="N124" s="5">
        <v>2.6237944890294211</v>
      </c>
    </row>
    <row r="125" spans="1:14">
      <c r="A125" s="1">
        <v>3</v>
      </c>
      <c r="B125" s="1">
        <v>8</v>
      </c>
      <c r="C125" s="1">
        <v>7</v>
      </c>
      <c r="D125" s="13">
        <f>Table137[[#This Row],[2nd charge]]-Table137[[#This Row],[3rd charge]]</f>
        <v>1</v>
      </c>
      <c r="E125" s="13">
        <f>SUM(Table137[[#This Row],[1st charge]],Table137[[#This Row],[2nd charge]],Table137[[#This Row],[3rd charge]])+2</f>
        <v>20</v>
      </c>
      <c r="F125" s="13">
        <f>PRODUCT(Table137[[#This Row],[2nd charge]],Table137[[#This Row],[3rd charge]])</f>
        <v>56</v>
      </c>
      <c r="G125" s="3" t="s">
        <v>61</v>
      </c>
      <c r="H125" s="5" t="s">
        <v>3</v>
      </c>
      <c r="I125" s="15">
        <v>18</v>
      </c>
      <c r="J125" s="2">
        <f>IF(Table137[[#This Row],[Value (deg)]]="", "", COS(Table137[[#This Row],[Value (deg)]]/180*PI()))</f>
        <v>-0.28401534470392265</v>
      </c>
      <c r="K125" s="2">
        <f>IF(Table137[[#This Row],[Std (deg)]]="", "", Table137[[#This Row],[Std (deg)]]/180*PI()/Table137[[#This Row],[Derivative]])</f>
        <v>6.5052281306551343E-2</v>
      </c>
      <c r="L125" s="3">
        <v>1.042948912745802</v>
      </c>
      <c r="M125" s="5">
        <v>106.5</v>
      </c>
      <c r="N125" s="5">
        <v>3.8873012632302002</v>
      </c>
    </row>
    <row r="126" spans="1:14">
      <c r="A126" s="1">
        <v>3</v>
      </c>
      <c r="B126" s="1">
        <v>8</v>
      </c>
      <c r="C126" s="1">
        <v>7</v>
      </c>
      <c r="D126" s="13">
        <f>Table137[[#This Row],[2nd charge]]-Table137[[#This Row],[3rd charge]]</f>
        <v>1</v>
      </c>
      <c r="E126" s="13">
        <f>SUM(Table137[[#This Row],[1st charge]],Table137[[#This Row],[2nd charge]],Table137[[#This Row],[3rd charge]])+2</f>
        <v>20</v>
      </c>
      <c r="F126" s="13">
        <f>PRODUCT(Table137[[#This Row],[2nd charge]],Table137[[#This Row],[3rd charge]])</f>
        <v>56</v>
      </c>
      <c r="G126" s="3" t="s">
        <v>61</v>
      </c>
      <c r="H126" s="5" t="s">
        <v>4</v>
      </c>
      <c r="I126" s="15">
        <v>18</v>
      </c>
      <c r="J126" s="2">
        <f>IF(Table137[[#This Row],[Value (deg)]]="", "", COS(Table137[[#This Row],[Value (deg)]]/180*PI()))</f>
        <v>-0.21738615536610728</v>
      </c>
      <c r="K126" s="2">
        <f>IF(Table137[[#This Row],[Std (deg)]]="", "", Table137[[#This Row],[Std (deg)]]/180*PI()/Table137[[#This Row],[Derivative]])</f>
        <v>5.8869747054600345E-2</v>
      </c>
      <c r="L126" s="3">
        <v>1.02450022369456</v>
      </c>
      <c r="M126" s="5">
        <v>102.5555555555556</v>
      </c>
      <c r="N126" s="5">
        <v>3.4556270089075531</v>
      </c>
    </row>
    <row r="127" spans="1:14">
      <c r="A127" s="1">
        <v>3</v>
      </c>
      <c r="B127" s="1">
        <v>8</v>
      </c>
      <c r="C127" s="1">
        <v>7</v>
      </c>
      <c r="D127" s="13">
        <f>Table137[[#This Row],[2nd charge]]-Table137[[#This Row],[3rd charge]]</f>
        <v>1</v>
      </c>
      <c r="E127" s="13">
        <f>SUM(Table137[[#This Row],[1st charge]],Table137[[#This Row],[2nd charge]],Table137[[#This Row],[3rd charge]])+2</f>
        <v>20</v>
      </c>
      <c r="F127" s="13">
        <f>PRODUCT(Table137[[#This Row],[2nd charge]],Table137[[#This Row],[3rd charge]])</f>
        <v>56</v>
      </c>
      <c r="G127" s="3" t="s">
        <v>61</v>
      </c>
      <c r="H127" s="5" t="s">
        <v>5</v>
      </c>
      <c r="I127" s="15">
        <v>18</v>
      </c>
      <c r="J127" s="2">
        <f>IF(Table137[[#This Row],[Value (deg)]]="", "", COS(Table137[[#This Row],[Value (deg)]]/180*PI()))</f>
        <v>-0.87273279478866883</v>
      </c>
      <c r="K127" s="2">
        <f>IF(Table137[[#This Row],[Std (deg)]]="", "", Table137[[#This Row],[Std (deg)]]/180*PI()/Table137[[#This Row],[Derivative]])</f>
        <v>1.3857708924084684E-2</v>
      </c>
      <c r="L127" s="3">
        <v>2.0483484545724622</v>
      </c>
      <c r="M127" s="5">
        <v>150.7777777777778</v>
      </c>
      <c r="N127" s="5">
        <v>1.62636457425605</v>
      </c>
    </row>
    <row r="128" spans="1:14">
      <c r="A128" s="1">
        <v>4</v>
      </c>
      <c r="B128" s="1">
        <v>7</v>
      </c>
      <c r="C128" s="1">
        <v>5</v>
      </c>
      <c r="D128" s="13">
        <f>Table137[[#This Row],[2nd charge]]-Table137[[#This Row],[3rd charge]]</f>
        <v>2</v>
      </c>
      <c r="E128" s="13">
        <f>SUM(Table137[[#This Row],[1st charge]],Table137[[#This Row],[2nd charge]],Table137[[#This Row],[3rd charge]])+2</f>
        <v>18</v>
      </c>
      <c r="F128" s="13">
        <f>PRODUCT(Table137[[#This Row],[2nd charge]],Table137[[#This Row],[3rd charge]])</f>
        <v>35</v>
      </c>
      <c r="G128" s="3" t="s">
        <v>62</v>
      </c>
      <c r="H128" s="5" t="s">
        <v>3</v>
      </c>
      <c r="I128" s="15">
        <v>8</v>
      </c>
      <c r="J128" s="2">
        <f>IF(Table137[[#This Row],[Value (deg)]]="", "", COS(Table137[[#This Row],[Value (deg)]]/180*PI()))</f>
        <v>-0.40474262968294528</v>
      </c>
      <c r="K128" s="2">
        <f>IF(Table137[[#This Row],[Std (deg)]]="", "", Table137[[#This Row],[Std (deg)]]/180*PI()/Table137[[#This Row],[Derivative]])</f>
        <v>5.6391226696868177E-2</v>
      </c>
      <c r="L128" s="3">
        <v>1.0935766489726919</v>
      </c>
      <c r="M128" s="5">
        <v>113.875</v>
      </c>
      <c r="N128" s="5">
        <v>3.533323506275643</v>
      </c>
    </row>
    <row r="129" spans="1:14">
      <c r="A129" s="1">
        <v>4</v>
      </c>
      <c r="B129" s="1">
        <v>7</v>
      </c>
      <c r="C129" s="1">
        <v>5</v>
      </c>
      <c r="D129" s="13">
        <f>Table137[[#This Row],[2nd charge]]-Table137[[#This Row],[3rd charge]]</f>
        <v>2</v>
      </c>
      <c r="E129" s="13">
        <f>SUM(Table137[[#This Row],[1st charge]],Table137[[#This Row],[2nd charge]],Table137[[#This Row],[3rd charge]])+2</f>
        <v>18</v>
      </c>
      <c r="F129" s="13">
        <f>PRODUCT(Table137[[#This Row],[2nd charge]],Table137[[#This Row],[3rd charge]])</f>
        <v>35</v>
      </c>
      <c r="G129" s="3" t="s">
        <v>62</v>
      </c>
      <c r="H129" s="5" t="s">
        <v>4</v>
      </c>
      <c r="I129" s="15">
        <v>8</v>
      </c>
      <c r="J129" s="2">
        <f>IF(Table137[[#This Row],[Value (deg)]]="", "", COS(Table137[[#This Row],[Value (deg)]]/180*PI()))</f>
        <v>-0.18223552549214753</v>
      </c>
      <c r="K129" s="2">
        <f>IF(Table137[[#This Row],[Std (deg)]]="", "", Table137[[#This Row],[Std (deg)]]/180*PI()/Table137[[#This Row],[Derivative]])</f>
        <v>7.2808107544606204E-2</v>
      </c>
      <c r="L129" s="3">
        <v>1.017030265811266</v>
      </c>
      <c r="M129" s="5">
        <v>100.5</v>
      </c>
      <c r="N129" s="5">
        <v>4.2426406871192848</v>
      </c>
    </row>
    <row r="130" spans="1:14">
      <c r="A130" s="1">
        <v>4</v>
      </c>
      <c r="B130" s="1">
        <v>7</v>
      </c>
      <c r="C130" s="1">
        <v>5</v>
      </c>
      <c r="D130" s="13">
        <f>Table137[[#This Row],[2nd charge]]-Table137[[#This Row],[3rd charge]]</f>
        <v>2</v>
      </c>
      <c r="E130" s="13">
        <f>SUM(Table137[[#This Row],[1st charge]],Table137[[#This Row],[2nd charge]],Table137[[#This Row],[3rd charge]])+2</f>
        <v>18</v>
      </c>
      <c r="F130" s="13">
        <f>PRODUCT(Table137[[#This Row],[2nd charge]],Table137[[#This Row],[3rd charge]])</f>
        <v>35</v>
      </c>
      <c r="G130" s="3" t="s">
        <v>62</v>
      </c>
      <c r="H130" s="5" t="s">
        <v>5</v>
      </c>
      <c r="I130" s="15">
        <v>8</v>
      </c>
      <c r="J130" s="2">
        <f>IF(Table137[[#This Row],[Value (deg)]]="", "", COS(Table137[[#This Row],[Value (deg)]]/180*PI()))</f>
        <v>-0.82288852161083015</v>
      </c>
      <c r="K130" s="2">
        <f>IF(Table137[[#This Row],[Std (deg)]]="", "", Table137[[#This Row],[Std (deg)]]/180*PI()/Table137[[#This Row],[Derivative]])</f>
        <v>2.2416337988071893E-2</v>
      </c>
      <c r="L130" s="3">
        <v>1.7599348481106369</v>
      </c>
      <c r="M130" s="5">
        <v>145.375</v>
      </c>
      <c r="N130" s="5">
        <v>2.260392665003141</v>
      </c>
    </row>
    <row r="131" spans="1:14">
      <c r="A131" s="1">
        <v>4</v>
      </c>
      <c r="B131" s="1">
        <v>7</v>
      </c>
      <c r="C131" s="1">
        <v>6</v>
      </c>
      <c r="D131" s="13">
        <f>Table137[[#This Row],[2nd charge]]-Table137[[#This Row],[3rd charge]]</f>
        <v>1</v>
      </c>
      <c r="E131" s="13">
        <f>SUM(Table137[[#This Row],[1st charge]],Table137[[#This Row],[2nd charge]],Table137[[#This Row],[3rd charge]])+2</f>
        <v>19</v>
      </c>
      <c r="F131" s="13">
        <f>PRODUCT(Table137[[#This Row],[2nd charge]],Table137[[#This Row],[3rd charge]])</f>
        <v>42</v>
      </c>
      <c r="G131" s="3" t="s">
        <v>63</v>
      </c>
      <c r="H131" s="5" t="s">
        <v>3</v>
      </c>
      <c r="I131" s="15">
        <v>16</v>
      </c>
      <c r="J131" s="2">
        <f>IF(Table137[[#This Row],[Value (deg)]]="", "", COS(Table137[[#This Row],[Value (deg)]]/180*PI()))</f>
        <v>-0.36040385161174959</v>
      </c>
      <c r="K131" s="2">
        <f>IF(Table137[[#This Row],[Std (deg)]]="", "", Table137[[#This Row],[Std (deg)]]/180*PI()/Table137[[#This Row],[Derivative]])</f>
        <v>9.0805019690175418E-2</v>
      </c>
      <c r="L131" s="3">
        <v>1.07204534080683</v>
      </c>
      <c r="M131" s="5">
        <v>111.125</v>
      </c>
      <c r="N131" s="5">
        <v>5.577577879330776</v>
      </c>
    </row>
    <row r="132" spans="1:14">
      <c r="A132" s="1">
        <v>4</v>
      </c>
      <c r="B132" s="1">
        <v>7</v>
      </c>
      <c r="C132" s="1">
        <v>6</v>
      </c>
      <c r="D132" s="13">
        <f>Table137[[#This Row],[2nd charge]]-Table137[[#This Row],[3rd charge]]</f>
        <v>1</v>
      </c>
      <c r="E132" s="13">
        <f>SUM(Table137[[#This Row],[1st charge]],Table137[[#This Row],[2nd charge]],Table137[[#This Row],[3rd charge]])+2</f>
        <v>19</v>
      </c>
      <c r="F132" s="13">
        <f>PRODUCT(Table137[[#This Row],[2nd charge]],Table137[[#This Row],[3rd charge]])</f>
        <v>42</v>
      </c>
      <c r="G132" s="3" t="s">
        <v>63</v>
      </c>
      <c r="H132" s="5" t="s">
        <v>4</v>
      </c>
      <c r="I132" s="15">
        <v>16</v>
      </c>
      <c r="J132" s="2">
        <f>IF(Table137[[#This Row],[Value (deg)]]="", "", COS(Table137[[#This Row],[Value (deg)]]/180*PI()))</f>
        <v>-0.2100451813573824</v>
      </c>
      <c r="K132" s="2">
        <f>IF(Table137[[#This Row],[Std (deg)]]="", "", Table137[[#This Row],[Std (deg)]]/180*PI()/Table137[[#This Row],[Derivative]])</f>
        <v>8.6563757505402891E-2</v>
      </c>
      <c r="L132" s="3">
        <v>1.0228173360965911</v>
      </c>
      <c r="M132" s="5">
        <v>102.125</v>
      </c>
      <c r="N132" s="5">
        <v>5.0729059719257563</v>
      </c>
    </row>
    <row r="133" spans="1:14">
      <c r="A133" s="1">
        <v>4</v>
      </c>
      <c r="B133" s="1">
        <v>7</v>
      </c>
      <c r="C133" s="1">
        <v>6</v>
      </c>
      <c r="D133" s="13">
        <f>Table137[[#This Row],[2nd charge]]-Table137[[#This Row],[3rd charge]]</f>
        <v>1</v>
      </c>
      <c r="E133" s="13">
        <f>SUM(Table137[[#This Row],[1st charge]],Table137[[#This Row],[2nd charge]],Table137[[#This Row],[3rd charge]])+2</f>
        <v>19</v>
      </c>
      <c r="F133" s="13">
        <f>PRODUCT(Table137[[#This Row],[2nd charge]],Table137[[#This Row],[3rd charge]])</f>
        <v>42</v>
      </c>
      <c r="G133" s="3" t="s">
        <v>63</v>
      </c>
      <c r="H133" s="5" t="s">
        <v>5</v>
      </c>
      <c r="I133" s="15">
        <v>16</v>
      </c>
      <c r="J133" s="2">
        <f>IF(Table137[[#This Row],[Value (deg)]]="", "", COS(Table137[[#This Row],[Value (deg)]]/180*PI()))</f>
        <v>-0.83328325620775434</v>
      </c>
      <c r="K133" s="2">
        <f>IF(Table137[[#This Row],[Std (deg)]]="", "", Table137[[#This Row],[Std (deg)]]/180*PI()/Table137[[#This Row],[Derivative]])</f>
        <v>1.8830596975633197E-2</v>
      </c>
      <c r="L133" s="3">
        <v>1.8088210538669489</v>
      </c>
      <c r="M133" s="5">
        <v>146.4375</v>
      </c>
      <c r="N133" s="5">
        <v>1.9515618744994989</v>
      </c>
    </row>
    <row r="134" spans="1:14">
      <c r="A134" s="1">
        <v>4</v>
      </c>
      <c r="B134" s="1">
        <v>7</v>
      </c>
      <c r="C134" s="1">
        <v>7</v>
      </c>
      <c r="D134" s="13">
        <f>Table137[[#This Row],[2nd charge]]-Table137[[#This Row],[3rd charge]]</f>
        <v>0</v>
      </c>
      <c r="E134" s="13">
        <f>SUM(Table137[[#This Row],[1st charge]],Table137[[#This Row],[2nd charge]],Table137[[#This Row],[3rd charge]])+2</f>
        <v>20</v>
      </c>
      <c r="F134" s="13">
        <f>PRODUCT(Table137[[#This Row],[2nd charge]],Table137[[#This Row],[3rd charge]])</f>
        <v>49</v>
      </c>
      <c r="G134" s="3" t="s">
        <v>64</v>
      </c>
      <c r="H134" s="5" t="s">
        <v>3</v>
      </c>
      <c r="I134" s="15">
        <v>3</v>
      </c>
      <c r="J134" s="2">
        <f>IF(Table137[[#This Row],[Value (deg)]]="", "", COS(Table137[[#This Row],[Value (deg)]]/180*PI()))</f>
        <v>-0.23344536385590511</v>
      </c>
      <c r="K134" s="2">
        <f>IF(Table137[[#This Row],[Std (deg)]]="", "", Table137[[#This Row],[Std (deg)]]/180*PI()/Table137[[#This Row],[Derivative]])</f>
        <v>4.1570429208684867E-2</v>
      </c>
      <c r="L134" s="3">
        <v>1.0284151936652079</v>
      </c>
      <c r="M134" s="5">
        <v>103.5</v>
      </c>
      <c r="N134" s="5">
        <v>2.4494897427831779</v>
      </c>
    </row>
    <row r="135" spans="1:14">
      <c r="A135" s="1">
        <v>4</v>
      </c>
      <c r="B135" s="1">
        <v>7</v>
      </c>
      <c r="C135" s="1">
        <v>7</v>
      </c>
      <c r="D135" s="13">
        <f>Table137[[#This Row],[2nd charge]]-Table137[[#This Row],[3rd charge]]</f>
        <v>0</v>
      </c>
      <c r="E135" s="13">
        <f>SUM(Table137[[#This Row],[1st charge]],Table137[[#This Row],[2nd charge]],Table137[[#This Row],[3rd charge]])+2</f>
        <v>20</v>
      </c>
      <c r="F135" s="13">
        <f>PRODUCT(Table137[[#This Row],[2nd charge]],Table137[[#This Row],[3rd charge]])</f>
        <v>49</v>
      </c>
      <c r="G135" s="3" t="s">
        <v>64</v>
      </c>
      <c r="H135" s="5" t="s">
        <v>4</v>
      </c>
      <c r="I135" s="15">
        <v>3</v>
      </c>
      <c r="J135" s="2">
        <f>IF(Table137[[#This Row],[Value (deg)]]="", "", COS(Table137[[#This Row],[Value (deg)]]/180*PI()))</f>
        <v>-0.31730465640509198</v>
      </c>
      <c r="K135" s="2">
        <f>IF(Table137[[#This Row],[Std (deg)]]="", "", Table137[[#This Row],[Std (deg)]]/180*PI()/Table137[[#This Row],[Derivative]])</f>
        <v>5.4056548574363934E-2</v>
      </c>
      <c r="L135" s="3">
        <v>1.0544923080955571</v>
      </c>
      <c r="M135" s="5">
        <v>108.5</v>
      </c>
      <c r="N135" s="5">
        <v>3.2659863237109041</v>
      </c>
    </row>
    <row r="136" spans="1:14">
      <c r="A136" s="1">
        <v>4</v>
      </c>
      <c r="B136" s="1">
        <v>7</v>
      </c>
      <c r="C136" s="1">
        <v>7</v>
      </c>
      <c r="D136" s="13">
        <f>Table137[[#This Row],[2nd charge]]-Table137[[#This Row],[3rd charge]]</f>
        <v>0</v>
      </c>
      <c r="E136" s="13">
        <f>SUM(Table137[[#This Row],[1st charge]],Table137[[#This Row],[2nd charge]],Table137[[#This Row],[3rd charge]])+2</f>
        <v>20</v>
      </c>
      <c r="F136" s="13">
        <f>PRODUCT(Table137[[#This Row],[2nd charge]],Table137[[#This Row],[3rd charge]])</f>
        <v>49</v>
      </c>
      <c r="G136" s="3" t="s">
        <v>64</v>
      </c>
      <c r="H136" s="5" t="s">
        <v>5</v>
      </c>
      <c r="I136" s="15">
        <v>3</v>
      </c>
      <c r="J136" s="2">
        <f>IF(Table137[[#This Row],[Value (deg)]]="", "", COS(Table137[[#This Row],[Value (deg)]]/180*PI()))</f>
        <v>-0.84650303775797564</v>
      </c>
      <c r="K136" s="2">
        <f>IF(Table137[[#This Row],[Std (deg)]]="", "", Table137[[#This Row],[Std (deg)]]/180*PI()/Table137[[#This Row],[Derivative]])</f>
        <v>2.3177950559120433E-2</v>
      </c>
      <c r="L136" s="3">
        <v>1.878343837007201</v>
      </c>
      <c r="M136" s="5">
        <v>147.83333333333329</v>
      </c>
      <c r="N136" s="5">
        <v>2.4944382578492941</v>
      </c>
    </row>
    <row r="137" spans="1:14">
      <c r="A137" s="1">
        <v>4</v>
      </c>
      <c r="B137" s="1">
        <v>8</v>
      </c>
      <c r="C137" s="1">
        <v>5</v>
      </c>
      <c r="D137" s="13">
        <f>Table137[[#This Row],[2nd charge]]-Table137[[#This Row],[3rd charge]]</f>
        <v>3</v>
      </c>
      <c r="E137" s="13">
        <f>SUM(Table137[[#This Row],[1st charge]],Table137[[#This Row],[2nd charge]],Table137[[#This Row],[3rd charge]])+2</f>
        <v>19</v>
      </c>
      <c r="F137" s="13">
        <f>PRODUCT(Table137[[#This Row],[2nd charge]],Table137[[#This Row],[3rd charge]])</f>
        <v>40</v>
      </c>
      <c r="G137" s="3" t="s">
        <v>65</v>
      </c>
      <c r="H137" s="5" t="s">
        <v>3</v>
      </c>
      <c r="I137" s="15">
        <v>8</v>
      </c>
      <c r="J137" s="2">
        <f>IF(Table137[[#This Row],[Value (deg)]]="", "", COS(Table137[[#This Row],[Value (deg)]]/180*PI()))</f>
        <v>-0.42261826174069933</v>
      </c>
      <c r="K137" s="2">
        <f>IF(Table137[[#This Row],[Std (deg)]]="", "", Table137[[#This Row],[Std (deg)]]/180*PI()/Table137[[#This Row],[Derivative]])</f>
        <v>7.5860726424041777E-2</v>
      </c>
      <c r="L137" s="3">
        <v>1.1033779189624919</v>
      </c>
      <c r="M137" s="5">
        <v>115</v>
      </c>
      <c r="N137" s="5">
        <v>4.7958315233127191</v>
      </c>
    </row>
    <row r="138" spans="1:14">
      <c r="A138" s="1">
        <v>4</v>
      </c>
      <c r="B138" s="1">
        <v>8</v>
      </c>
      <c r="C138" s="1">
        <v>5</v>
      </c>
      <c r="D138" s="13">
        <f>Table137[[#This Row],[2nd charge]]-Table137[[#This Row],[3rd charge]]</f>
        <v>3</v>
      </c>
      <c r="E138" s="13">
        <f>SUM(Table137[[#This Row],[1st charge]],Table137[[#This Row],[2nd charge]],Table137[[#This Row],[3rd charge]])+2</f>
        <v>19</v>
      </c>
      <c r="F138" s="13">
        <f>PRODUCT(Table137[[#This Row],[2nd charge]],Table137[[#This Row],[3rd charge]])</f>
        <v>40</v>
      </c>
      <c r="G138" s="3" t="s">
        <v>65</v>
      </c>
      <c r="H138" s="5" t="s">
        <v>4</v>
      </c>
      <c r="I138" s="15">
        <v>8</v>
      </c>
      <c r="J138" s="2">
        <f>IF(Table137[[#This Row],[Value (deg)]]="", "", COS(Table137[[#This Row],[Value (deg)]]/180*PI()))</f>
        <v>-0.13701234168196785</v>
      </c>
      <c r="K138" s="2">
        <f>IF(Table137[[#This Row],[Std (deg)]]="", "", Table137[[#This Row],[Std (deg)]]/180*PI()/Table137[[#This Row],[Derivative]])</f>
        <v>8.2885507082645443E-2</v>
      </c>
      <c r="L138" s="3">
        <v>1.0095204436190199</v>
      </c>
      <c r="M138" s="5">
        <v>97.875</v>
      </c>
      <c r="N138" s="5">
        <v>4.7942022276912768</v>
      </c>
    </row>
    <row r="139" spans="1:14">
      <c r="A139" s="1">
        <v>4</v>
      </c>
      <c r="B139" s="1">
        <v>8</v>
      </c>
      <c r="C139" s="1">
        <v>5</v>
      </c>
      <c r="D139" s="13">
        <f>Table137[[#This Row],[2nd charge]]-Table137[[#This Row],[3rd charge]]</f>
        <v>3</v>
      </c>
      <c r="E139" s="13">
        <f>SUM(Table137[[#This Row],[1st charge]],Table137[[#This Row],[2nd charge]],Table137[[#This Row],[3rd charge]])+2</f>
        <v>19</v>
      </c>
      <c r="F139" s="13">
        <f>PRODUCT(Table137[[#This Row],[2nd charge]],Table137[[#This Row],[3rd charge]])</f>
        <v>40</v>
      </c>
      <c r="G139" s="3" t="s">
        <v>65</v>
      </c>
      <c r="H139" s="5" t="s">
        <v>5</v>
      </c>
      <c r="I139" s="15">
        <v>8</v>
      </c>
      <c r="J139" s="2">
        <f>IF(Table137[[#This Row],[Value (deg)]]="", "", COS(Table137[[#This Row],[Value (deg)]]/180*PI()))</f>
        <v>-0.83748035495130779</v>
      </c>
      <c r="K139" s="2">
        <f>IF(Table137[[#This Row],[Std (deg)]]="", "", Table137[[#This Row],[Std (deg)]]/180*PI()/Table137[[#This Row],[Derivative]])</f>
        <v>2.0197267331108333E-2</v>
      </c>
      <c r="L139" s="3">
        <v>1.829935216713299</v>
      </c>
      <c r="M139" s="5">
        <v>146.875</v>
      </c>
      <c r="N139" s="5">
        <v>2.117634293262177</v>
      </c>
    </row>
    <row r="140" spans="1:14">
      <c r="A140" s="1">
        <v>4</v>
      </c>
      <c r="B140" s="1">
        <v>8</v>
      </c>
      <c r="C140" s="1">
        <v>6</v>
      </c>
      <c r="D140" s="13">
        <f>Table137[[#This Row],[2nd charge]]-Table137[[#This Row],[3rd charge]]</f>
        <v>2</v>
      </c>
      <c r="E140" s="13">
        <f>SUM(Table137[[#This Row],[1st charge]],Table137[[#This Row],[2nd charge]],Table137[[#This Row],[3rd charge]])+2</f>
        <v>20</v>
      </c>
      <c r="F140" s="13">
        <f>PRODUCT(Table137[[#This Row],[2nd charge]],Table137[[#This Row],[3rd charge]])</f>
        <v>48</v>
      </c>
      <c r="G140" s="3" t="s">
        <v>66</v>
      </c>
      <c r="H140" s="5" t="s">
        <v>3</v>
      </c>
      <c r="I140" s="15">
        <v>10</v>
      </c>
      <c r="J140" s="2">
        <f>IF(Table137[[#This Row],[Value (deg)]]="", "", COS(Table137[[#This Row],[Value (deg)]]/180*PI()))</f>
        <v>-0.38751558645210299</v>
      </c>
      <c r="K140" s="2">
        <f>IF(Table137[[#This Row],[Std (deg)]]="", "", Table137[[#This Row],[Std (deg)]]/180*PI()/Table137[[#This Row],[Derivative]])</f>
        <v>8.454287776716124E-2</v>
      </c>
      <c r="L140" s="3">
        <v>1.084759704601338</v>
      </c>
      <c r="M140" s="5">
        <v>112.8</v>
      </c>
      <c r="N140" s="5">
        <v>5.2545218621678611</v>
      </c>
    </row>
    <row r="141" spans="1:14">
      <c r="A141" s="1">
        <v>4</v>
      </c>
      <c r="B141" s="1">
        <v>8</v>
      </c>
      <c r="C141" s="1">
        <v>6</v>
      </c>
      <c r="D141" s="13">
        <f>Table137[[#This Row],[2nd charge]]-Table137[[#This Row],[3rd charge]]</f>
        <v>2</v>
      </c>
      <c r="E141" s="13">
        <f>SUM(Table137[[#This Row],[1st charge]],Table137[[#This Row],[2nd charge]],Table137[[#This Row],[3rd charge]])+2</f>
        <v>20</v>
      </c>
      <c r="F141" s="13">
        <f>PRODUCT(Table137[[#This Row],[2nd charge]],Table137[[#This Row],[3rd charge]])</f>
        <v>48</v>
      </c>
      <c r="G141" s="3" t="s">
        <v>66</v>
      </c>
      <c r="H141" s="5" t="s">
        <v>4</v>
      </c>
      <c r="I141" s="15">
        <v>10</v>
      </c>
      <c r="J141" s="2">
        <f>IF(Table137[[#This Row],[Value (deg)]]="", "", COS(Table137[[#This Row],[Value (deg)]]/180*PI()))</f>
        <v>-0.18223552549214753</v>
      </c>
      <c r="K141" s="2">
        <f>IF(Table137[[#This Row],[Std (deg)]]="", "", Table137[[#This Row],[Std (deg)]]/180*PI()/Table137[[#This Row],[Derivative]])</f>
        <v>7.90153413773452E-2</v>
      </c>
      <c r="L141" s="3">
        <v>1.017030265811266</v>
      </c>
      <c r="M141" s="5">
        <v>100.5</v>
      </c>
      <c r="N141" s="5">
        <v>4.6043457732885349</v>
      </c>
    </row>
    <row r="142" spans="1:14">
      <c r="A142" s="1">
        <v>4</v>
      </c>
      <c r="B142" s="1">
        <v>8</v>
      </c>
      <c r="C142" s="1">
        <v>6</v>
      </c>
      <c r="D142" s="13">
        <f>Table137[[#This Row],[2nd charge]]-Table137[[#This Row],[3rd charge]]</f>
        <v>2</v>
      </c>
      <c r="E142" s="13">
        <f>SUM(Table137[[#This Row],[1st charge]],Table137[[#This Row],[2nd charge]],Table137[[#This Row],[3rd charge]])+2</f>
        <v>20</v>
      </c>
      <c r="F142" s="13">
        <f>PRODUCT(Table137[[#This Row],[2nd charge]],Table137[[#This Row],[3rd charge]])</f>
        <v>48</v>
      </c>
      <c r="G142" s="3" t="s">
        <v>66</v>
      </c>
      <c r="H142" s="5" t="s">
        <v>5</v>
      </c>
      <c r="I142" s="15">
        <v>10</v>
      </c>
      <c r="J142" s="2">
        <f>IF(Table137[[#This Row],[Value (deg)]]="", "", COS(Table137[[#This Row],[Value (deg)]]/180*PI()))</f>
        <v>-0.83484786326340643</v>
      </c>
      <c r="K142" s="2">
        <f>IF(Table137[[#This Row],[Std (deg)]]="", "", Table137[[#This Row],[Std (deg)]]/180*PI()/Table137[[#This Row],[Derivative]])</f>
        <v>2.4476078911876448E-2</v>
      </c>
      <c r="L142" s="3">
        <v>1.816593982644328</v>
      </c>
      <c r="M142" s="5">
        <v>146.6</v>
      </c>
      <c r="N142" s="5">
        <v>2.5475478405713989</v>
      </c>
    </row>
    <row r="143" spans="1:14">
      <c r="A143" s="1">
        <v>4</v>
      </c>
      <c r="B143" s="1">
        <v>8</v>
      </c>
      <c r="C143" s="1">
        <v>7</v>
      </c>
      <c r="D143" s="13">
        <f>Table137[[#This Row],[2nd charge]]-Table137[[#This Row],[3rd charge]]</f>
        <v>1</v>
      </c>
      <c r="E143" s="13">
        <f>SUM(Table137[[#This Row],[1st charge]],Table137[[#This Row],[2nd charge]],Table137[[#This Row],[3rd charge]])+2</f>
        <v>21</v>
      </c>
      <c r="F143" s="13">
        <f>PRODUCT(Table137[[#This Row],[2nd charge]],Table137[[#This Row],[3rd charge]])</f>
        <v>56</v>
      </c>
      <c r="G143" s="3" t="s">
        <v>67</v>
      </c>
      <c r="H143" s="5" t="s">
        <v>3</v>
      </c>
      <c r="I143" s="15">
        <v>8</v>
      </c>
      <c r="J143" s="2">
        <f>IF(Table137[[#This Row],[Value (deg)]]="", "", COS(Table137[[#This Row],[Value (deg)]]/180*PI()))</f>
        <v>-0.36650122672429719</v>
      </c>
      <c r="K143" s="2">
        <f>IF(Table137[[#This Row],[Std (deg)]]="", "", Table137[[#This Row],[Std (deg)]]/180*PI()/Table137[[#This Row],[Derivative]])</f>
        <v>6.596252044103941E-2</v>
      </c>
      <c r="L143" s="3">
        <v>1.0747862405144519</v>
      </c>
      <c r="M143" s="5">
        <v>111.5</v>
      </c>
      <c r="N143" s="5">
        <v>4.0620192023179804</v>
      </c>
    </row>
    <row r="144" spans="1:14">
      <c r="A144" s="1">
        <v>4</v>
      </c>
      <c r="B144" s="1">
        <v>8</v>
      </c>
      <c r="C144" s="1">
        <v>7</v>
      </c>
      <c r="D144" s="13">
        <f>Table137[[#This Row],[2nd charge]]-Table137[[#This Row],[3rd charge]]</f>
        <v>1</v>
      </c>
      <c r="E144" s="13">
        <f>SUM(Table137[[#This Row],[1st charge]],Table137[[#This Row],[2nd charge]],Table137[[#This Row],[3rd charge]])+2</f>
        <v>21</v>
      </c>
      <c r="F144" s="13">
        <f>PRODUCT(Table137[[#This Row],[2nd charge]],Table137[[#This Row],[3rd charge]])</f>
        <v>56</v>
      </c>
      <c r="G144" s="3" t="s">
        <v>67</v>
      </c>
      <c r="H144" s="5" t="s">
        <v>4</v>
      </c>
      <c r="I144" s="15">
        <v>8</v>
      </c>
      <c r="J144" s="2">
        <f>IF(Table137[[#This Row],[Value (deg)]]="", "", COS(Table137[[#This Row],[Value (deg)]]/180*PI()))</f>
        <v>-0.19509032201612819</v>
      </c>
      <c r="K144" s="2">
        <f>IF(Table137[[#This Row],[Std (deg)]]="", "", Table137[[#This Row],[Std (deg)]]/180*PI()/Table137[[#This Row],[Derivative]])</f>
        <v>5.8521051229863792E-2</v>
      </c>
      <c r="L144" s="3">
        <v>1.0195911582083179</v>
      </c>
      <c r="M144" s="5">
        <v>101.25</v>
      </c>
      <c r="N144" s="5">
        <v>3.4186985827943359</v>
      </c>
    </row>
    <row r="145" spans="1:14">
      <c r="A145" s="1">
        <v>4</v>
      </c>
      <c r="B145" s="1">
        <v>8</v>
      </c>
      <c r="C145" s="1">
        <v>7</v>
      </c>
      <c r="D145" s="13">
        <f>Table137[[#This Row],[2nd charge]]-Table137[[#This Row],[3rd charge]]</f>
        <v>1</v>
      </c>
      <c r="E145" s="13">
        <f>SUM(Table137[[#This Row],[1st charge]],Table137[[#This Row],[2nd charge]],Table137[[#This Row],[3rd charge]])+2</f>
        <v>21</v>
      </c>
      <c r="F145" s="13">
        <f>PRODUCT(Table137[[#This Row],[2nd charge]],Table137[[#This Row],[3rd charge]])</f>
        <v>56</v>
      </c>
      <c r="G145" s="3" t="s">
        <v>67</v>
      </c>
      <c r="H145" s="5" t="s">
        <v>5</v>
      </c>
      <c r="I145" s="15">
        <v>8</v>
      </c>
      <c r="J145" s="2">
        <f>IF(Table137[[#This Row],[Value (deg)]]="", "", COS(Table137[[#This Row],[Value (deg)]]/180*PI()))</f>
        <v>-0.84221723371628643</v>
      </c>
      <c r="K145" s="2">
        <f>IF(Table137[[#This Row],[Std (deg)]]="", "", Table137[[#This Row],[Std (deg)]]/180*PI()/Table137[[#This Row],[Derivative]])</f>
        <v>2.3729292436903183E-2</v>
      </c>
      <c r="L145" s="3">
        <v>1.8548115715474329</v>
      </c>
      <c r="M145" s="5">
        <v>147.375</v>
      </c>
      <c r="N145" s="5">
        <v>2.521780125229002</v>
      </c>
    </row>
    <row r="146" spans="1:14">
      <c r="I146"/>
    </row>
    <row r="147" spans="1:14">
      <c r="I147"/>
    </row>
    <row r="148" spans="1:14">
      <c r="I148"/>
    </row>
    <row r="149" spans="1:14">
      <c r="I149"/>
    </row>
    <row r="150" spans="1:14">
      <c r="I150"/>
    </row>
    <row r="151" spans="1:14">
      <c r="I151"/>
    </row>
    <row r="152" spans="1:14">
      <c r="I152"/>
    </row>
    <row r="153" spans="1:14">
      <c r="I153"/>
    </row>
    <row r="154" spans="1:14">
      <c r="I154"/>
    </row>
    <row r="155" spans="1:14">
      <c r="I155"/>
    </row>
    <row r="156" spans="1:14">
      <c r="I156"/>
    </row>
    <row r="157" spans="1:14">
      <c r="I157"/>
    </row>
    <row r="158" spans="1:14">
      <c r="I158"/>
    </row>
    <row r="159" spans="1:14">
      <c r="I159"/>
    </row>
    <row r="160" spans="1:14">
      <c r="I160"/>
    </row>
    <row r="161" spans="9:9">
      <c r="I161"/>
    </row>
    <row r="162" spans="9:9">
      <c r="I162"/>
    </row>
    <row r="163" spans="9:9">
      <c r="I163"/>
    </row>
    <row r="164" spans="9:9">
      <c r="I164"/>
    </row>
    <row r="165" spans="9:9">
      <c r="I165"/>
    </row>
    <row r="166" spans="9:9">
      <c r="I166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7F433-2235-C142-82ED-AD3601EB7FCC}">
  <dimension ref="A1:M505"/>
  <sheetViews>
    <sheetView tabSelected="1" workbookViewId="0">
      <selection activeCell="M6" sqref="M6"/>
    </sheetView>
  </sheetViews>
  <sheetFormatPr baseColWidth="10" defaultColWidth="11.5" defaultRowHeight="16"/>
  <cols>
    <col min="1" max="2" width="15.83203125" customWidth="1"/>
    <col min="3" max="3" width="15.83203125" hidden="1" customWidth="1"/>
    <col min="4" max="4" width="15.83203125" style="8" customWidth="1"/>
    <col min="5" max="6" width="15.83203125" hidden="1" customWidth="1"/>
    <col min="7" max="7" width="15.83203125" style="9" hidden="1" customWidth="1"/>
    <col min="8" max="8" width="15.83203125" hidden="1" customWidth="1"/>
    <col min="9" max="11" width="15.83203125" customWidth="1"/>
    <col min="12" max="12" width="15.83203125" hidden="1" customWidth="1"/>
    <col min="13" max="13" width="15.83203125" customWidth="1"/>
  </cols>
  <sheetData>
    <row r="1" spans="1:13">
      <c r="A1" s="1" t="s">
        <v>77</v>
      </c>
      <c r="B1" s="1" t="s">
        <v>79</v>
      </c>
      <c r="C1" s="1" t="s">
        <v>70</v>
      </c>
      <c r="D1" s="1" t="s">
        <v>35</v>
      </c>
      <c r="E1" s="1" t="s">
        <v>36</v>
      </c>
      <c r="F1" s="1" t="s">
        <v>37</v>
      </c>
      <c r="G1" s="1" t="s">
        <v>39</v>
      </c>
      <c r="H1" s="1" t="s">
        <v>38</v>
      </c>
      <c r="I1" s="1" t="s">
        <v>34</v>
      </c>
      <c r="J1" s="1" t="s">
        <v>0</v>
      </c>
      <c r="K1" s="1" t="s">
        <v>1</v>
      </c>
      <c r="L1" s="2" t="s">
        <v>2</v>
      </c>
      <c r="M1" s="5" t="s">
        <v>16</v>
      </c>
    </row>
    <row r="2" spans="1:13">
      <c r="A2" s="1">
        <v>2015</v>
      </c>
      <c r="B2" s="1" t="s">
        <v>68</v>
      </c>
      <c r="C2" s="1" t="s">
        <v>71</v>
      </c>
      <c r="D2" s="1">
        <v>1</v>
      </c>
      <c r="E2" s="1">
        <v>1</v>
      </c>
      <c r="F2" s="1">
        <v>1</v>
      </c>
      <c r="G2" s="1">
        <f>Table1[[#This Row],[2nd charge]]-Table1[[#This Row],[3rd charge]]</f>
        <v>0</v>
      </c>
      <c r="H2" s="1">
        <f>SUM(Table1[[#This Row],[1st charge]],Table1[[#This Row],[2nd charge]],Table1[[#This Row],[3rd charge]])+2</f>
        <v>5</v>
      </c>
      <c r="I2" s="1">
        <f>PRODUCT(Table1[[#This Row],[2nd charge]],Table1[[#This Row],[3rd charge]])</f>
        <v>1</v>
      </c>
      <c r="J2" s="1" t="s">
        <v>6</v>
      </c>
      <c r="K2" s="1" t="s">
        <v>3</v>
      </c>
      <c r="L2" s="2">
        <f>COS(Table1[[#This Row],[Value (deg)]]/180*PI())</f>
        <v>-0.39627393034896935</v>
      </c>
      <c r="M2" s="5">
        <v>113.34544954747901</v>
      </c>
    </row>
    <row r="3" spans="1:13">
      <c r="A3" s="1">
        <v>2015</v>
      </c>
      <c r="B3" s="1" t="s">
        <v>68</v>
      </c>
      <c r="C3" s="1" t="s">
        <v>71</v>
      </c>
      <c r="D3" s="1">
        <v>1</v>
      </c>
      <c r="E3" s="1">
        <v>1</v>
      </c>
      <c r="F3" s="1">
        <v>1</v>
      </c>
      <c r="G3" s="1">
        <f>Table1[[#This Row],[2nd charge]]-Table1[[#This Row],[3rd charge]]</f>
        <v>0</v>
      </c>
      <c r="H3" s="13">
        <f>SUM(Table1[[#This Row],[1st charge]],Table1[[#This Row],[2nd charge]],Table1[[#This Row],[3rd charge]])+2</f>
        <v>5</v>
      </c>
      <c r="I3" s="13">
        <f>PRODUCT(Table1[[#This Row],[2nd charge]],Table1[[#This Row],[3rd charge]])</f>
        <v>1</v>
      </c>
      <c r="J3" s="7" t="s">
        <v>6</v>
      </c>
      <c r="K3" s="7" t="s">
        <v>4</v>
      </c>
      <c r="L3" s="14">
        <f>COS(Table1[[#This Row],[Value (deg)]]/180*PI())</f>
        <v>-0.39627393034896935</v>
      </c>
      <c r="M3" s="5">
        <v>113.34544954747901</v>
      </c>
    </row>
    <row r="4" spans="1:13">
      <c r="A4" s="1">
        <v>2015</v>
      </c>
      <c r="B4" s="1" t="s">
        <v>68</v>
      </c>
      <c r="C4" s="1" t="s">
        <v>71</v>
      </c>
      <c r="D4" s="1">
        <v>1</v>
      </c>
      <c r="E4" s="1">
        <v>1</v>
      </c>
      <c r="F4" s="1">
        <v>1</v>
      </c>
      <c r="G4" s="1">
        <f>Table1[[#This Row],[2nd charge]]-Table1[[#This Row],[3rd charge]]</f>
        <v>0</v>
      </c>
      <c r="H4" s="13">
        <f>SUM(Table1[[#This Row],[1st charge]],Table1[[#This Row],[2nd charge]],Table1[[#This Row],[3rd charge]])+2</f>
        <v>5</v>
      </c>
      <c r="I4" s="13">
        <f>PRODUCT(Table1[[#This Row],[2nd charge]],Table1[[#This Row],[3rd charge]])</f>
        <v>1</v>
      </c>
      <c r="J4" s="7" t="s">
        <v>6</v>
      </c>
      <c r="K4" s="7" t="s">
        <v>5</v>
      </c>
      <c r="L4" s="14">
        <f>COS(Table1[[#This Row],[Value (deg)]]/180*PI())</f>
        <v>-0.68593394425156018</v>
      </c>
      <c r="M4" s="5">
        <v>133.30910090504199</v>
      </c>
    </row>
    <row r="5" spans="1:13">
      <c r="A5" s="1">
        <v>2015</v>
      </c>
      <c r="B5" s="1" t="s">
        <v>68</v>
      </c>
      <c r="C5" s="1" t="s">
        <v>71</v>
      </c>
      <c r="D5" s="1">
        <v>1</v>
      </c>
      <c r="E5" s="1">
        <v>2</v>
      </c>
      <c r="F5" s="1">
        <v>1</v>
      </c>
      <c r="G5" s="1">
        <f>Table1[[#This Row],[2nd charge]]-Table1[[#This Row],[3rd charge]]</f>
        <v>1</v>
      </c>
      <c r="H5" s="1">
        <f>SUM(Table1[[#This Row],[1st charge]],Table1[[#This Row],[2nd charge]],Table1[[#This Row],[3rd charge]])+2</f>
        <v>6</v>
      </c>
      <c r="I5" s="1">
        <f>PRODUCT(Table1[[#This Row],[2nd charge]],Table1[[#This Row],[3rd charge]])</f>
        <v>2</v>
      </c>
      <c r="J5" s="7" t="s">
        <v>7</v>
      </c>
      <c r="K5" s="7" t="s">
        <v>3</v>
      </c>
      <c r="L5" s="14">
        <f>COS(Table1[[#This Row],[Value (deg)]]/180*PI())</f>
        <v>-0.64530237335834784</v>
      </c>
      <c r="M5" s="5">
        <v>130.188350170837</v>
      </c>
    </row>
    <row r="6" spans="1:13">
      <c r="A6" s="1">
        <v>2015</v>
      </c>
      <c r="B6" s="1" t="s">
        <v>68</v>
      </c>
      <c r="C6" s="1" t="s">
        <v>71</v>
      </c>
      <c r="D6" s="1">
        <v>1</v>
      </c>
      <c r="E6" s="1">
        <v>2</v>
      </c>
      <c r="F6" s="1">
        <v>1</v>
      </c>
      <c r="G6" s="1">
        <f>Table1[[#This Row],[2nd charge]]-Table1[[#This Row],[3rd charge]]</f>
        <v>1</v>
      </c>
      <c r="H6" s="13">
        <f>SUM(Table1[[#This Row],[1st charge]],Table1[[#This Row],[2nd charge]],Table1[[#This Row],[3rd charge]])+2</f>
        <v>6</v>
      </c>
      <c r="I6" s="13">
        <f>PRODUCT(Table1[[#This Row],[2nd charge]],Table1[[#This Row],[3rd charge]])</f>
        <v>2</v>
      </c>
      <c r="J6" s="7" t="s">
        <v>7</v>
      </c>
      <c r="K6" s="7" t="s">
        <v>4</v>
      </c>
      <c r="L6" s="14">
        <f>COS(Table1[[#This Row],[Value (deg)]]/180*PI())</f>
        <v>-4.9258908396960597E-3</v>
      </c>
      <c r="M6" s="5">
        <v>90.282233896837297</v>
      </c>
    </row>
    <row r="7" spans="1:13">
      <c r="A7" s="1">
        <v>2015</v>
      </c>
      <c r="B7" s="1" t="s">
        <v>68</v>
      </c>
      <c r="C7" s="1" t="s">
        <v>71</v>
      </c>
      <c r="D7" s="1">
        <v>1</v>
      </c>
      <c r="E7" s="1">
        <v>2</v>
      </c>
      <c r="F7" s="1">
        <v>1</v>
      </c>
      <c r="G7" s="1">
        <f>Table1[[#This Row],[2nd charge]]-Table1[[#This Row],[3rd charge]]</f>
        <v>1</v>
      </c>
      <c r="H7" s="13">
        <f>SUM(Table1[[#This Row],[1st charge]],Table1[[#This Row],[2nd charge]],Table1[[#This Row],[3rd charge]])+2</f>
        <v>6</v>
      </c>
      <c r="I7" s="13">
        <f>PRODUCT(Table1[[#This Row],[2nd charge]],Table1[[#This Row],[3rd charge]])</f>
        <v>2</v>
      </c>
      <c r="J7" s="7" t="s">
        <v>7</v>
      </c>
      <c r="K7" s="7" t="s">
        <v>5</v>
      </c>
      <c r="L7" s="14">
        <f>COS(Table1[[#This Row],[Value (deg)]]/180*PI())</f>
        <v>-0.76073929516162242</v>
      </c>
      <c r="M7" s="5">
        <v>139.52941593232501</v>
      </c>
    </row>
    <row r="8" spans="1:13">
      <c r="A8" s="1">
        <v>2015</v>
      </c>
      <c r="B8" s="1" t="s">
        <v>68</v>
      </c>
      <c r="C8" s="1" t="s">
        <v>71</v>
      </c>
      <c r="D8" s="1">
        <v>1</v>
      </c>
      <c r="E8" s="1">
        <v>2</v>
      </c>
      <c r="F8" s="1">
        <v>2</v>
      </c>
      <c r="G8" s="1">
        <f>Table1[[#This Row],[2nd charge]]-Table1[[#This Row],[3rd charge]]</f>
        <v>0</v>
      </c>
      <c r="H8" s="1">
        <f>SUM(Table1[[#This Row],[1st charge]],Table1[[#This Row],[2nd charge]],Table1[[#This Row],[3rd charge]])+2</f>
        <v>7</v>
      </c>
      <c r="I8" s="1">
        <f>PRODUCT(Table1[[#This Row],[2nd charge]],Table1[[#This Row],[3rd charge]])</f>
        <v>4</v>
      </c>
      <c r="J8" s="7" t="s">
        <v>8</v>
      </c>
      <c r="K8" s="7" t="s">
        <v>3</v>
      </c>
      <c r="L8" s="14">
        <f>COS(Table1[[#This Row],[Value (deg)]]/180*PI())</f>
        <v>-0.30414421920980456</v>
      </c>
      <c r="M8" s="5">
        <v>107.706685500858</v>
      </c>
    </row>
    <row r="9" spans="1:13">
      <c r="A9" s="1">
        <v>2015</v>
      </c>
      <c r="B9" s="1" t="s">
        <v>68</v>
      </c>
      <c r="C9" s="1" t="s">
        <v>71</v>
      </c>
      <c r="D9" s="1">
        <v>1</v>
      </c>
      <c r="E9" s="1">
        <v>2</v>
      </c>
      <c r="F9" s="1">
        <v>2</v>
      </c>
      <c r="G9" s="1">
        <f>Table1[[#This Row],[2nd charge]]-Table1[[#This Row],[3rd charge]]</f>
        <v>0</v>
      </c>
      <c r="H9" s="13">
        <f>SUM(Table1[[#This Row],[1st charge]],Table1[[#This Row],[2nd charge]],Table1[[#This Row],[3rd charge]])+2</f>
        <v>7</v>
      </c>
      <c r="I9" s="13">
        <f>PRODUCT(Table1[[#This Row],[2nd charge]],Table1[[#This Row],[3rd charge]])</f>
        <v>4</v>
      </c>
      <c r="J9" s="7" t="s">
        <v>8</v>
      </c>
      <c r="K9" s="7" t="s">
        <v>4</v>
      </c>
      <c r="L9" s="14">
        <f>COS(Table1[[#This Row],[Value (deg)]]/180*PI())</f>
        <v>-0.30414421920980456</v>
      </c>
      <c r="M9" s="5">
        <v>107.706685500858</v>
      </c>
    </row>
    <row r="10" spans="1:13">
      <c r="A10" s="1">
        <v>2015</v>
      </c>
      <c r="B10" s="1" t="s">
        <v>68</v>
      </c>
      <c r="C10" s="1" t="s">
        <v>71</v>
      </c>
      <c r="D10" s="1">
        <v>1</v>
      </c>
      <c r="E10" s="1">
        <v>2</v>
      </c>
      <c r="F10" s="1">
        <v>2</v>
      </c>
      <c r="G10" s="1">
        <f>Table1[[#This Row],[2nd charge]]-Table1[[#This Row],[3rd charge]]</f>
        <v>0</v>
      </c>
      <c r="H10" s="13">
        <f>SUM(Table1[[#This Row],[1st charge]],Table1[[#This Row],[2nd charge]],Table1[[#This Row],[3rd charge]])+2</f>
        <v>7</v>
      </c>
      <c r="I10" s="13">
        <f>PRODUCT(Table1[[#This Row],[2nd charge]],Table1[[#This Row],[3rd charge]])</f>
        <v>4</v>
      </c>
      <c r="J10" s="7" t="s">
        <v>8</v>
      </c>
      <c r="K10" s="7" t="s">
        <v>5</v>
      </c>
      <c r="L10" s="14">
        <f>COS(Table1[[#This Row],[Value (deg)]]/180*PI())</f>
        <v>-0.8149925878425065</v>
      </c>
      <c r="M10" s="5">
        <v>144.586628998283</v>
      </c>
    </row>
    <row r="11" spans="1:13">
      <c r="A11" s="1">
        <v>2015</v>
      </c>
      <c r="B11" s="1" t="s">
        <v>68</v>
      </c>
      <c r="C11" s="1" t="s">
        <v>71</v>
      </c>
      <c r="D11" s="1">
        <v>1</v>
      </c>
      <c r="E11" s="1">
        <v>3</v>
      </c>
      <c r="F11" s="1">
        <v>1</v>
      </c>
      <c r="G11" s="1">
        <f>Table1[[#This Row],[2nd charge]]-Table1[[#This Row],[3rd charge]]</f>
        <v>2</v>
      </c>
      <c r="H11" s="1">
        <f>SUM(Table1[[#This Row],[1st charge]],Table1[[#This Row],[2nd charge]],Table1[[#This Row],[3rd charge]])+2</f>
        <v>7</v>
      </c>
      <c r="I11" s="1">
        <f>PRODUCT(Table1[[#This Row],[2nd charge]],Table1[[#This Row],[3rd charge]])</f>
        <v>3</v>
      </c>
      <c r="J11" s="7" t="s">
        <v>9</v>
      </c>
      <c r="K11" s="7" t="s">
        <v>3</v>
      </c>
      <c r="L11" s="14">
        <f>COS(Table1[[#This Row],[Value (deg)]]/180*PI())</f>
        <v>-0.76247249406531403</v>
      </c>
      <c r="M11" s="5">
        <v>139.68265502436901</v>
      </c>
    </row>
    <row r="12" spans="1:13">
      <c r="A12" s="1">
        <v>2015</v>
      </c>
      <c r="B12" s="1" t="s">
        <v>68</v>
      </c>
      <c r="C12" s="1" t="s">
        <v>71</v>
      </c>
      <c r="D12" s="1">
        <v>1</v>
      </c>
      <c r="E12" s="1">
        <v>3</v>
      </c>
      <c r="F12" s="1">
        <v>1</v>
      </c>
      <c r="G12" s="1">
        <f>Table1[[#This Row],[2nd charge]]-Table1[[#This Row],[3rd charge]]</f>
        <v>2</v>
      </c>
      <c r="H12" s="13">
        <f>SUM(Table1[[#This Row],[1st charge]],Table1[[#This Row],[2nd charge]],Table1[[#This Row],[3rd charge]])+2</f>
        <v>7</v>
      </c>
      <c r="I12" s="13">
        <f>PRODUCT(Table1[[#This Row],[2nd charge]],Table1[[#This Row],[3rd charge]])</f>
        <v>3</v>
      </c>
      <c r="J12" s="7" t="s">
        <v>9</v>
      </c>
      <c r="K12" s="7" t="s">
        <v>4</v>
      </c>
      <c r="L12" s="14">
        <f>COS(Table1[[#This Row],[Value (deg)]]/180*PI())</f>
        <v>0.23741191635545919</v>
      </c>
      <c r="M12" s="5">
        <v>76.266160244491701</v>
      </c>
    </row>
    <row r="13" spans="1:13">
      <c r="A13" s="1">
        <v>2015</v>
      </c>
      <c r="B13" s="1" t="s">
        <v>68</v>
      </c>
      <c r="C13" s="1" t="s">
        <v>71</v>
      </c>
      <c r="D13" s="1">
        <v>1</v>
      </c>
      <c r="E13" s="1">
        <v>3</v>
      </c>
      <c r="F13" s="1">
        <v>1</v>
      </c>
      <c r="G13" s="1">
        <f>Table1[[#This Row],[2nd charge]]-Table1[[#This Row],[3rd charge]]</f>
        <v>2</v>
      </c>
      <c r="H13" s="13">
        <f>SUM(Table1[[#This Row],[1st charge]],Table1[[#This Row],[2nd charge]],Table1[[#This Row],[3rd charge]])+2</f>
        <v>7</v>
      </c>
      <c r="I13" s="13">
        <f>PRODUCT(Table1[[#This Row],[2nd charge]],Table1[[#This Row],[3rd charge]])</f>
        <v>3</v>
      </c>
      <c r="J13" s="7" t="s">
        <v>9</v>
      </c>
      <c r="K13" s="7" t="s">
        <v>5</v>
      </c>
      <c r="L13" s="14">
        <f>COS(Table1[[#This Row],[Value (deg)]]/180*PI())</f>
        <v>-0.80954176478592987</v>
      </c>
      <c r="M13" s="5">
        <v>144.05118473113899</v>
      </c>
    </row>
    <row r="14" spans="1:13">
      <c r="A14" s="1">
        <v>2015</v>
      </c>
      <c r="B14" s="1" t="s">
        <v>68</v>
      </c>
      <c r="C14" s="1" t="s">
        <v>71</v>
      </c>
      <c r="D14" s="1">
        <v>1</v>
      </c>
      <c r="E14" s="1">
        <v>3</v>
      </c>
      <c r="F14" s="1">
        <v>2</v>
      </c>
      <c r="G14" s="1">
        <f>Table1[[#This Row],[2nd charge]]-Table1[[#This Row],[3rd charge]]</f>
        <v>1</v>
      </c>
      <c r="H14" s="1">
        <f>SUM(Table1[[#This Row],[1st charge]],Table1[[#This Row],[2nd charge]],Table1[[#This Row],[3rd charge]])+2</f>
        <v>8</v>
      </c>
      <c r="I14" s="1">
        <f>PRODUCT(Table1[[#This Row],[2nd charge]],Table1[[#This Row],[3rd charge]])</f>
        <v>6</v>
      </c>
      <c r="J14" s="7" t="s">
        <v>10</v>
      </c>
      <c r="K14" s="7" t="s">
        <v>3</v>
      </c>
      <c r="L14" s="14">
        <f>COS(Table1[[#This Row],[Value (deg)]]/180*PI())</f>
        <v>-0.46886796923524848</v>
      </c>
      <c r="M14" s="5">
        <v>117.960839031652</v>
      </c>
    </row>
    <row r="15" spans="1:13">
      <c r="A15" s="1">
        <v>2015</v>
      </c>
      <c r="B15" s="1" t="s">
        <v>68</v>
      </c>
      <c r="C15" s="1" t="s">
        <v>71</v>
      </c>
      <c r="D15" s="1">
        <v>1</v>
      </c>
      <c r="E15" s="1">
        <v>3</v>
      </c>
      <c r="F15" s="1">
        <v>2</v>
      </c>
      <c r="G15" s="1">
        <f>Table1[[#This Row],[2nd charge]]-Table1[[#This Row],[3rd charge]]</f>
        <v>1</v>
      </c>
      <c r="H15" s="13">
        <f>SUM(Table1[[#This Row],[1st charge]],Table1[[#This Row],[2nd charge]],Table1[[#This Row],[3rd charge]])+2</f>
        <v>8</v>
      </c>
      <c r="I15" s="13">
        <f>PRODUCT(Table1[[#This Row],[2nd charge]],Table1[[#This Row],[3rd charge]])</f>
        <v>6</v>
      </c>
      <c r="J15" s="7" t="s">
        <v>10</v>
      </c>
      <c r="K15" s="7" t="s">
        <v>4</v>
      </c>
      <c r="L15" s="14">
        <f>COS(Table1[[#This Row],[Value (deg)]]/180*PI())</f>
        <v>-7.2838949038506795E-2</v>
      </c>
      <c r="M15" s="5">
        <v>94.177063508665597</v>
      </c>
    </row>
    <row r="16" spans="1:13">
      <c r="A16" s="1">
        <v>2015</v>
      </c>
      <c r="B16" s="1" t="s">
        <v>68</v>
      </c>
      <c r="C16" s="1" t="s">
        <v>71</v>
      </c>
      <c r="D16" s="1">
        <v>1</v>
      </c>
      <c r="E16" s="1">
        <v>3</v>
      </c>
      <c r="F16" s="1">
        <v>2</v>
      </c>
      <c r="G16" s="1">
        <f>Table1[[#This Row],[2nd charge]]-Table1[[#This Row],[3rd charge]]</f>
        <v>1</v>
      </c>
      <c r="H16" s="13">
        <f>SUM(Table1[[#This Row],[1st charge]],Table1[[#This Row],[2nd charge]],Table1[[#This Row],[3rd charge]])+2</f>
        <v>8</v>
      </c>
      <c r="I16" s="13">
        <f>PRODUCT(Table1[[#This Row],[2nd charge]],Table1[[#This Row],[3rd charge]])</f>
        <v>6</v>
      </c>
      <c r="J16" s="7" t="s">
        <v>10</v>
      </c>
      <c r="K16" s="7" t="s">
        <v>5</v>
      </c>
      <c r="L16" s="14">
        <f>COS(Table1[[#This Row],[Value (deg)]]/180*PI())</f>
        <v>-0.84677020307200479</v>
      </c>
      <c r="M16" s="5">
        <v>147.86209745968199</v>
      </c>
    </row>
    <row r="17" spans="1:13">
      <c r="A17" s="1">
        <v>2015</v>
      </c>
      <c r="B17" s="1" t="s">
        <v>68</v>
      </c>
      <c r="C17" s="1" t="s">
        <v>71</v>
      </c>
      <c r="D17" s="1">
        <v>1</v>
      </c>
      <c r="E17" s="1">
        <v>3</v>
      </c>
      <c r="F17" s="1">
        <v>3</v>
      </c>
      <c r="G17" s="1">
        <f>Table1[[#This Row],[2nd charge]]-Table1[[#This Row],[3rd charge]]</f>
        <v>0</v>
      </c>
      <c r="H17" s="1">
        <f>SUM(Table1[[#This Row],[1st charge]],Table1[[#This Row],[2nd charge]],Table1[[#This Row],[3rd charge]])+2</f>
        <v>9</v>
      </c>
      <c r="I17" s="1">
        <f>PRODUCT(Table1[[#This Row],[2nd charge]],Table1[[#This Row],[3rd charge]])</f>
        <v>9</v>
      </c>
      <c r="J17" s="7" t="s">
        <v>11</v>
      </c>
      <c r="K17" s="7" t="s">
        <v>3</v>
      </c>
      <c r="L17" s="14">
        <f>COS(Table1[[#This Row],[Value (deg)]]/180*PI())</f>
        <v>-0.25397855958143239</v>
      </c>
      <c r="M17" s="5">
        <v>104.71306844611701</v>
      </c>
    </row>
    <row r="18" spans="1:13">
      <c r="A18" s="1">
        <v>2015</v>
      </c>
      <c r="B18" s="1" t="s">
        <v>68</v>
      </c>
      <c r="C18" s="1" t="s">
        <v>71</v>
      </c>
      <c r="D18" s="1">
        <v>1</v>
      </c>
      <c r="E18" s="1">
        <v>3</v>
      </c>
      <c r="F18" s="1">
        <v>3</v>
      </c>
      <c r="G18" s="1">
        <f>Table1[[#This Row],[2nd charge]]-Table1[[#This Row],[3rd charge]]</f>
        <v>0</v>
      </c>
      <c r="H18" s="13">
        <f>SUM(Table1[[#This Row],[1st charge]],Table1[[#This Row],[2nd charge]],Table1[[#This Row],[3rd charge]])+2</f>
        <v>9</v>
      </c>
      <c r="I18" s="13">
        <f>PRODUCT(Table1[[#This Row],[2nd charge]],Table1[[#This Row],[3rd charge]])</f>
        <v>9</v>
      </c>
      <c r="J18" s="7" t="s">
        <v>11</v>
      </c>
      <c r="K18" s="7" t="s">
        <v>4</v>
      </c>
      <c r="L18" s="14">
        <f>COS(Table1[[#This Row],[Value (deg)]]/180*PI())</f>
        <v>-0.25397855958143239</v>
      </c>
      <c r="M18" s="5">
        <v>104.71306844611701</v>
      </c>
    </row>
    <row r="19" spans="1:13">
      <c r="A19" s="1">
        <v>2015</v>
      </c>
      <c r="B19" s="1" t="s">
        <v>68</v>
      </c>
      <c r="C19" s="1" t="s">
        <v>71</v>
      </c>
      <c r="D19" s="1">
        <v>1</v>
      </c>
      <c r="E19" s="1">
        <v>3</v>
      </c>
      <c r="F19" s="1">
        <v>3</v>
      </c>
      <c r="G19" s="1">
        <f>Table1[[#This Row],[2nd charge]]-Table1[[#This Row],[3rd charge]]</f>
        <v>0</v>
      </c>
      <c r="H19" s="13">
        <f>SUM(Table1[[#This Row],[1st charge]],Table1[[#This Row],[2nd charge]],Table1[[#This Row],[3rd charge]])+2</f>
        <v>9</v>
      </c>
      <c r="I19" s="13">
        <f>PRODUCT(Table1[[#This Row],[2nd charge]],Table1[[#This Row],[3rd charge]])</f>
        <v>9</v>
      </c>
      <c r="J19" s="7" t="s">
        <v>11</v>
      </c>
      <c r="K19" s="7" t="s">
        <v>5</v>
      </c>
      <c r="L19" s="14">
        <f>COS(Table1[[#This Row],[Value (deg)]]/180*PI())</f>
        <v>-0.87098978254586423</v>
      </c>
      <c r="M19" s="5">
        <v>150.573863107764</v>
      </c>
    </row>
    <row r="20" spans="1:13">
      <c r="A20" s="1">
        <v>2015</v>
      </c>
      <c r="B20" s="1" t="s">
        <v>68</v>
      </c>
      <c r="C20" s="1" t="s">
        <v>71</v>
      </c>
      <c r="D20" s="1">
        <v>1</v>
      </c>
      <c r="E20" s="1">
        <v>4</v>
      </c>
      <c r="F20" s="1">
        <v>2</v>
      </c>
      <c r="G20" s="1">
        <f>Table1[[#This Row],[2nd charge]]-Table1[[#This Row],[3rd charge]]</f>
        <v>2</v>
      </c>
      <c r="H20" s="1">
        <f>SUM(Table1[[#This Row],[1st charge]],Table1[[#This Row],[2nd charge]],Table1[[#This Row],[3rd charge]])+2</f>
        <v>9</v>
      </c>
      <c r="I20" s="1">
        <f>PRODUCT(Table1[[#This Row],[2nd charge]],Table1[[#This Row],[3rd charge]])</f>
        <v>8</v>
      </c>
      <c r="J20" s="7" t="s">
        <v>20</v>
      </c>
      <c r="K20" s="7" t="s">
        <v>3</v>
      </c>
      <c r="L20" s="14">
        <f>COS(Table1[[#This Row],[Value (deg)]]/180*PI())</f>
        <v>-0.57361871914560847</v>
      </c>
      <c r="M20" s="5">
        <v>125.002957533311</v>
      </c>
    </row>
    <row r="21" spans="1:13">
      <c r="A21" s="1">
        <v>2015</v>
      </c>
      <c r="B21" s="1" t="s">
        <v>68</v>
      </c>
      <c r="C21" s="1" t="s">
        <v>71</v>
      </c>
      <c r="D21" s="1">
        <v>1</v>
      </c>
      <c r="E21" s="1">
        <v>4</v>
      </c>
      <c r="F21" s="1">
        <v>2</v>
      </c>
      <c r="G21" s="1">
        <f>Table1[[#This Row],[2nd charge]]-Table1[[#This Row],[3rd charge]]</f>
        <v>2</v>
      </c>
      <c r="H21" s="13">
        <f>SUM(Table1[[#This Row],[1st charge]],Table1[[#This Row],[2nd charge]],Table1[[#This Row],[3rd charge]])+2</f>
        <v>9</v>
      </c>
      <c r="I21" s="13">
        <f>PRODUCT(Table1[[#This Row],[2nd charge]],Table1[[#This Row],[3rd charge]])</f>
        <v>8</v>
      </c>
      <c r="J21" s="7" t="s">
        <v>20</v>
      </c>
      <c r="K21" s="7" t="s">
        <v>4</v>
      </c>
      <c r="L21" s="14">
        <f>COS(Table1[[#This Row],[Value (deg)]]/180*PI())</f>
        <v>9.3127302589240527E-2</v>
      </c>
      <c r="M21" s="5">
        <v>84.656455718489099</v>
      </c>
    </row>
    <row r="22" spans="1:13">
      <c r="A22" s="1">
        <v>2015</v>
      </c>
      <c r="B22" s="1" t="s">
        <v>68</v>
      </c>
      <c r="C22" s="1" t="s">
        <v>71</v>
      </c>
      <c r="D22" s="1">
        <v>1</v>
      </c>
      <c r="E22" s="1">
        <v>4</v>
      </c>
      <c r="F22" s="1">
        <v>2</v>
      </c>
      <c r="G22" s="1">
        <f>Table1[[#This Row],[2nd charge]]-Table1[[#This Row],[3rd charge]]</f>
        <v>2</v>
      </c>
      <c r="H22" s="13">
        <f>SUM(Table1[[#This Row],[1st charge]],Table1[[#This Row],[2nd charge]],Table1[[#This Row],[3rd charge]])+2</f>
        <v>9</v>
      </c>
      <c r="I22" s="13">
        <f>PRODUCT(Table1[[#This Row],[2nd charge]],Table1[[#This Row],[3rd charge]])</f>
        <v>8</v>
      </c>
      <c r="J22" s="7" t="s">
        <v>20</v>
      </c>
      <c r="K22" s="7" t="s">
        <v>5</v>
      </c>
      <c r="L22" s="14">
        <f>COS(Table1[[#This Row],[Value (deg)]]/180*PI())</f>
        <v>-0.86898226571340309</v>
      </c>
      <c r="M22" s="5">
        <v>150.340586748199</v>
      </c>
    </row>
    <row r="23" spans="1:13">
      <c r="A23" s="1">
        <v>2015</v>
      </c>
      <c r="B23" s="1" t="s">
        <v>68</v>
      </c>
      <c r="C23" s="1" t="s">
        <v>71</v>
      </c>
      <c r="D23" s="1">
        <v>1</v>
      </c>
      <c r="E23" s="1">
        <v>4</v>
      </c>
      <c r="F23" s="1">
        <v>3</v>
      </c>
      <c r="G23" s="1">
        <f>Table1[[#This Row],[2nd charge]]-Table1[[#This Row],[3rd charge]]</f>
        <v>1</v>
      </c>
      <c r="H23" s="1">
        <f>SUM(Table1[[#This Row],[1st charge]],Table1[[#This Row],[2nd charge]],Table1[[#This Row],[3rd charge]])+2</f>
        <v>10</v>
      </c>
      <c r="I23" s="1">
        <f>PRODUCT(Table1[[#This Row],[2nd charge]],Table1[[#This Row],[3rd charge]])</f>
        <v>12</v>
      </c>
      <c r="J23" s="7" t="s">
        <v>21</v>
      </c>
      <c r="K23" s="7" t="s">
        <v>3</v>
      </c>
      <c r="L23" s="14">
        <f>COS(Table1[[#This Row],[Value (deg)]]/180*PI())</f>
        <v>-0.3755834617879501</v>
      </c>
      <c r="M23" s="5">
        <v>112.060378923416</v>
      </c>
    </row>
    <row r="24" spans="1:13">
      <c r="A24" s="1">
        <v>2015</v>
      </c>
      <c r="B24" s="1" t="s">
        <v>68</v>
      </c>
      <c r="C24" s="1" t="s">
        <v>71</v>
      </c>
      <c r="D24" s="1">
        <v>1</v>
      </c>
      <c r="E24" s="1">
        <v>4</v>
      </c>
      <c r="F24" s="1">
        <v>3</v>
      </c>
      <c r="G24" s="1">
        <f>Table1[[#This Row],[2nd charge]]-Table1[[#This Row],[3rd charge]]</f>
        <v>1</v>
      </c>
      <c r="H24" s="13">
        <f>SUM(Table1[[#This Row],[1st charge]],Table1[[#This Row],[2nd charge]],Table1[[#This Row],[3rd charge]])+2</f>
        <v>10</v>
      </c>
      <c r="I24" s="13">
        <f>PRODUCT(Table1[[#This Row],[2nd charge]],Table1[[#This Row],[3rd charge]])</f>
        <v>12</v>
      </c>
      <c r="J24" s="7" t="s">
        <v>21</v>
      </c>
      <c r="K24" s="7" t="s">
        <v>4</v>
      </c>
      <c r="L24" s="14">
        <f>COS(Table1[[#This Row],[Value (deg)]]/180*PI())</f>
        <v>-9.2741589344015898E-2</v>
      </c>
      <c r="M24" s="5">
        <v>95.321348481990796</v>
      </c>
    </row>
    <row r="25" spans="1:13">
      <c r="A25" s="1">
        <v>2015</v>
      </c>
      <c r="B25" s="1" t="s">
        <v>68</v>
      </c>
      <c r="C25" s="1" t="s">
        <v>71</v>
      </c>
      <c r="D25" s="1">
        <v>1</v>
      </c>
      <c r="E25" s="1">
        <v>4</v>
      </c>
      <c r="F25" s="1">
        <v>3</v>
      </c>
      <c r="G25" s="1">
        <f>Table1[[#This Row],[2nd charge]]-Table1[[#This Row],[3rd charge]]</f>
        <v>1</v>
      </c>
      <c r="H25" s="13">
        <f>SUM(Table1[[#This Row],[1st charge]],Table1[[#This Row],[2nd charge]],Table1[[#This Row],[3rd charge]])+2</f>
        <v>10</v>
      </c>
      <c r="I25" s="13">
        <f>PRODUCT(Table1[[#This Row],[2nd charge]],Table1[[#This Row],[3rd charge]])</f>
        <v>12</v>
      </c>
      <c r="J25" s="7" t="s">
        <v>21</v>
      </c>
      <c r="K25" s="7" t="s">
        <v>5</v>
      </c>
      <c r="L25" s="14">
        <f>COS(Table1[[#This Row],[Value (deg)]]/180*PI())</f>
        <v>-0.88796210549141164</v>
      </c>
      <c r="M25" s="5">
        <v>152.61827259459201</v>
      </c>
    </row>
    <row r="26" spans="1:13">
      <c r="A26" s="1">
        <v>2015</v>
      </c>
      <c r="B26" s="1" t="s">
        <v>68</v>
      </c>
      <c r="C26" s="1" t="s">
        <v>71</v>
      </c>
      <c r="D26" s="1">
        <v>1</v>
      </c>
      <c r="E26" s="1">
        <v>4</v>
      </c>
      <c r="F26" s="1">
        <v>4</v>
      </c>
      <c r="G26" s="1">
        <f>Table1[[#This Row],[2nd charge]]-Table1[[#This Row],[3rd charge]]</f>
        <v>0</v>
      </c>
      <c r="H26" s="1">
        <f>SUM(Table1[[#This Row],[1st charge]],Table1[[#This Row],[2nd charge]],Table1[[#This Row],[3rd charge]])+2</f>
        <v>11</v>
      </c>
      <c r="I26" s="1">
        <f>PRODUCT(Table1[[#This Row],[2nd charge]],Table1[[#This Row],[3rd charge]])</f>
        <v>16</v>
      </c>
      <c r="J26" s="7" t="s">
        <v>22</v>
      </c>
      <c r="K26" s="7" t="s">
        <v>3</v>
      </c>
      <c r="L26" s="14">
        <f>COS(Table1[[#This Row],[Value (deg)]]/180*PI())</f>
        <v>-0.22162684326732535</v>
      </c>
      <c r="M26" s="5">
        <v>102.804603311195</v>
      </c>
    </row>
    <row r="27" spans="1:13">
      <c r="A27" s="1">
        <v>2015</v>
      </c>
      <c r="B27" s="1" t="s">
        <v>68</v>
      </c>
      <c r="C27" s="1" t="s">
        <v>71</v>
      </c>
      <c r="D27" s="1">
        <v>1</v>
      </c>
      <c r="E27" s="1">
        <v>4</v>
      </c>
      <c r="F27" s="1">
        <v>4</v>
      </c>
      <c r="G27" s="1">
        <f>Table1[[#This Row],[2nd charge]]-Table1[[#This Row],[3rd charge]]</f>
        <v>0</v>
      </c>
      <c r="H27" s="13">
        <f>SUM(Table1[[#This Row],[1st charge]],Table1[[#This Row],[2nd charge]],Table1[[#This Row],[3rd charge]])+2</f>
        <v>11</v>
      </c>
      <c r="I27" s="13">
        <f>PRODUCT(Table1[[#This Row],[2nd charge]],Table1[[#This Row],[3rd charge]])</f>
        <v>16</v>
      </c>
      <c r="J27" s="7" t="s">
        <v>22</v>
      </c>
      <c r="K27" s="7" t="s">
        <v>4</v>
      </c>
      <c r="L27" s="14">
        <f>COS(Table1[[#This Row],[Value (deg)]]/180*PI())</f>
        <v>-0.22162684326732535</v>
      </c>
      <c r="M27" s="5">
        <v>102.804603311195</v>
      </c>
    </row>
    <row r="28" spans="1:13">
      <c r="A28" s="1">
        <v>2015</v>
      </c>
      <c r="B28" s="1" t="s">
        <v>68</v>
      </c>
      <c r="C28" s="1" t="s">
        <v>71</v>
      </c>
      <c r="D28" s="1">
        <v>1</v>
      </c>
      <c r="E28" s="1">
        <v>4</v>
      </c>
      <c r="F28" s="1">
        <v>4</v>
      </c>
      <c r="G28" s="1">
        <f>Table1[[#This Row],[2nd charge]]-Table1[[#This Row],[3rd charge]]</f>
        <v>0</v>
      </c>
      <c r="H28" s="13">
        <f>SUM(Table1[[#This Row],[1st charge]],Table1[[#This Row],[2nd charge]],Table1[[#This Row],[3rd charge]])+2</f>
        <v>11</v>
      </c>
      <c r="I28" s="13">
        <f>PRODUCT(Table1[[#This Row],[2nd charge]],Table1[[#This Row],[3rd charge]])</f>
        <v>16</v>
      </c>
      <c r="J28" s="7" t="s">
        <v>22</v>
      </c>
      <c r="K28" s="7" t="s">
        <v>5</v>
      </c>
      <c r="L28" s="14">
        <f>COS(Table1[[#This Row],[Value (deg)]]/180*PI())</f>
        <v>-0.9017630846867053</v>
      </c>
      <c r="M28" s="5">
        <v>154.39079337760799</v>
      </c>
    </row>
    <row r="29" spans="1:13">
      <c r="A29" s="1">
        <v>2015</v>
      </c>
      <c r="B29" s="1" t="s">
        <v>68</v>
      </c>
      <c r="C29" s="1" t="s">
        <v>71</v>
      </c>
      <c r="D29" s="1">
        <v>2</v>
      </c>
      <c r="E29" s="1">
        <v>1</v>
      </c>
      <c r="F29" s="1">
        <v>1</v>
      </c>
      <c r="G29" s="1">
        <f>Table1[[#This Row],[2nd charge]]-Table1[[#This Row],[3rd charge]]</f>
        <v>0</v>
      </c>
      <c r="H29" s="1">
        <f>SUM(Table1[[#This Row],[1st charge]],Table1[[#This Row],[2nd charge]],Table1[[#This Row],[3rd charge]])+2</f>
        <v>6</v>
      </c>
      <c r="I29" s="1">
        <f>PRODUCT(Table1[[#This Row],[2nd charge]],Table1[[#This Row],[3rd charge]])</f>
        <v>1</v>
      </c>
      <c r="J29" s="7" t="s">
        <v>31</v>
      </c>
      <c r="K29" s="7" t="s">
        <v>3</v>
      </c>
      <c r="L29" s="14">
        <f>COS(Table1[[#This Row],[Value (deg)]]/180*PI())</f>
        <v>-0.47269422740541389</v>
      </c>
      <c r="M29" s="5">
        <v>118.20932727158799</v>
      </c>
    </row>
    <row r="30" spans="1:13">
      <c r="A30" s="1">
        <v>2015</v>
      </c>
      <c r="B30" s="1" t="s">
        <v>68</v>
      </c>
      <c r="C30" s="1" t="s">
        <v>71</v>
      </c>
      <c r="D30" s="1">
        <v>2</v>
      </c>
      <c r="E30" s="1">
        <v>1</v>
      </c>
      <c r="F30" s="1">
        <v>1</v>
      </c>
      <c r="G30" s="1">
        <f>Table1[[#This Row],[2nd charge]]-Table1[[#This Row],[3rd charge]]</f>
        <v>0</v>
      </c>
      <c r="H30" s="13">
        <f>SUM(Table1[[#This Row],[1st charge]],Table1[[#This Row],[2nd charge]],Table1[[#This Row],[3rd charge]])+2</f>
        <v>6</v>
      </c>
      <c r="I30" s="13">
        <f>PRODUCT(Table1[[#This Row],[2nd charge]],Table1[[#This Row],[3rd charge]])</f>
        <v>1</v>
      </c>
      <c r="J30" s="7" t="s">
        <v>31</v>
      </c>
      <c r="K30" s="7" t="s">
        <v>4</v>
      </c>
      <c r="L30" s="14">
        <f>COS(Table1[[#This Row],[Value (deg)]]/180*PI())</f>
        <v>-0.47269422740541389</v>
      </c>
      <c r="M30" s="5">
        <v>118.20932727158799</v>
      </c>
    </row>
    <row r="31" spans="1:13">
      <c r="A31" s="1">
        <v>2015</v>
      </c>
      <c r="B31" s="1" t="s">
        <v>68</v>
      </c>
      <c r="C31" s="1" t="s">
        <v>71</v>
      </c>
      <c r="D31" s="1">
        <v>2</v>
      </c>
      <c r="E31" s="1">
        <v>1</v>
      </c>
      <c r="F31" s="1">
        <v>1</v>
      </c>
      <c r="G31" s="1">
        <f>Table1[[#This Row],[2nd charge]]-Table1[[#This Row],[3rd charge]]</f>
        <v>0</v>
      </c>
      <c r="H31" s="13">
        <f>SUM(Table1[[#This Row],[1st charge]],Table1[[#This Row],[2nd charge]],Table1[[#This Row],[3rd charge]])+2</f>
        <v>6</v>
      </c>
      <c r="I31" s="13">
        <f>PRODUCT(Table1[[#This Row],[2nd charge]],Table1[[#This Row],[3rd charge]])</f>
        <v>1</v>
      </c>
      <c r="J31" s="7" t="s">
        <v>31</v>
      </c>
      <c r="K31" s="7" t="s">
        <v>5</v>
      </c>
      <c r="L31" s="14">
        <f>COS(Table1[[#This Row],[Value (deg)]]/180*PI())</f>
        <v>-0.55312033475519795</v>
      </c>
      <c r="M31" s="5">
        <v>123.581345456824</v>
      </c>
    </row>
    <row r="32" spans="1:13">
      <c r="A32" s="1">
        <v>2015</v>
      </c>
      <c r="B32" s="1" t="s">
        <v>68</v>
      </c>
      <c r="C32" s="1" t="s">
        <v>71</v>
      </c>
      <c r="D32" s="1">
        <v>2</v>
      </c>
      <c r="E32" s="1">
        <v>2</v>
      </c>
      <c r="F32" s="1">
        <v>1</v>
      </c>
      <c r="G32" s="1">
        <f>Table1[[#This Row],[2nd charge]]-Table1[[#This Row],[3rd charge]]</f>
        <v>1</v>
      </c>
      <c r="H32" s="1">
        <f>SUM(Table1[[#This Row],[1st charge]],Table1[[#This Row],[2nd charge]],Table1[[#This Row],[3rd charge]])+2</f>
        <v>7</v>
      </c>
      <c r="I32" s="1">
        <f>PRODUCT(Table1[[#This Row],[2nd charge]],Table1[[#This Row],[3rd charge]])</f>
        <v>2</v>
      </c>
      <c r="J32" s="7" t="s">
        <v>32</v>
      </c>
      <c r="K32" s="7" t="s">
        <v>3</v>
      </c>
      <c r="L32" s="14">
        <f>COS(Table1[[#This Row],[Value (deg)]]/180*PI())</f>
        <v>-0.69155475319010506</v>
      </c>
      <c r="M32" s="5">
        <v>133.753307406826</v>
      </c>
    </row>
    <row r="33" spans="1:13">
      <c r="A33" s="1">
        <v>2015</v>
      </c>
      <c r="B33" s="1" t="s">
        <v>68</v>
      </c>
      <c r="C33" s="1" t="s">
        <v>71</v>
      </c>
      <c r="D33" s="1">
        <v>2</v>
      </c>
      <c r="E33" s="1">
        <v>2</v>
      </c>
      <c r="F33" s="1">
        <v>1</v>
      </c>
      <c r="G33" s="1">
        <f>Table1[[#This Row],[2nd charge]]-Table1[[#This Row],[3rd charge]]</f>
        <v>1</v>
      </c>
      <c r="H33" s="13">
        <f>SUM(Table1[[#This Row],[1st charge]],Table1[[#This Row],[2nd charge]],Table1[[#This Row],[3rd charge]])+2</f>
        <v>7</v>
      </c>
      <c r="I33" s="13">
        <f>PRODUCT(Table1[[#This Row],[2nd charge]],Table1[[#This Row],[3rd charge]])</f>
        <v>2</v>
      </c>
      <c r="J33" s="7" t="s">
        <v>32</v>
      </c>
      <c r="K33" s="7" t="s">
        <v>4</v>
      </c>
      <c r="L33" s="14">
        <f>COS(Table1[[#This Row],[Value (deg)]]/180*PI())</f>
        <v>-0.11634624582919262</v>
      </c>
      <c r="M33" s="5">
        <v>96.681280534386701</v>
      </c>
    </row>
    <row r="34" spans="1:13">
      <c r="A34" s="1">
        <v>2015</v>
      </c>
      <c r="B34" s="1" t="s">
        <v>68</v>
      </c>
      <c r="C34" s="1" t="s">
        <v>71</v>
      </c>
      <c r="D34" s="1">
        <v>2</v>
      </c>
      <c r="E34" s="1">
        <v>2</v>
      </c>
      <c r="F34" s="1">
        <v>1</v>
      </c>
      <c r="G34" s="1">
        <f>Table1[[#This Row],[2nd charge]]-Table1[[#This Row],[3rd charge]]</f>
        <v>1</v>
      </c>
      <c r="H34" s="13">
        <f>SUM(Table1[[#This Row],[1st charge]],Table1[[#This Row],[2nd charge]],Table1[[#This Row],[3rd charge]])+2</f>
        <v>7</v>
      </c>
      <c r="I34" s="13">
        <f>PRODUCT(Table1[[#This Row],[2nd charge]],Table1[[#This Row],[3rd charge]])</f>
        <v>2</v>
      </c>
      <c r="J34" s="7" t="s">
        <v>32</v>
      </c>
      <c r="K34" s="7" t="s">
        <v>5</v>
      </c>
      <c r="L34" s="14">
        <f>COS(Table1[[#This Row],[Value (deg)]]/180*PI())</f>
        <v>-0.63695873523948965</v>
      </c>
      <c r="M34" s="5">
        <v>129.56541205878599</v>
      </c>
    </row>
    <row r="35" spans="1:13">
      <c r="A35" s="1">
        <v>2015</v>
      </c>
      <c r="B35" s="1" t="s">
        <v>68</v>
      </c>
      <c r="C35" s="1" t="s">
        <v>71</v>
      </c>
      <c r="D35" s="1">
        <v>2</v>
      </c>
      <c r="E35" s="1">
        <v>2</v>
      </c>
      <c r="F35" s="1">
        <v>2</v>
      </c>
      <c r="G35" s="1">
        <f>Table1[[#This Row],[2nd charge]]-Table1[[#This Row],[3rd charge]]</f>
        <v>0</v>
      </c>
      <c r="H35" s="1">
        <f>SUM(Table1[[#This Row],[1st charge]],Table1[[#This Row],[2nd charge]],Table1[[#This Row],[3rd charge]])+2</f>
        <v>8</v>
      </c>
      <c r="I35" s="1">
        <f>PRODUCT(Table1[[#This Row],[2nd charge]],Table1[[#This Row],[3rd charge]])</f>
        <v>4</v>
      </c>
      <c r="J35" s="7" t="s">
        <v>12</v>
      </c>
      <c r="K35" s="7" t="s">
        <v>3</v>
      </c>
      <c r="L35" s="14">
        <f>COS(Table1[[#This Row],[Value (deg)]]/180*PI())</f>
        <v>-0.37936696600037689</v>
      </c>
      <c r="M35" s="5">
        <v>112.294476590947</v>
      </c>
    </row>
    <row r="36" spans="1:13">
      <c r="A36" s="1">
        <v>2015</v>
      </c>
      <c r="B36" s="1" t="s">
        <v>68</v>
      </c>
      <c r="C36" s="1" t="s">
        <v>71</v>
      </c>
      <c r="D36" s="1">
        <v>2</v>
      </c>
      <c r="E36" s="1">
        <v>2</v>
      </c>
      <c r="F36" s="1">
        <v>2</v>
      </c>
      <c r="G36" s="1">
        <f>Table1[[#This Row],[2nd charge]]-Table1[[#This Row],[3rd charge]]</f>
        <v>0</v>
      </c>
      <c r="H36" s="13">
        <f>SUM(Table1[[#This Row],[1st charge]],Table1[[#This Row],[2nd charge]],Table1[[#This Row],[3rd charge]])+2</f>
        <v>8</v>
      </c>
      <c r="I36" s="13">
        <f>PRODUCT(Table1[[#This Row],[2nd charge]],Table1[[#This Row],[3rd charge]])</f>
        <v>4</v>
      </c>
      <c r="J36" s="7" t="s">
        <v>12</v>
      </c>
      <c r="K36" s="7" t="s">
        <v>4</v>
      </c>
      <c r="L36" s="14">
        <f>COS(Table1[[#This Row],[Value (deg)]]/180*PI())</f>
        <v>-0.37936696600037689</v>
      </c>
      <c r="M36" s="5">
        <v>112.294476590947</v>
      </c>
    </row>
    <row r="37" spans="1:13">
      <c r="A37" s="1">
        <v>2015</v>
      </c>
      <c r="B37" s="1" t="s">
        <v>68</v>
      </c>
      <c r="C37" s="1" t="s">
        <v>71</v>
      </c>
      <c r="D37" s="1">
        <v>2</v>
      </c>
      <c r="E37" s="1">
        <v>2</v>
      </c>
      <c r="F37" s="1">
        <v>2</v>
      </c>
      <c r="G37" s="1">
        <f>Table1[[#This Row],[2nd charge]]-Table1[[#This Row],[3rd charge]]</f>
        <v>0</v>
      </c>
      <c r="H37" s="13">
        <f>SUM(Table1[[#This Row],[1st charge]],Table1[[#This Row],[2nd charge]],Table1[[#This Row],[3rd charge]])+2</f>
        <v>8</v>
      </c>
      <c r="I37" s="13">
        <f>PRODUCT(Table1[[#This Row],[2nd charge]],Table1[[#This Row],[3rd charge]])</f>
        <v>4</v>
      </c>
      <c r="J37" s="7" t="s">
        <v>12</v>
      </c>
      <c r="K37" s="7" t="s">
        <v>5</v>
      </c>
      <c r="L37" s="14">
        <f>COS(Table1[[#This Row],[Value (deg)]]/180*PI())</f>
        <v>-0.71216141021532542</v>
      </c>
      <c r="M37" s="5">
        <v>135.41104681810501</v>
      </c>
    </row>
    <row r="38" spans="1:13">
      <c r="A38" s="1">
        <v>2015</v>
      </c>
      <c r="B38" s="1" t="s">
        <v>68</v>
      </c>
      <c r="C38" s="1" t="s">
        <v>71</v>
      </c>
      <c r="D38" s="1">
        <v>2</v>
      </c>
      <c r="E38" s="1">
        <v>3</v>
      </c>
      <c r="F38" s="1">
        <v>1</v>
      </c>
      <c r="G38" s="1">
        <f>Table1[[#This Row],[2nd charge]]-Table1[[#This Row],[3rd charge]]</f>
        <v>2</v>
      </c>
      <c r="H38" s="1">
        <f>SUM(Table1[[#This Row],[1st charge]],Table1[[#This Row],[2nd charge]],Table1[[#This Row],[3rd charge]])+2</f>
        <v>8</v>
      </c>
      <c r="I38" s="1">
        <f>PRODUCT(Table1[[#This Row],[2nd charge]],Table1[[#This Row],[3rd charge]])</f>
        <v>3</v>
      </c>
      <c r="J38" s="1" t="s">
        <v>33</v>
      </c>
      <c r="K38" s="1" t="s">
        <v>3</v>
      </c>
      <c r="L38" s="2">
        <f>COS(Table1[[#This Row],[Value (deg)]]/180*PI())</f>
        <v>-0.79846715757486564</v>
      </c>
      <c r="M38" s="5">
        <v>142.98397498210801</v>
      </c>
    </row>
    <row r="39" spans="1:13">
      <c r="A39" s="1">
        <v>2015</v>
      </c>
      <c r="B39" s="1" t="s">
        <v>68</v>
      </c>
      <c r="C39" s="1" t="s">
        <v>71</v>
      </c>
      <c r="D39" s="1">
        <v>2</v>
      </c>
      <c r="E39" s="1">
        <v>3</v>
      </c>
      <c r="F39" s="1">
        <v>1</v>
      </c>
      <c r="G39" s="1">
        <f>Table1[[#This Row],[2nd charge]]-Table1[[#This Row],[3rd charge]]</f>
        <v>2</v>
      </c>
      <c r="H39" s="13">
        <f>SUM(Table1[[#This Row],[1st charge]],Table1[[#This Row],[2nd charge]],Table1[[#This Row],[3rd charge]])+2</f>
        <v>8</v>
      </c>
      <c r="I39" s="13">
        <f>PRODUCT(Table1[[#This Row],[2nd charge]],Table1[[#This Row],[3rd charge]])</f>
        <v>3</v>
      </c>
      <c r="J39" s="7" t="s">
        <v>33</v>
      </c>
      <c r="K39" s="7" t="s">
        <v>4</v>
      </c>
      <c r="L39" s="14">
        <f>COS(Table1[[#This Row],[Value (deg)]]/180*PI())</f>
        <v>0.13302964999904815</v>
      </c>
      <c r="M39" s="5">
        <v>82.355300508892995</v>
      </c>
    </row>
    <row r="40" spans="1:13">
      <c r="A40" s="1">
        <v>2015</v>
      </c>
      <c r="B40" s="1" t="s">
        <v>68</v>
      </c>
      <c r="C40" s="1" t="s">
        <v>71</v>
      </c>
      <c r="D40" s="1">
        <v>2</v>
      </c>
      <c r="E40" s="1">
        <v>3</v>
      </c>
      <c r="F40" s="1">
        <v>1</v>
      </c>
      <c r="G40" s="1">
        <f>Table1[[#This Row],[2nd charge]]-Table1[[#This Row],[3rd charge]]</f>
        <v>2</v>
      </c>
      <c r="H40" s="13">
        <f>SUM(Table1[[#This Row],[1st charge]],Table1[[#This Row],[2nd charge]],Table1[[#This Row],[3rd charge]])+2</f>
        <v>8</v>
      </c>
      <c r="I40" s="13">
        <f>PRODUCT(Table1[[#This Row],[2nd charge]],Table1[[#This Row],[3rd charge]])</f>
        <v>3</v>
      </c>
      <c r="J40" s="7" t="s">
        <v>33</v>
      </c>
      <c r="K40" s="7" t="s">
        <v>5</v>
      </c>
      <c r="L40" s="14">
        <f>COS(Table1[[#This Row],[Value (deg)]]/180*PI())</f>
        <v>-0.70290729405061103</v>
      </c>
      <c r="M40" s="5">
        <v>134.66072450899799</v>
      </c>
    </row>
    <row r="41" spans="1:13">
      <c r="A41" s="1">
        <v>2015</v>
      </c>
      <c r="B41" s="1" t="s">
        <v>68</v>
      </c>
      <c r="C41" s="1" t="s">
        <v>71</v>
      </c>
      <c r="D41" s="1">
        <v>2</v>
      </c>
      <c r="E41" s="1">
        <v>3</v>
      </c>
      <c r="F41" s="1">
        <v>2</v>
      </c>
      <c r="G41" s="1">
        <f>Table1[[#This Row],[2nd charge]]-Table1[[#This Row],[3rd charge]]</f>
        <v>1</v>
      </c>
      <c r="H41" s="1">
        <f>SUM(Table1[[#This Row],[1st charge]],Table1[[#This Row],[2nd charge]],Table1[[#This Row],[3rd charge]])+2</f>
        <v>9</v>
      </c>
      <c r="I41" s="1">
        <f>PRODUCT(Table1[[#This Row],[2nd charge]],Table1[[#This Row],[3rd charge]])</f>
        <v>6</v>
      </c>
      <c r="J41" s="7" t="s">
        <v>13</v>
      </c>
      <c r="K41" s="7" t="s">
        <v>3</v>
      </c>
      <c r="L41" s="14">
        <f>COS(Table1[[#This Row],[Value (deg)]]/180*PI())</f>
        <v>-0.5285205741176191</v>
      </c>
      <c r="M41" s="5">
        <v>121.90555037629601</v>
      </c>
    </row>
    <row r="42" spans="1:13">
      <c r="A42" s="1">
        <v>2015</v>
      </c>
      <c r="B42" s="1" t="s">
        <v>68</v>
      </c>
      <c r="C42" s="1" t="s">
        <v>71</v>
      </c>
      <c r="D42" s="1">
        <v>2</v>
      </c>
      <c r="E42" s="1">
        <v>3</v>
      </c>
      <c r="F42" s="1">
        <v>2</v>
      </c>
      <c r="G42" s="1">
        <f>Table1[[#This Row],[2nd charge]]-Table1[[#This Row],[3rd charge]]</f>
        <v>1</v>
      </c>
      <c r="H42" s="13">
        <f>SUM(Table1[[#This Row],[1st charge]],Table1[[#This Row],[2nd charge]],Table1[[#This Row],[3rd charge]])+2</f>
        <v>9</v>
      </c>
      <c r="I42" s="13">
        <f>PRODUCT(Table1[[#This Row],[2nd charge]],Table1[[#This Row],[3rd charge]])</f>
        <v>6</v>
      </c>
      <c r="J42" s="7" t="s">
        <v>13</v>
      </c>
      <c r="K42" s="7" t="s">
        <v>4</v>
      </c>
      <c r="L42" s="14">
        <f>COS(Table1[[#This Row],[Value (deg)]]/180*PI())</f>
        <v>-0.15351963564533472</v>
      </c>
      <c r="M42" s="5">
        <v>98.830950063190699</v>
      </c>
    </row>
    <row r="43" spans="1:13">
      <c r="A43" s="1">
        <v>2015</v>
      </c>
      <c r="B43" s="1" t="s">
        <v>68</v>
      </c>
      <c r="C43" s="1" t="s">
        <v>71</v>
      </c>
      <c r="D43" s="1">
        <v>2</v>
      </c>
      <c r="E43" s="1">
        <v>3</v>
      </c>
      <c r="F43" s="1">
        <v>2</v>
      </c>
      <c r="G43" s="1">
        <f>Table1[[#This Row],[2nd charge]]-Table1[[#This Row],[3rd charge]]</f>
        <v>1</v>
      </c>
      <c r="H43" s="13">
        <f>SUM(Table1[[#This Row],[1st charge]],Table1[[#This Row],[2nd charge]],Table1[[#This Row],[3rd charge]])+2</f>
        <v>9</v>
      </c>
      <c r="I43" s="13">
        <f>PRODUCT(Table1[[#This Row],[2nd charge]],Table1[[#This Row],[3rd charge]])</f>
        <v>6</v>
      </c>
      <c r="J43" s="7" t="s">
        <v>13</v>
      </c>
      <c r="K43" s="7" t="s">
        <v>5</v>
      </c>
      <c r="L43" s="14">
        <f>COS(Table1[[#This Row],[Value (deg)]]/180*PI())</f>
        <v>-0.7577187612415236</v>
      </c>
      <c r="M43" s="5">
        <v>139.263499560512</v>
      </c>
    </row>
    <row r="44" spans="1:13">
      <c r="A44" s="1">
        <v>2015</v>
      </c>
      <c r="B44" s="1" t="s">
        <v>68</v>
      </c>
      <c r="C44" s="1" t="s">
        <v>71</v>
      </c>
      <c r="D44" s="1">
        <v>2</v>
      </c>
      <c r="E44" s="1">
        <v>3</v>
      </c>
      <c r="F44" s="1">
        <v>3</v>
      </c>
      <c r="G44" s="1">
        <f>Table1[[#This Row],[2nd charge]]-Table1[[#This Row],[3rd charge]]</f>
        <v>0</v>
      </c>
      <c r="H44" s="1">
        <f>SUM(Table1[[#This Row],[1st charge]],Table1[[#This Row],[2nd charge]],Table1[[#This Row],[3rd charge]])+2</f>
        <v>10</v>
      </c>
      <c r="I44" s="1">
        <f>PRODUCT(Table1[[#This Row],[2nd charge]],Table1[[#This Row],[3rd charge]])</f>
        <v>9</v>
      </c>
      <c r="J44" s="7" t="s">
        <v>14</v>
      </c>
      <c r="K44" s="7" t="s">
        <v>3</v>
      </c>
      <c r="L44" s="14">
        <f>COS(Table1[[#This Row],[Value (deg)]]/180*PI())</f>
        <v>-0.32137141879639386</v>
      </c>
      <c r="M44" s="5">
        <v>108.745882768982</v>
      </c>
    </row>
    <row r="45" spans="1:13">
      <c r="A45" s="1">
        <v>2015</v>
      </c>
      <c r="B45" s="1" t="s">
        <v>68</v>
      </c>
      <c r="C45" s="1" t="s">
        <v>71</v>
      </c>
      <c r="D45" s="1">
        <v>2</v>
      </c>
      <c r="E45" s="1">
        <v>3</v>
      </c>
      <c r="F45" s="1">
        <v>3</v>
      </c>
      <c r="G45" s="1">
        <f>Table1[[#This Row],[2nd charge]]-Table1[[#This Row],[3rd charge]]</f>
        <v>0</v>
      </c>
      <c r="H45" s="13">
        <f>SUM(Table1[[#This Row],[1st charge]],Table1[[#This Row],[2nd charge]],Table1[[#This Row],[3rd charge]])+2</f>
        <v>10</v>
      </c>
      <c r="I45" s="13">
        <f>PRODUCT(Table1[[#This Row],[2nd charge]],Table1[[#This Row],[3rd charge]])</f>
        <v>9</v>
      </c>
      <c r="J45" s="7" t="s">
        <v>14</v>
      </c>
      <c r="K45" s="7" t="s">
        <v>4</v>
      </c>
      <c r="L45" s="14">
        <f>COS(Table1[[#This Row],[Value (deg)]]/180*PI())</f>
        <v>-0.32137141879639386</v>
      </c>
      <c r="M45" s="5">
        <v>108.745882768982</v>
      </c>
    </row>
    <row r="46" spans="1:13">
      <c r="A46" s="1">
        <v>2015</v>
      </c>
      <c r="B46" s="1" t="s">
        <v>68</v>
      </c>
      <c r="C46" s="1" t="s">
        <v>71</v>
      </c>
      <c r="D46" s="1">
        <v>2</v>
      </c>
      <c r="E46" s="1">
        <v>3</v>
      </c>
      <c r="F46" s="1">
        <v>3</v>
      </c>
      <c r="G46" s="1">
        <f>Table1[[#This Row],[2nd charge]]-Table1[[#This Row],[3rd charge]]</f>
        <v>0</v>
      </c>
      <c r="H46" s="13">
        <f>SUM(Table1[[#This Row],[1st charge]],Table1[[#This Row],[2nd charge]],Table1[[#This Row],[3rd charge]])+2</f>
        <v>10</v>
      </c>
      <c r="I46" s="13">
        <f>PRODUCT(Table1[[#This Row],[2nd charge]],Table1[[#This Row],[3rd charge]])</f>
        <v>9</v>
      </c>
      <c r="J46" s="7" t="s">
        <v>14</v>
      </c>
      <c r="K46" s="7" t="s">
        <v>5</v>
      </c>
      <c r="L46" s="14">
        <f>COS(Table1[[#This Row],[Value (deg)]]/180*PI())</f>
        <v>-0.79344082236157498</v>
      </c>
      <c r="M46" s="5">
        <v>142.50823446203501</v>
      </c>
    </row>
    <row r="47" spans="1:13">
      <c r="A47" s="1">
        <v>2015</v>
      </c>
      <c r="B47" s="1" t="s">
        <v>68</v>
      </c>
      <c r="C47" s="1" t="s">
        <v>71</v>
      </c>
      <c r="D47" s="1">
        <v>2</v>
      </c>
      <c r="E47" s="1">
        <v>4</v>
      </c>
      <c r="F47" s="1">
        <v>2</v>
      </c>
      <c r="G47" s="1">
        <f>Table1[[#This Row],[2nd charge]]-Table1[[#This Row],[3rd charge]]</f>
        <v>2</v>
      </c>
      <c r="H47" s="1">
        <f>SUM(Table1[[#This Row],[1st charge]],Table1[[#This Row],[2nd charge]],Table1[[#This Row],[3rd charge]])+2</f>
        <v>10</v>
      </c>
      <c r="I47" s="1">
        <f>PRODUCT(Table1[[#This Row],[2nd charge]],Table1[[#This Row],[3rd charge]])</f>
        <v>8</v>
      </c>
      <c r="J47" s="7" t="s">
        <v>23</v>
      </c>
      <c r="K47" s="7" t="s">
        <v>3</v>
      </c>
      <c r="L47" s="14">
        <f>COS(Table1[[#This Row],[Value (deg)]]/180*PI())</f>
        <v>-0.62498986354044506</v>
      </c>
      <c r="M47" s="5">
        <v>128.68144346819699</v>
      </c>
    </row>
    <row r="48" spans="1:13">
      <c r="A48" s="1">
        <v>2015</v>
      </c>
      <c r="B48" s="1" t="s">
        <v>68</v>
      </c>
      <c r="C48" s="1" t="s">
        <v>71</v>
      </c>
      <c r="D48" s="1">
        <v>2</v>
      </c>
      <c r="E48" s="1">
        <v>4</v>
      </c>
      <c r="F48" s="1">
        <v>2</v>
      </c>
      <c r="G48" s="1">
        <f>Table1[[#This Row],[2nd charge]]-Table1[[#This Row],[3rd charge]]</f>
        <v>2</v>
      </c>
      <c r="H48" s="13">
        <f>SUM(Table1[[#This Row],[1st charge]],Table1[[#This Row],[2nd charge]],Table1[[#This Row],[3rd charge]])+2</f>
        <v>10</v>
      </c>
      <c r="I48" s="13">
        <f>PRODUCT(Table1[[#This Row],[2nd charge]],Table1[[#This Row],[3rd charge]])</f>
        <v>8</v>
      </c>
      <c r="J48" s="7" t="s">
        <v>23</v>
      </c>
      <c r="K48" s="7" t="s">
        <v>4</v>
      </c>
      <c r="L48" s="14">
        <f>COS(Table1[[#This Row],[Value (deg)]]/180*PI())</f>
        <v>1.7428617574728907E-2</v>
      </c>
      <c r="M48" s="5">
        <v>89.001363208764204</v>
      </c>
    </row>
    <row r="49" spans="1:13">
      <c r="A49" s="1">
        <v>2015</v>
      </c>
      <c r="B49" s="1" t="s">
        <v>68</v>
      </c>
      <c r="C49" s="1" t="s">
        <v>71</v>
      </c>
      <c r="D49" s="1">
        <v>2</v>
      </c>
      <c r="E49" s="1">
        <v>4</v>
      </c>
      <c r="F49" s="1">
        <v>2</v>
      </c>
      <c r="G49" s="1">
        <f>Table1[[#This Row],[2nd charge]]-Table1[[#This Row],[3rd charge]]</f>
        <v>2</v>
      </c>
      <c r="H49" s="13">
        <f>SUM(Table1[[#This Row],[1st charge]],Table1[[#This Row],[2nd charge]],Table1[[#This Row],[3rd charge]])+2</f>
        <v>10</v>
      </c>
      <c r="I49" s="13">
        <f>PRODUCT(Table1[[#This Row],[2nd charge]],Table1[[#This Row],[3rd charge]])</f>
        <v>8</v>
      </c>
      <c r="J49" s="7" t="s">
        <v>23</v>
      </c>
      <c r="K49" s="7" t="s">
        <v>5</v>
      </c>
      <c r="L49" s="14">
        <f>COS(Table1[[#This Row],[Value (deg)]]/180*PI())</f>
        <v>-0.79140700443381551</v>
      </c>
      <c r="M49" s="5">
        <v>142.317193323038</v>
      </c>
    </row>
    <row r="50" spans="1:13">
      <c r="A50" s="1">
        <v>2015</v>
      </c>
      <c r="B50" s="1" t="s">
        <v>68</v>
      </c>
      <c r="C50" s="1" t="s">
        <v>71</v>
      </c>
      <c r="D50" s="1">
        <v>2</v>
      </c>
      <c r="E50" s="1">
        <v>4</v>
      </c>
      <c r="F50" s="1">
        <v>3</v>
      </c>
      <c r="G50" s="1">
        <f>Table1[[#This Row],[2nd charge]]-Table1[[#This Row],[3rd charge]]</f>
        <v>1</v>
      </c>
      <c r="H50" s="1">
        <f>SUM(Table1[[#This Row],[1st charge]],Table1[[#This Row],[2nd charge]],Table1[[#This Row],[3rd charge]])+2</f>
        <v>11</v>
      </c>
      <c r="I50" s="1">
        <f>PRODUCT(Table1[[#This Row],[2nd charge]],Table1[[#This Row],[3rd charge]])</f>
        <v>12</v>
      </c>
      <c r="J50" s="7" t="s">
        <v>24</v>
      </c>
      <c r="K50" s="7" t="s">
        <v>3</v>
      </c>
      <c r="L50" s="14">
        <f>COS(Table1[[#This Row],[Value (deg)]]/180*PI())</f>
        <v>-0.43514476329038698</v>
      </c>
      <c r="M50" s="5">
        <v>115.79450574771199</v>
      </c>
    </row>
    <row r="51" spans="1:13">
      <c r="A51" s="1">
        <v>2015</v>
      </c>
      <c r="B51" s="1" t="s">
        <v>68</v>
      </c>
      <c r="C51" s="1" t="s">
        <v>71</v>
      </c>
      <c r="D51" s="1">
        <v>2</v>
      </c>
      <c r="E51" s="1">
        <v>4</v>
      </c>
      <c r="F51" s="1">
        <v>3</v>
      </c>
      <c r="G51" s="1">
        <f>Table1[[#This Row],[2nd charge]]-Table1[[#This Row],[3rd charge]]</f>
        <v>1</v>
      </c>
      <c r="H51" s="13">
        <f>SUM(Table1[[#This Row],[1st charge]],Table1[[#This Row],[2nd charge]],Table1[[#This Row],[3rd charge]])+2</f>
        <v>11</v>
      </c>
      <c r="I51" s="13">
        <f>PRODUCT(Table1[[#This Row],[2nd charge]],Table1[[#This Row],[3rd charge]])</f>
        <v>12</v>
      </c>
      <c r="J51" s="7" t="s">
        <v>24</v>
      </c>
      <c r="K51" s="7" t="s">
        <v>4</v>
      </c>
      <c r="L51" s="14">
        <f>COS(Table1[[#This Row],[Value (deg)]]/180*PI())</f>
        <v>-0.15963672462833836</v>
      </c>
      <c r="M51" s="5">
        <v>99.185811056154705</v>
      </c>
    </row>
    <row r="52" spans="1:13">
      <c r="A52" s="1">
        <v>2015</v>
      </c>
      <c r="B52" s="1" t="s">
        <v>68</v>
      </c>
      <c r="C52" s="1" t="s">
        <v>71</v>
      </c>
      <c r="D52" s="1">
        <v>2</v>
      </c>
      <c r="E52" s="1">
        <v>4</v>
      </c>
      <c r="F52" s="1">
        <v>3</v>
      </c>
      <c r="G52" s="1">
        <f>Table1[[#This Row],[2nd charge]]-Table1[[#This Row],[3rd charge]]</f>
        <v>1</v>
      </c>
      <c r="H52" s="13">
        <f>SUM(Table1[[#This Row],[1st charge]],Table1[[#This Row],[2nd charge]],Table1[[#This Row],[3rd charge]])+2</f>
        <v>11</v>
      </c>
      <c r="I52" s="13">
        <f>PRODUCT(Table1[[#This Row],[2nd charge]],Table1[[#This Row],[3rd charge]])</f>
        <v>12</v>
      </c>
      <c r="J52" s="7" t="s">
        <v>24</v>
      </c>
      <c r="K52" s="7" t="s">
        <v>5</v>
      </c>
      <c r="L52" s="14">
        <f>COS(Table1[[#This Row],[Value (deg)]]/180*PI())</f>
        <v>-0.8193490404352457</v>
      </c>
      <c r="M52" s="5">
        <v>145.019683196133</v>
      </c>
    </row>
    <row r="53" spans="1:13">
      <c r="A53" s="1">
        <v>2015</v>
      </c>
      <c r="B53" s="1" t="s">
        <v>68</v>
      </c>
      <c r="C53" s="1" t="s">
        <v>71</v>
      </c>
      <c r="D53" s="1">
        <v>2</v>
      </c>
      <c r="E53" s="1">
        <v>4</v>
      </c>
      <c r="F53" s="1">
        <v>4</v>
      </c>
      <c r="G53" s="1">
        <f>Table1[[#This Row],[2nd charge]]-Table1[[#This Row],[3rd charge]]</f>
        <v>0</v>
      </c>
      <c r="H53" s="1">
        <f>SUM(Table1[[#This Row],[1st charge]],Table1[[#This Row],[2nd charge]],Table1[[#This Row],[3rd charge]])+2</f>
        <v>12</v>
      </c>
      <c r="I53" s="1">
        <f>PRODUCT(Table1[[#This Row],[2nd charge]],Table1[[#This Row],[3rd charge]])</f>
        <v>16</v>
      </c>
      <c r="J53" s="7" t="s">
        <v>25</v>
      </c>
      <c r="K53" s="7" t="s">
        <v>3</v>
      </c>
      <c r="L53" s="14">
        <f>COS(Table1[[#This Row],[Value (deg)]]/180*PI())</f>
        <v>-0.28258940609372785</v>
      </c>
      <c r="M53" s="5">
        <v>106.41480952694199</v>
      </c>
    </row>
    <row r="54" spans="1:13">
      <c r="A54" s="1">
        <v>2015</v>
      </c>
      <c r="B54" s="1" t="s">
        <v>68</v>
      </c>
      <c r="C54" s="1" t="s">
        <v>71</v>
      </c>
      <c r="D54" s="1">
        <v>2</v>
      </c>
      <c r="E54" s="1">
        <v>4</v>
      </c>
      <c r="F54" s="1">
        <v>4</v>
      </c>
      <c r="G54" s="1">
        <f>Table1[[#This Row],[2nd charge]]-Table1[[#This Row],[3rd charge]]</f>
        <v>0</v>
      </c>
      <c r="H54" s="13">
        <f>SUM(Table1[[#This Row],[1st charge]],Table1[[#This Row],[2nd charge]],Table1[[#This Row],[3rd charge]])+2</f>
        <v>12</v>
      </c>
      <c r="I54" s="13">
        <f>PRODUCT(Table1[[#This Row],[2nd charge]],Table1[[#This Row],[3rd charge]])</f>
        <v>16</v>
      </c>
      <c r="J54" s="7" t="s">
        <v>25</v>
      </c>
      <c r="K54" s="7" t="s">
        <v>4</v>
      </c>
      <c r="L54" s="14">
        <f>COS(Table1[[#This Row],[Value (deg)]]/180*PI())</f>
        <v>-0.28258940609372785</v>
      </c>
      <c r="M54" s="5">
        <v>106.41480952694199</v>
      </c>
    </row>
    <row r="55" spans="1:13">
      <c r="A55" s="1">
        <v>2015</v>
      </c>
      <c r="B55" s="1" t="s">
        <v>68</v>
      </c>
      <c r="C55" s="1" t="s">
        <v>71</v>
      </c>
      <c r="D55" s="1">
        <v>2</v>
      </c>
      <c r="E55" s="1">
        <v>4</v>
      </c>
      <c r="F55" s="1">
        <v>4</v>
      </c>
      <c r="G55" s="1">
        <f>Table1[[#This Row],[2nd charge]]-Table1[[#This Row],[3rd charge]]</f>
        <v>0</v>
      </c>
      <c r="H55" s="13">
        <f>SUM(Table1[[#This Row],[1st charge]],Table1[[#This Row],[2nd charge]],Table1[[#This Row],[3rd charge]])+2</f>
        <v>12</v>
      </c>
      <c r="I55" s="13">
        <f>PRODUCT(Table1[[#This Row],[2nd charge]],Table1[[#This Row],[3rd charge]])</f>
        <v>16</v>
      </c>
      <c r="J55" s="7" t="s">
        <v>25</v>
      </c>
      <c r="K55" s="7" t="s">
        <v>5</v>
      </c>
      <c r="L55" s="14">
        <f>COS(Table1[[#This Row],[Value (deg)]]/180*PI())</f>
        <v>-0.84028645512716915</v>
      </c>
      <c r="M55" s="5">
        <v>147.17038094611399</v>
      </c>
    </row>
    <row r="56" spans="1:13">
      <c r="A56" s="1">
        <v>2015</v>
      </c>
      <c r="B56" s="1" t="s">
        <v>68</v>
      </c>
      <c r="C56" s="1" t="s">
        <v>71</v>
      </c>
      <c r="D56" s="1">
        <v>2</v>
      </c>
      <c r="E56" s="1">
        <v>5</v>
      </c>
      <c r="F56" s="1">
        <v>3</v>
      </c>
      <c r="G56" s="1">
        <f>Table1[[#This Row],[2nd charge]]-Table1[[#This Row],[3rd charge]]</f>
        <v>2</v>
      </c>
      <c r="H56" s="1">
        <f>SUM(Table1[[#This Row],[1st charge]],Table1[[#This Row],[2nd charge]],Table1[[#This Row],[3rd charge]])+2</f>
        <v>12</v>
      </c>
      <c r="I56" s="1">
        <f>PRODUCT(Table1[[#This Row],[2nd charge]],Table1[[#This Row],[3rd charge]])</f>
        <v>15</v>
      </c>
      <c r="J56" s="7" t="s">
        <v>26</v>
      </c>
      <c r="K56" s="7" t="s">
        <v>3</v>
      </c>
      <c r="L56" s="14">
        <f>COS(Table1[[#This Row],[Value (deg)]]/180*PI())</f>
        <v>-0.51780996266539525</v>
      </c>
      <c r="M56" s="5">
        <v>121.185462444915</v>
      </c>
    </row>
    <row r="57" spans="1:13">
      <c r="A57" s="1">
        <v>2015</v>
      </c>
      <c r="B57" s="1" t="s">
        <v>68</v>
      </c>
      <c r="C57" s="1" t="s">
        <v>71</v>
      </c>
      <c r="D57" s="1">
        <v>2</v>
      </c>
      <c r="E57" s="1">
        <v>5</v>
      </c>
      <c r="F57" s="1">
        <v>3</v>
      </c>
      <c r="G57" s="1">
        <f>Table1[[#This Row],[2nd charge]]-Table1[[#This Row],[3rd charge]]</f>
        <v>2</v>
      </c>
      <c r="H57" s="13">
        <f>SUM(Table1[[#This Row],[1st charge]],Table1[[#This Row],[2nd charge]],Table1[[#This Row],[3rd charge]])+2</f>
        <v>12</v>
      </c>
      <c r="I57" s="13">
        <f>PRODUCT(Table1[[#This Row],[2nd charge]],Table1[[#This Row],[3rd charge]])</f>
        <v>15</v>
      </c>
      <c r="J57" s="7" t="s">
        <v>26</v>
      </c>
      <c r="K57" s="7" t="s">
        <v>4</v>
      </c>
      <c r="L57" s="14">
        <f>COS(Table1[[#This Row],[Value (deg)]]/180*PI())</f>
        <v>-3.0111358887171941E-2</v>
      </c>
      <c r="M57" s="5">
        <v>91.725514598926296</v>
      </c>
    </row>
    <row r="58" spans="1:13">
      <c r="A58" s="1">
        <v>2015</v>
      </c>
      <c r="B58" s="1" t="s">
        <v>68</v>
      </c>
      <c r="C58" s="1" t="s">
        <v>71</v>
      </c>
      <c r="D58" s="1">
        <v>2</v>
      </c>
      <c r="E58" s="1">
        <v>5</v>
      </c>
      <c r="F58" s="1">
        <v>3</v>
      </c>
      <c r="G58" s="1">
        <f>Table1[[#This Row],[2nd charge]]-Table1[[#This Row],[3rd charge]]</f>
        <v>2</v>
      </c>
      <c r="H58" s="13">
        <f>SUM(Table1[[#This Row],[1st charge]],Table1[[#This Row],[2nd charge]],Table1[[#This Row],[3rd charge]])+2</f>
        <v>12</v>
      </c>
      <c r="I58" s="13">
        <f>PRODUCT(Table1[[#This Row],[2nd charge]],Table1[[#This Row],[3rd charge]])</f>
        <v>15</v>
      </c>
      <c r="J58" s="7" t="s">
        <v>26</v>
      </c>
      <c r="K58" s="7" t="s">
        <v>5</v>
      </c>
      <c r="L58" s="14">
        <f>COS(Table1[[#This Row],[Value (deg)]]/180*PI())</f>
        <v>-0.83951578474626709</v>
      </c>
      <c r="M58" s="5">
        <v>147.08902295615701</v>
      </c>
    </row>
    <row r="59" spans="1:13">
      <c r="A59" s="1">
        <v>2015</v>
      </c>
      <c r="B59" s="1" t="s">
        <v>68</v>
      </c>
      <c r="C59" s="1" t="s">
        <v>71</v>
      </c>
      <c r="D59" s="1">
        <v>2</v>
      </c>
      <c r="E59" s="1">
        <v>5</v>
      </c>
      <c r="F59" s="1">
        <v>4</v>
      </c>
      <c r="G59" s="1">
        <f>Table1[[#This Row],[2nd charge]]-Table1[[#This Row],[3rd charge]]</f>
        <v>1</v>
      </c>
      <c r="H59" s="1">
        <f>SUM(Table1[[#This Row],[1st charge]],Table1[[#This Row],[2nd charge]],Table1[[#This Row],[3rd charge]])+2</f>
        <v>13</v>
      </c>
      <c r="I59" s="1">
        <f>PRODUCT(Table1[[#This Row],[2nd charge]],Table1[[#This Row],[3rd charge]])</f>
        <v>20</v>
      </c>
      <c r="J59" s="7" t="s">
        <v>27</v>
      </c>
      <c r="K59" s="7" t="s">
        <v>3</v>
      </c>
      <c r="L59" s="14">
        <f>COS(Table1[[#This Row],[Value (deg)]]/180*PI())</f>
        <v>-0.37415009309446251</v>
      </c>
      <c r="M59" s="5">
        <v>111.971793143569</v>
      </c>
    </row>
    <row r="60" spans="1:13">
      <c r="A60" s="1">
        <v>2015</v>
      </c>
      <c r="B60" s="1" t="s">
        <v>68</v>
      </c>
      <c r="C60" s="1" t="s">
        <v>71</v>
      </c>
      <c r="D60" s="1">
        <v>2</v>
      </c>
      <c r="E60" s="1">
        <v>5</v>
      </c>
      <c r="F60" s="1">
        <v>4</v>
      </c>
      <c r="G60" s="1">
        <f>Table1[[#This Row],[2nd charge]]-Table1[[#This Row],[3rd charge]]</f>
        <v>1</v>
      </c>
      <c r="H60" s="13">
        <f>SUM(Table1[[#This Row],[1st charge]],Table1[[#This Row],[2nd charge]],Table1[[#This Row],[3rd charge]])+2</f>
        <v>13</v>
      </c>
      <c r="I60" s="13">
        <f>PRODUCT(Table1[[#This Row],[2nd charge]],Table1[[#This Row],[3rd charge]])</f>
        <v>20</v>
      </c>
      <c r="J60" s="7" t="s">
        <v>27</v>
      </c>
      <c r="K60" s="7" t="s">
        <v>4</v>
      </c>
      <c r="L60" s="14">
        <f>COS(Table1[[#This Row],[Value (deg)]]/180*PI())</f>
        <v>-0.15786138220087739</v>
      </c>
      <c r="M60" s="5">
        <v>99.082784935226798</v>
      </c>
    </row>
    <row r="61" spans="1:13">
      <c r="A61" s="1">
        <v>2015</v>
      </c>
      <c r="B61" s="1" t="s">
        <v>68</v>
      </c>
      <c r="C61" s="1" t="s">
        <v>71</v>
      </c>
      <c r="D61" s="1">
        <v>2</v>
      </c>
      <c r="E61" s="1">
        <v>5</v>
      </c>
      <c r="F61" s="1">
        <v>4</v>
      </c>
      <c r="G61" s="1">
        <f>Table1[[#This Row],[2nd charge]]-Table1[[#This Row],[3rd charge]]</f>
        <v>1</v>
      </c>
      <c r="H61" s="13">
        <f>SUM(Table1[[#This Row],[1st charge]],Table1[[#This Row],[2nd charge]],Table1[[#This Row],[3rd charge]])+2</f>
        <v>13</v>
      </c>
      <c r="I61" s="13">
        <f>PRODUCT(Table1[[#This Row],[2nd charge]],Table1[[#This Row],[3rd charge]])</f>
        <v>20</v>
      </c>
      <c r="J61" s="7" t="s">
        <v>27</v>
      </c>
      <c r="K61" s="7" t="s">
        <v>5</v>
      </c>
      <c r="L61" s="14">
        <f>COS(Table1[[#This Row],[Value (deg)]]/180*PI())</f>
        <v>-0.85667630352255875</v>
      </c>
      <c r="M61" s="5">
        <v>148.94542192120301</v>
      </c>
    </row>
    <row r="62" spans="1:13">
      <c r="A62" s="1">
        <v>2015</v>
      </c>
      <c r="B62" s="1" t="s">
        <v>68</v>
      </c>
      <c r="C62" s="1" t="s">
        <v>71</v>
      </c>
      <c r="D62" s="1">
        <v>2</v>
      </c>
      <c r="E62" s="1">
        <v>5</v>
      </c>
      <c r="F62" s="1">
        <v>5</v>
      </c>
      <c r="G62" s="1">
        <f>Table1[[#This Row],[2nd charge]]-Table1[[#This Row],[3rd charge]]</f>
        <v>0</v>
      </c>
      <c r="H62" s="1">
        <f>SUM(Table1[[#This Row],[1st charge]],Table1[[#This Row],[2nd charge]],Table1[[#This Row],[3rd charge]])+2</f>
        <v>14</v>
      </c>
      <c r="I62" s="1">
        <f>PRODUCT(Table1[[#This Row],[2nd charge]],Table1[[#This Row],[3rd charge]])</f>
        <v>25</v>
      </c>
      <c r="J62" s="7" t="s">
        <v>28</v>
      </c>
      <c r="K62" s="7" t="s">
        <v>3</v>
      </c>
      <c r="L62" s="14">
        <f>COS(Table1[[#This Row],[Value (deg)]]/180*PI())</f>
        <v>-0.2545743151351289</v>
      </c>
      <c r="M62" s="5">
        <v>104.748362795096</v>
      </c>
    </row>
    <row r="63" spans="1:13">
      <c r="A63" s="1">
        <v>2015</v>
      </c>
      <c r="B63" s="1" t="s">
        <v>68</v>
      </c>
      <c r="C63" s="1" t="s">
        <v>71</v>
      </c>
      <c r="D63" s="1">
        <v>2</v>
      </c>
      <c r="E63" s="1">
        <v>5</v>
      </c>
      <c r="F63" s="1">
        <v>5</v>
      </c>
      <c r="G63" s="1">
        <f>Table1[[#This Row],[2nd charge]]-Table1[[#This Row],[3rd charge]]</f>
        <v>0</v>
      </c>
      <c r="H63" s="13">
        <f>SUM(Table1[[#This Row],[1st charge]],Table1[[#This Row],[2nd charge]],Table1[[#This Row],[3rd charge]])+2</f>
        <v>14</v>
      </c>
      <c r="I63" s="13">
        <f>PRODUCT(Table1[[#This Row],[2nd charge]],Table1[[#This Row],[3rd charge]])</f>
        <v>25</v>
      </c>
      <c r="J63" s="7" t="s">
        <v>28</v>
      </c>
      <c r="K63" s="7" t="s">
        <v>4</v>
      </c>
      <c r="L63" s="14">
        <f>COS(Table1[[#This Row],[Value (deg)]]/180*PI())</f>
        <v>-0.2545743151351289</v>
      </c>
      <c r="M63" s="5">
        <v>104.748362795096</v>
      </c>
    </row>
    <row r="64" spans="1:13">
      <c r="A64" s="1">
        <v>2015</v>
      </c>
      <c r="B64" s="1" t="s">
        <v>68</v>
      </c>
      <c r="C64" s="1" t="s">
        <v>71</v>
      </c>
      <c r="D64" s="1">
        <v>2</v>
      </c>
      <c r="E64" s="1">
        <v>5</v>
      </c>
      <c r="F64" s="1">
        <v>5</v>
      </c>
      <c r="G64" s="1">
        <f>Table1[[#This Row],[2nd charge]]-Table1[[#This Row],[3rd charge]]</f>
        <v>0</v>
      </c>
      <c r="H64" s="13">
        <f>SUM(Table1[[#This Row],[1st charge]],Table1[[#This Row],[2nd charge]],Table1[[#This Row],[3rd charge]])+2</f>
        <v>14</v>
      </c>
      <c r="I64" s="13">
        <f>PRODUCT(Table1[[#This Row],[2nd charge]],Table1[[#This Row],[3rd charge]])</f>
        <v>25</v>
      </c>
      <c r="J64" s="7" t="s">
        <v>28</v>
      </c>
      <c r="K64" s="7" t="s">
        <v>5</v>
      </c>
      <c r="L64" s="14">
        <f>COS(Table1[[#This Row],[Value (deg)]]/180*PI())</f>
        <v>-0.87038383614695147</v>
      </c>
      <c r="M64" s="5">
        <v>150.50327440980701</v>
      </c>
    </row>
    <row r="65" spans="1:13">
      <c r="A65" s="1">
        <v>2017</v>
      </c>
      <c r="B65" s="1" t="s">
        <v>68</v>
      </c>
      <c r="C65" s="1" t="s">
        <v>72</v>
      </c>
      <c r="D65" s="1">
        <v>1</v>
      </c>
      <c r="E65" s="1">
        <v>1</v>
      </c>
      <c r="F65" s="1">
        <v>1</v>
      </c>
      <c r="G65" s="1">
        <f>Table1[[#This Row],[2nd charge]]-Table1[[#This Row],[3rd charge]]</f>
        <v>0</v>
      </c>
      <c r="H65" s="1">
        <f>SUM(Table1[[#This Row],[1st charge]],Table1[[#This Row],[2nd charge]],Table1[[#This Row],[3rd charge]])+2</f>
        <v>5</v>
      </c>
      <c r="I65" s="1">
        <f>PRODUCT(Table1[[#This Row],[2nd charge]],Table1[[#This Row],[3rd charge]])</f>
        <v>1</v>
      </c>
      <c r="J65" s="1" t="s">
        <v>6</v>
      </c>
      <c r="K65" s="1" t="s">
        <v>3</v>
      </c>
      <c r="L65" s="14">
        <f>COS(Table1[[#This Row],[Value (deg)]]/180*PI())</f>
        <v>-0.39211491031113832</v>
      </c>
      <c r="M65" s="5">
        <v>113.086159459161</v>
      </c>
    </row>
    <row r="66" spans="1:13">
      <c r="A66" s="1">
        <v>2017</v>
      </c>
      <c r="B66" s="1" t="s">
        <v>68</v>
      </c>
      <c r="C66" s="1" t="s">
        <v>72</v>
      </c>
      <c r="D66" s="1">
        <v>1</v>
      </c>
      <c r="E66" s="1">
        <v>1</v>
      </c>
      <c r="F66" s="1">
        <v>1</v>
      </c>
      <c r="G66" s="1">
        <f>Table1[[#This Row],[2nd charge]]-Table1[[#This Row],[3rd charge]]</f>
        <v>0</v>
      </c>
      <c r="H66" s="13">
        <f>SUM(Table1[[#This Row],[1st charge]],Table1[[#This Row],[2nd charge]],Table1[[#This Row],[3rd charge]])+2</f>
        <v>5</v>
      </c>
      <c r="I66" s="13">
        <f>PRODUCT(Table1[[#This Row],[2nd charge]],Table1[[#This Row],[3rd charge]])</f>
        <v>1</v>
      </c>
      <c r="J66" s="7" t="s">
        <v>6</v>
      </c>
      <c r="K66" s="7" t="s">
        <v>4</v>
      </c>
      <c r="L66" s="14">
        <f>COS(Table1[[#This Row],[Value (deg)]]/180*PI())</f>
        <v>-0.39211491031113832</v>
      </c>
      <c r="M66" s="5">
        <v>113.086159459161</v>
      </c>
    </row>
    <row r="67" spans="1:13">
      <c r="A67" s="1">
        <v>2017</v>
      </c>
      <c r="B67" s="1" t="s">
        <v>68</v>
      </c>
      <c r="C67" s="1" t="s">
        <v>72</v>
      </c>
      <c r="D67" s="1">
        <v>1</v>
      </c>
      <c r="E67" s="1">
        <v>1</v>
      </c>
      <c r="F67" s="1">
        <v>1</v>
      </c>
      <c r="G67" s="1">
        <f>Table1[[#This Row],[2nd charge]]-Table1[[#This Row],[3rd charge]]</f>
        <v>0</v>
      </c>
      <c r="H67" s="13">
        <f>SUM(Table1[[#This Row],[1st charge]],Table1[[#This Row],[2nd charge]],Table1[[#This Row],[3rd charge]])+2</f>
        <v>5</v>
      </c>
      <c r="I67" s="13">
        <f>PRODUCT(Table1[[#This Row],[2nd charge]],Table1[[#This Row],[3rd charge]])</f>
        <v>1</v>
      </c>
      <c r="J67" s="7" t="s">
        <v>6</v>
      </c>
      <c r="K67" s="7" t="s">
        <v>5</v>
      </c>
      <c r="L67" s="14">
        <f>COS(Table1[[#This Row],[Value (deg)]]/180*PI())</f>
        <v>-0.6924917942233505</v>
      </c>
      <c r="M67" s="5">
        <v>133.82768108167599</v>
      </c>
    </row>
    <row r="68" spans="1:13">
      <c r="A68" s="1">
        <v>2017</v>
      </c>
      <c r="B68" s="1" t="s">
        <v>68</v>
      </c>
      <c r="C68" s="1" t="s">
        <v>72</v>
      </c>
      <c r="D68" s="1">
        <v>1</v>
      </c>
      <c r="E68" s="1">
        <v>2</v>
      </c>
      <c r="F68" s="1">
        <v>1</v>
      </c>
      <c r="G68" s="1">
        <f>Table1[[#This Row],[2nd charge]]-Table1[[#This Row],[3rd charge]]</f>
        <v>1</v>
      </c>
      <c r="H68" s="1">
        <f>SUM(Table1[[#This Row],[1st charge]],Table1[[#This Row],[2nd charge]],Table1[[#This Row],[3rd charge]])+2</f>
        <v>6</v>
      </c>
      <c r="I68" s="1">
        <f>PRODUCT(Table1[[#This Row],[2nd charge]],Table1[[#This Row],[3rd charge]])</f>
        <v>2</v>
      </c>
      <c r="J68" s="7" t="s">
        <v>7</v>
      </c>
      <c r="K68" s="7" t="s">
        <v>3</v>
      </c>
      <c r="L68" s="14">
        <f>COS(Table1[[#This Row],[Value (deg)]]/180*PI())</f>
        <v>-0.63638289060696163</v>
      </c>
      <c r="M68" s="5">
        <v>129.52262650339401</v>
      </c>
    </row>
    <row r="69" spans="1:13">
      <c r="A69" s="1">
        <v>2017</v>
      </c>
      <c r="B69" s="1" t="s">
        <v>68</v>
      </c>
      <c r="C69" s="1" t="s">
        <v>72</v>
      </c>
      <c r="D69" s="1">
        <v>1</v>
      </c>
      <c r="E69" s="1">
        <v>2</v>
      </c>
      <c r="F69" s="1">
        <v>1</v>
      </c>
      <c r="G69" s="1">
        <f>Table1[[#This Row],[2nd charge]]-Table1[[#This Row],[3rd charge]]</f>
        <v>1</v>
      </c>
      <c r="H69" s="13">
        <f>SUM(Table1[[#This Row],[1st charge]],Table1[[#This Row],[2nd charge]],Table1[[#This Row],[3rd charge]])+2</f>
        <v>6</v>
      </c>
      <c r="I69" s="13">
        <f>PRODUCT(Table1[[#This Row],[2nd charge]],Table1[[#This Row],[3rd charge]])</f>
        <v>2</v>
      </c>
      <c r="J69" s="7" t="s">
        <v>7</v>
      </c>
      <c r="K69" s="7" t="s">
        <v>4</v>
      </c>
      <c r="L69" s="14">
        <f>COS(Table1[[#This Row],[Value (deg)]]/180*PI())</f>
        <v>-4.4893703059790072E-3</v>
      </c>
      <c r="M69" s="5">
        <v>90.257222835239503</v>
      </c>
    </row>
    <row r="70" spans="1:13">
      <c r="A70" s="1">
        <v>2017</v>
      </c>
      <c r="B70" s="1" t="s">
        <v>68</v>
      </c>
      <c r="C70" s="1" t="s">
        <v>72</v>
      </c>
      <c r="D70" s="1">
        <v>1</v>
      </c>
      <c r="E70" s="1">
        <v>2</v>
      </c>
      <c r="F70" s="1">
        <v>1</v>
      </c>
      <c r="G70" s="1">
        <f>Table1[[#This Row],[2nd charge]]-Table1[[#This Row],[3rd charge]]</f>
        <v>1</v>
      </c>
      <c r="H70" s="13">
        <f>SUM(Table1[[#This Row],[1st charge]],Table1[[#This Row],[2nd charge]],Table1[[#This Row],[3rd charge]])+2</f>
        <v>6</v>
      </c>
      <c r="I70" s="13">
        <f>PRODUCT(Table1[[#This Row],[2nd charge]],Table1[[#This Row],[3rd charge]])</f>
        <v>2</v>
      </c>
      <c r="J70" s="7" t="s">
        <v>7</v>
      </c>
      <c r="K70" s="7" t="s">
        <v>5</v>
      </c>
      <c r="L70" s="14">
        <f>COS(Table1[[#This Row],[Value (deg)]]/180*PI())</f>
        <v>-0.76850859970318275</v>
      </c>
      <c r="M70" s="5">
        <v>140.22015066136501</v>
      </c>
    </row>
    <row r="71" spans="1:13">
      <c r="A71" s="1">
        <v>2017</v>
      </c>
      <c r="B71" s="1" t="s">
        <v>68</v>
      </c>
      <c r="C71" s="1" t="s">
        <v>72</v>
      </c>
      <c r="D71" s="1">
        <v>1</v>
      </c>
      <c r="E71" s="1">
        <v>2</v>
      </c>
      <c r="F71" s="1">
        <v>2</v>
      </c>
      <c r="G71" s="1">
        <f>Table1[[#This Row],[2nd charge]]-Table1[[#This Row],[3rd charge]]</f>
        <v>0</v>
      </c>
      <c r="H71" s="1">
        <f>SUM(Table1[[#This Row],[1st charge]],Table1[[#This Row],[2nd charge]],Table1[[#This Row],[3rd charge]])+2</f>
        <v>7</v>
      </c>
      <c r="I71" s="1">
        <f>PRODUCT(Table1[[#This Row],[2nd charge]],Table1[[#This Row],[3rd charge]])</f>
        <v>4</v>
      </c>
      <c r="J71" s="7" t="s">
        <v>8</v>
      </c>
      <c r="K71" s="7" t="s">
        <v>3</v>
      </c>
      <c r="L71" s="14">
        <f>COS(Table1[[#This Row],[Value (deg)]]/180*PI())</f>
        <v>-0.29855789719136533</v>
      </c>
      <c r="M71" s="5">
        <v>107.371007663398</v>
      </c>
    </row>
    <row r="72" spans="1:13">
      <c r="A72" s="1">
        <v>2017</v>
      </c>
      <c r="B72" s="1" t="s">
        <v>68</v>
      </c>
      <c r="C72" s="1" t="s">
        <v>72</v>
      </c>
      <c r="D72" s="1">
        <v>1</v>
      </c>
      <c r="E72" s="1">
        <v>2</v>
      </c>
      <c r="F72" s="1">
        <v>2</v>
      </c>
      <c r="G72" s="1">
        <f>Table1[[#This Row],[2nd charge]]-Table1[[#This Row],[3rd charge]]</f>
        <v>0</v>
      </c>
      <c r="H72" s="13">
        <f>SUM(Table1[[#This Row],[1st charge]],Table1[[#This Row],[2nd charge]],Table1[[#This Row],[3rd charge]])+2</f>
        <v>7</v>
      </c>
      <c r="I72" s="13">
        <f>PRODUCT(Table1[[#This Row],[2nd charge]],Table1[[#This Row],[3rd charge]])</f>
        <v>4</v>
      </c>
      <c r="J72" s="7" t="s">
        <v>8</v>
      </c>
      <c r="K72" s="7" t="s">
        <v>4</v>
      </c>
      <c r="L72" s="14">
        <f>COS(Table1[[#This Row],[Value (deg)]]/180*PI())</f>
        <v>-0.29855789719136533</v>
      </c>
      <c r="M72" s="5">
        <v>107.371007663398</v>
      </c>
    </row>
    <row r="73" spans="1:13">
      <c r="A73" s="1">
        <v>2017</v>
      </c>
      <c r="B73" s="1" t="s">
        <v>68</v>
      </c>
      <c r="C73" s="1" t="s">
        <v>72</v>
      </c>
      <c r="D73" s="1">
        <v>1</v>
      </c>
      <c r="E73" s="1">
        <v>2</v>
      </c>
      <c r="F73" s="1">
        <v>2</v>
      </c>
      <c r="G73" s="1">
        <f>Table1[[#This Row],[2nd charge]]-Table1[[#This Row],[3rd charge]]</f>
        <v>0</v>
      </c>
      <c r="H73" s="13">
        <f>SUM(Table1[[#This Row],[1st charge]],Table1[[#This Row],[2nd charge]],Table1[[#This Row],[3rd charge]])+2</f>
        <v>7</v>
      </c>
      <c r="I73" s="13">
        <f>PRODUCT(Table1[[#This Row],[2nd charge]],Table1[[#This Row],[3rd charge]])</f>
        <v>4</v>
      </c>
      <c r="J73" s="7" t="s">
        <v>8</v>
      </c>
      <c r="K73" s="7" t="s">
        <v>5</v>
      </c>
      <c r="L73" s="14">
        <f>COS(Table1[[#This Row],[Value (deg)]]/180*PI())</f>
        <v>-0.82172636404932042</v>
      </c>
      <c r="M73" s="5">
        <v>145.257984673202</v>
      </c>
    </row>
    <row r="74" spans="1:13">
      <c r="A74" s="1">
        <v>2017</v>
      </c>
      <c r="B74" s="1" t="s">
        <v>68</v>
      </c>
      <c r="C74" s="1" t="s">
        <v>72</v>
      </c>
      <c r="D74" s="1">
        <v>1</v>
      </c>
      <c r="E74" s="1">
        <v>3</v>
      </c>
      <c r="F74" s="1">
        <v>1</v>
      </c>
      <c r="G74" s="1">
        <f>Table1[[#This Row],[2nd charge]]-Table1[[#This Row],[3rd charge]]</f>
        <v>2</v>
      </c>
      <c r="H74" s="1">
        <f>SUM(Table1[[#This Row],[1st charge]],Table1[[#This Row],[2nd charge]],Table1[[#This Row],[3rd charge]])+2</f>
        <v>7</v>
      </c>
      <c r="I74" s="1">
        <f>PRODUCT(Table1[[#This Row],[2nd charge]],Table1[[#This Row],[3rd charge]])</f>
        <v>3</v>
      </c>
      <c r="J74" s="7" t="s">
        <v>9</v>
      </c>
      <c r="K74" s="7" t="s">
        <v>3</v>
      </c>
      <c r="L74" s="14">
        <f>COS(Table1[[#This Row],[Value (deg)]]/180*PI())</f>
        <v>-0.75297562595184275</v>
      </c>
      <c r="M74" s="5">
        <v>138.84879744049701</v>
      </c>
    </row>
    <row r="75" spans="1:13">
      <c r="A75" s="1">
        <v>2017</v>
      </c>
      <c r="B75" s="1" t="s">
        <v>68</v>
      </c>
      <c r="C75" s="1" t="s">
        <v>72</v>
      </c>
      <c r="D75" s="1">
        <v>1</v>
      </c>
      <c r="E75" s="1">
        <v>3</v>
      </c>
      <c r="F75" s="1">
        <v>1</v>
      </c>
      <c r="G75" s="1">
        <f>Table1[[#This Row],[2nd charge]]-Table1[[#This Row],[3rd charge]]</f>
        <v>2</v>
      </c>
      <c r="H75" s="13">
        <f>SUM(Table1[[#This Row],[1st charge]],Table1[[#This Row],[2nd charge]],Table1[[#This Row],[3rd charge]])+2</f>
        <v>7</v>
      </c>
      <c r="I75" s="13">
        <f>PRODUCT(Table1[[#This Row],[2nd charge]],Table1[[#This Row],[3rd charge]])</f>
        <v>3</v>
      </c>
      <c r="J75" s="7" t="s">
        <v>9</v>
      </c>
      <c r="K75" s="7" t="s">
        <v>4</v>
      </c>
      <c r="L75" s="14">
        <f>COS(Table1[[#This Row],[Value (deg)]]/180*PI())</f>
        <v>0.23614928541404923</v>
      </c>
      <c r="M75" s="5">
        <v>76.340621107181704</v>
      </c>
    </row>
    <row r="76" spans="1:13">
      <c r="A76" s="1">
        <v>2017</v>
      </c>
      <c r="B76" s="1" t="s">
        <v>68</v>
      </c>
      <c r="C76" s="1" t="s">
        <v>72</v>
      </c>
      <c r="D76" s="1">
        <v>1</v>
      </c>
      <c r="E76" s="1">
        <v>3</v>
      </c>
      <c r="F76" s="1">
        <v>1</v>
      </c>
      <c r="G76" s="1">
        <f>Table1[[#This Row],[2nd charge]]-Table1[[#This Row],[3rd charge]]</f>
        <v>2</v>
      </c>
      <c r="H76" s="13">
        <f>SUM(Table1[[#This Row],[1st charge]],Table1[[#This Row],[2nd charge]],Table1[[#This Row],[3rd charge]])+2</f>
        <v>7</v>
      </c>
      <c r="I76" s="13">
        <f>PRODUCT(Table1[[#This Row],[2nd charge]],Table1[[#This Row],[3rd charge]])</f>
        <v>3</v>
      </c>
      <c r="J76" s="7" t="s">
        <v>9</v>
      </c>
      <c r="K76" s="7" t="s">
        <v>5</v>
      </c>
      <c r="L76" s="14">
        <f>COS(Table1[[#This Row],[Value (deg)]]/180*PI())</f>
        <v>-0.81725134060114069</v>
      </c>
      <c r="M76" s="5">
        <v>144.81058145232001</v>
      </c>
    </row>
    <row r="77" spans="1:13">
      <c r="A77" s="1">
        <v>2017</v>
      </c>
      <c r="B77" s="1" t="s">
        <v>68</v>
      </c>
      <c r="C77" s="1" t="s">
        <v>72</v>
      </c>
      <c r="D77" s="1">
        <v>1</v>
      </c>
      <c r="E77" s="1">
        <v>3</v>
      </c>
      <c r="F77" s="1">
        <v>2</v>
      </c>
      <c r="G77" s="1">
        <f>Table1[[#This Row],[2nd charge]]-Table1[[#This Row],[3rd charge]]</f>
        <v>1</v>
      </c>
      <c r="H77" s="1">
        <f>SUM(Table1[[#This Row],[1st charge]],Table1[[#This Row],[2nd charge]],Table1[[#This Row],[3rd charge]])+2</f>
        <v>8</v>
      </c>
      <c r="I77" s="1">
        <f>PRODUCT(Table1[[#This Row],[2nd charge]],Table1[[#This Row],[3rd charge]])</f>
        <v>6</v>
      </c>
      <c r="J77" s="7" t="s">
        <v>10</v>
      </c>
      <c r="K77" s="7" t="s">
        <v>3</v>
      </c>
      <c r="L77" s="14">
        <f>COS(Table1[[#This Row],[Value (deg)]]/180*PI())</f>
        <v>-0.4606246943404817</v>
      </c>
      <c r="M77" s="5">
        <v>117.427425235264</v>
      </c>
    </row>
    <row r="78" spans="1:13">
      <c r="A78" s="1">
        <v>2017</v>
      </c>
      <c r="B78" s="1" t="s">
        <v>68</v>
      </c>
      <c r="C78" s="1" t="s">
        <v>72</v>
      </c>
      <c r="D78" s="1">
        <v>1</v>
      </c>
      <c r="E78" s="1">
        <v>3</v>
      </c>
      <c r="F78" s="1">
        <v>2</v>
      </c>
      <c r="G78" s="1">
        <f>Table1[[#This Row],[2nd charge]]-Table1[[#This Row],[3rd charge]]</f>
        <v>1</v>
      </c>
      <c r="H78" s="13">
        <f>SUM(Table1[[#This Row],[1st charge]],Table1[[#This Row],[2nd charge]],Table1[[#This Row],[3rd charge]])+2</f>
        <v>8</v>
      </c>
      <c r="I78" s="13">
        <f>PRODUCT(Table1[[#This Row],[2nd charge]],Table1[[#This Row],[3rd charge]])</f>
        <v>6</v>
      </c>
      <c r="J78" s="7" t="s">
        <v>10</v>
      </c>
      <c r="K78" s="7" t="s">
        <v>4</v>
      </c>
      <c r="L78" s="14">
        <f>COS(Table1[[#This Row],[Value (deg)]]/180*PI())</f>
        <v>-7.0233579897027387E-2</v>
      </c>
      <c r="M78" s="5">
        <v>94.027403380370998</v>
      </c>
    </row>
    <row r="79" spans="1:13">
      <c r="A79" s="1">
        <v>2017</v>
      </c>
      <c r="B79" s="1" t="s">
        <v>68</v>
      </c>
      <c r="C79" s="1" t="s">
        <v>72</v>
      </c>
      <c r="D79" s="1">
        <v>1</v>
      </c>
      <c r="E79" s="1">
        <v>3</v>
      </c>
      <c r="F79" s="1">
        <v>2</v>
      </c>
      <c r="G79" s="1">
        <f>Table1[[#This Row],[2nd charge]]-Table1[[#This Row],[3rd charge]]</f>
        <v>1</v>
      </c>
      <c r="H79" s="13">
        <f>SUM(Table1[[#This Row],[1st charge]],Table1[[#This Row],[2nd charge]],Table1[[#This Row],[3rd charge]])+2</f>
        <v>8</v>
      </c>
      <c r="I79" s="13">
        <f>PRODUCT(Table1[[#This Row],[2nd charge]],Table1[[#This Row],[3rd charge]])</f>
        <v>6</v>
      </c>
      <c r="J79" s="7" t="s">
        <v>10</v>
      </c>
      <c r="K79" s="7" t="s">
        <v>5</v>
      </c>
      <c r="L79" s="14">
        <f>COS(Table1[[#This Row],[Value (deg)]]/180*PI())</f>
        <v>-0.85305183165086484</v>
      </c>
      <c r="M79" s="5">
        <v>148.54517138436401</v>
      </c>
    </row>
    <row r="80" spans="1:13">
      <c r="A80" s="1">
        <v>2017</v>
      </c>
      <c r="B80" s="1" t="s">
        <v>68</v>
      </c>
      <c r="C80" s="1" t="s">
        <v>72</v>
      </c>
      <c r="D80" s="1">
        <v>1</v>
      </c>
      <c r="E80" s="1">
        <v>3</v>
      </c>
      <c r="F80" s="1">
        <v>3</v>
      </c>
      <c r="G80" s="1">
        <f>Table1[[#This Row],[2nd charge]]-Table1[[#This Row],[3rd charge]]</f>
        <v>0</v>
      </c>
      <c r="H80" s="1">
        <f>SUM(Table1[[#This Row],[1st charge]],Table1[[#This Row],[2nd charge]],Table1[[#This Row],[3rd charge]])+2</f>
        <v>9</v>
      </c>
      <c r="I80" s="1">
        <f>PRODUCT(Table1[[#This Row],[2nd charge]],Table1[[#This Row],[3rd charge]])</f>
        <v>9</v>
      </c>
      <c r="J80" s="7" t="s">
        <v>11</v>
      </c>
      <c r="K80" s="7" t="s">
        <v>3</v>
      </c>
      <c r="L80" s="14">
        <f>COS(Table1[[#This Row],[Value (deg)]]/180*PI())</f>
        <v>-0.24847154297899685</v>
      </c>
      <c r="M80" s="5">
        <v>104.387084394075</v>
      </c>
    </row>
    <row r="81" spans="1:13">
      <c r="A81" s="1">
        <v>2017</v>
      </c>
      <c r="B81" s="1" t="s">
        <v>68</v>
      </c>
      <c r="C81" s="1" t="s">
        <v>72</v>
      </c>
      <c r="D81" s="1">
        <v>1</v>
      </c>
      <c r="E81" s="1">
        <v>3</v>
      </c>
      <c r="F81" s="1">
        <v>3</v>
      </c>
      <c r="G81" s="1">
        <f>Table1[[#This Row],[2nd charge]]-Table1[[#This Row],[3rd charge]]</f>
        <v>0</v>
      </c>
      <c r="H81" s="13">
        <f>SUM(Table1[[#This Row],[1st charge]],Table1[[#This Row],[2nd charge]],Table1[[#This Row],[3rd charge]])+2</f>
        <v>9</v>
      </c>
      <c r="I81" s="13">
        <f>PRODUCT(Table1[[#This Row],[2nd charge]],Table1[[#This Row],[3rd charge]])</f>
        <v>9</v>
      </c>
      <c r="J81" s="7" t="s">
        <v>11</v>
      </c>
      <c r="K81" s="7" t="s">
        <v>4</v>
      </c>
      <c r="L81" s="14">
        <f>COS(Table1[[#This Row],[Value (deg)]]/180*PI())</f>
        <v>-0.24847154297899685</v>
      </c>
      <c r="M81" s="5">
        <v>104.387084394075</v>
      </c>
    </row>
    <row r="82" spans="1:13">
      <c r="A82" s="1">
        <v>2017</v>
      </c>
      <c r="B82" s="1" t="s">
        <v>68</v>
      </c>
      <c r="C82" s="1" t="s">
        <v>72</v>
      </c>
      <c r="D82" s="1">
        <v>1</v>
      </c>
      <c r="E82" s="1">
        <v>3</v>
      </c>
      <c r="F82" s="1">
        <v>3</v>
      </c>
      <c r="G82" s="1">
        <f>Table1[[#This Row],[2nd charge]]-Table1[[#This Row],[3rd charge]]</f>
        <v>0</v>
      </c>
      <c r="H82" s="13">
        <f>SUM(Table1[[#This Row],[1st charge]],Table1[[#This Row],[2nd charge]],Table1[[#This Row],[3rd charge]])+2</f>
        <v>9</v>
      </c>
      <c r="I82" s="13">
        <f>PRODUCT(Table1[[#This Row],[2nd charge]],Table1[[#This Row],[3rd charge]])</f>
        <v>9</v>
      </c>
      <c r="J82" s="7" t="s">
        <v>11</v>
      </c>
      <c r="K82" s="7" t="s">
        <v>5</v>
      </c>
      <c r="L82" s="14">
        <f>COS(Table1[[#This Row],[Value (deg)]]/180*PI())</f>
        <v>-0.87652378465925607</v>
      </c>
      <c r="M82" s="5">
        <v>151.225831211848</v>
      </c>
    </row>
    <row r="83" spans="1:13">
      <c r="A83" s="1">
        <v>2017</v>
      </c>
      <c r="B83" s="1" t="s">
        <v>68</v>
      </c>
      <c r="C83" s="1" t="s">
        <v>72</v>
      </c>
      <c r="D83" s="1">
        <v>1</v>
      </c>
      <c r="E83" s="1">
        <v>4</v>
      </c>
      <c r="F83" s="1">
        <v>2</v>
      </c>
      <c r="G83" s="1">
        <f>Table1[[#This Row],[2nd charge]]-Table1[[#This Row],[3rd charge]]</f>
        <v>2</v>
      </c>
      <c r="H83" s="1">
        <f>SUM(Table1[[#This Row],[1st charge]],Table1[[#This Row],[2nd charge]],Table1[[#This Row],[3rd charge]])+2</f>
        <v>9</v>
      </c>
      <c r="I83" s="1">
        <f>PRODUCT(Table1[[#This Row],[2nd charge]],Table1[[#This Row],[3rd charge]])</f>
        <v>8</v>
      </c>
      <c r="J83" s="7" t="s">
        <v>20</v>
      </c>
      <c r="K83" s="7" t="s">
        <v>3</v>
      </c>
      <c r="L83" s="14">
        <f>COS(Table1[[#This Row],[Value (deg)]]/180*PI())</f>
        <v>-0.56434640369829914</v>
      </c>
      <c r="M83" s="5">
        <v>124.356916718587</v>
      </c>
    </row>
    <row r="84" spans="1:13">
      <c r="A84" s="1">
        <v>2017</v>
      </c>
      <c r="B84" s="1" t="s">
        <v>68</v>
      </c>
      <c r="C84" s="1" t="s">
        <v>72</v>
      </c>
      <c r="D84" s="1">
        <v>1</v>
      </c>
      <c r="E84" s="1">
        <v>4</v>
      </c>
      <c r="F84" s="1">
        <v>2</v>
      </c>
      <c r="G84" s="1">
        <f>Table1[[#This Row],[2nd charge]]-Table1[[#This Row],[3rd charge]]</f>
        <v>2</v>
      </c>
      <c r="H84" s="13">
        <f>SUM(Table1[[#This Row],[1st charge]],Table1[[#This Row],[2nd charge]],Table1[[#This Row],[3rd charge]])+2</f>
        <v>9</v>
      </c>
      <c r="I84" s="13">
        <f>PRODUCT(Table1[[#This Row],[2nd charge]],Table1[[#This Row],[3rd charge]])</f>
        <v>8</v>
      </c>
      <c r="J84" s="7" t="s">
        <v>20</v>
      </c>
      <c r="K84" s="7" t="s">
        <v>4</v>
      </c>
      <c r="L84" s="14">
        <f>COS(Table1[[#This Row],[Value (deg)]]/180*PI())</f>
        <v>9.3865792888964697E-2</v>
      </c>
      <c r="M84" s="5">
        <v>84.6139571796719</v>
      </c>
    </row>
    <row r="85" spans="1:13">
      <c r="A85" s="1">
        <v>2017</v>
      </c>
      <c r="B85" s="1" t="s">
        <v>68</v>
      </c>
      <c r="C85" s="1" t="s">
        <v>72</v>
      </c>
      <c r="D85" s="1">
        <v>1</v>
      </c>
      <c r="E85" s="1">
        <v>4</v>
      </c>
      <c r="F85" s="1">
        <v>2</v>
      </c>
      <c r="G85" s="1">
        <f>Table1[[#This Row],[2nd charge]]-Table1[[#This Row],[3rd charge]]</f>
        <v>2</v>
      </c>
      <c r="H85" s="13">
        <f>SUM(Table1[[#This Row],[1st charge]],Table1[[#This Row],[2nd charge]],Table1[[#This Row],[3rd charge]])+2</f>
        <v>9</v>
      </c>
      <c r="I85" s="13">
        <f>PRODUCT(Table1[[#This Row],[2nd charge]],Table1[[#This Row],[3rd charge]])</f>
        <v>8</v>
      </c>
      <c r="J85" s="7" t="s">
        <v>20</v>
      </c>
      <c r="K85" s="7" t="s">
        <v>5</v>
      </c>
      <c r="L85" s="14">
        <f>COS(Table1[[#This Row],[Value (deg)]]/180*PI())</f>
        <v>-0.87486604533325996</v>
      </c>
      <c r="M85" s="5">
        <v>151.02912610173999</v>
      </c>
    </row>
    <row r="86" spans="1:13">
      <c r="A86" s="1">
        <v>2017</v>
      </c>
      <c r="B86" s="1" t="s">
        <v>68</v>
      </c>
      <c r="C86" s="1" t="s">
        <v>72</v>
      </c>
      <c r="D86" s="1">
        <v>1</v>
      </c>
      <c r="E86" s="1">
        <v>4</v>
      </c>
      <c r="F86" s="1">
        <v>3</v>
      </c>
      <c r="G86" s="1">
        <f>Table1[[#This Row],[2nd charge]]-Table1[[#This Row],[3rd charge]]</f>
        <v>1</v>
      </c>
      <c r="H86" s="1">
        <f>SUM(Table1[[#This Row],[1st charge]],Table1[[#This Row],[2nd charge]],Table1[[#This Row],[3rd charge]])+2</f>
        <v>10</v>
      </c>
      <c r="I86" s="1">
        <f>PRODUCT(Table1[[#This Row],[2nd charge]],Table1[[#This Row],[3rd charge]])</f>
        <v>12</v>
      </c>
      <c r="J86" s="7" t="s">
        <v>21</v>
      </c>
      <c r="K86" s="7" t="s">
        <v>3</v>
      </c>
      <c r="L86" s="14">
        <f>COS(Table1[[#This Row],[Value (deg)]]/180*PI())</f>
        <v>-0.36832625141255754</v>
      </c>
      <c r="M86" s="5">
        <v>111.612429850013</v>
      </c>
    </row>
    <row r="87" spans="1:13">
      <c r="A87" s="1">
        <v>2017</v>
      </c>
      <c r="B87" s="1" t="s">
        <v>68</v>
      </c>
      <c r="C87" s="1" t="s">
        <v>72</v>
      </c>
      <c r="D87" s="1">
        <v>1</v>
      </c>
      <c r="E87" s="1">
        <v>4</v>
      </c>
      <c r="F87" s="1">
        <v>3</v>
      </c>
      <c r="G87" s="1">
        <f>Table1[[#This Row],[2nd charge]]-Table1[[#This Row],[3rd charge]]</f>
        <v>1</v>
      </c>
      <c r="H87" s="13">
        <f>SUM(Table1[[#This Row],[1st charge]],Table1[[#This Row],[2nd charge]],Table1[[#This Row],[3rd charge]])+2</f>
        <v>10</v>
      </c>
      <c r="I87" s="13">
        <f>PRODUCT(Table1[[#This Row],[2nd charge]],Table1[[#This Row],[3rd charge]])</f>
        <v>12</v>
      </c>
      <c r="J87" s="7" t="s">
        <v>21</v>
      </c>
      <c r="K87" s="7" t="s">
        <v>4</v>
      </c>
      <c r="L87" s="14">
        <f>COS(Table1[[#This Row],[Value (deg)]]/180*PI())</f>
        <v>-8.9502776096026096E-2</v>
      </c>
      <c r="M87" s="5">
        <v>95.135002818258798</v>
      </c>
    </row>
    <row r="88" spans="1:13">
      <c r="A88" s="1">
        <v>2017</v>
      </c>
      <c r="B88" s="1" t="s">
        <v>68</v>
      </c>
      <c r="C88" s="1" t="s">
        <v>72</v>
      </c>
      <c r="D88" s="1">
        <v>1</v>
      </c>
      <c r="E88" s="1">
        <v>4</v>
      </c>
      <c r="F88" s="1">
        <v>3</v>
      </c>
      <c r="G88" s="1">
        <f>Table1[[#This Row],[2nd charge]]-Table1[[#This Row],[3rd charge]]</f>
        <v>1</v>
      </c>
      <c r="H88" s="13">
        <f>SUM(Table1[[#This Row],[1st charge]],Table1[[#This Row],[2nd charge]],Table1[[#This Row],[3rd charge]])+2</f>
        <v>10</v>
      </c>
      <c r="I88" s="13">
        <f>PRODUCT(Table1[[#This Row],[2nd charge]],Table1[[#This Row],[3rd charge]])</f>
        <v>12</v>
      </c>
      <c r="J88" s="7" t="s">
        <v>21</v>
      </c>
      <c r="K88" s="7" t="s">
        <v>5</v>
      </c>
      <c r="L88" s="14">
        <f>COS(Table1[[#This Row],[Value (deg)]]/180*PI())</f>
        <v>-0.89299911070188875</v>
      </c>
      <c r="M88" s="5">
        <v>153.25256733172699</v>
      </c>
    </row>
    <row r="89" spans="1:13">
      <c r="A89" s="1">
        <v>2017</v>
      </c>
      <c r="B89" s="1" t="s">
        <v>68</v>
      </c>
      <c r="C89" s="1" t="s">
        <v>72</v>
      </c>
      <c r="D89" s="1">
        <v>1</v>
      </c>
      <c r="E89" s="1">
        <v>4</v>
      </c>
      <c r="F89" s="1">
        <v>4</v>
      </c>
      <c r="G89" s="1">
        <f>Table1[[#This Row],[2nd charge]]-Table1[[#This Row],[3rd charge]]</f>
        <v>0</v>
      </c>
      <c r="H89" s="1">
        <f>SUM(Table1[[#This Row],[1st charge]],Table1[[#This Row],[2nd charge]],Table1[[#This Row],[3rd charge]])+2</f>
        <v>11</v>
      </c>
      <c r="I89" s="1">
        <f>PRODUCT(Table1[[#This Row],[2nd charge]],Table1[[#This Row],[3rd charge]])</f>
        <v>16</v>
      </c>
      <c r="J89" s="7" t="s">
        <v>22</v>
      </c>
      <c r="K89" s="7" t="s">
        <v>3</v>
      </c>
      <c r="L89" s="14">
        <f>COS(Table1[[#This Row],[Value (deg)]]/180*PI())</f>
        <v>-0.21651559348606808</v>
      </c>
      <c r="M89" s="5">
        <v>102.504459042089</v>
      </c>
    </row>
    <row r="90" spans="1:13">
      <c r="A90" s="1">
        <v>2017</v>
      </c>
      <c r="B90" s="1" t="s">
        <v>68</v>
      </c>
      <c r="C90" s="1" t="s">
        <v>72</v>
      </c>
      <c r="D90" s="1">
        <v>1</v>
      </c>
      <c r="E90" s="1">
        <v>4</v>
      </c>
      <c r="F90" s="1">
        <v>4</v>
      </c>
      <c r="G90" s="1">
        <f>Table1[[#This Row],[2nd charge]]-Table1[[#This Row],[3rd charge]]</f>
        <v>0</v>
      </c>
      <c r="H90" s="13">
        <f>SUM(Table1[[#This Row],[1st charge]],Table1[[#This Row],[2nd charge]],Table1[[#This Row],[3rd charge]])+2</f>
        <v>11</v>
      </c>
      <c r="I90" s="13">
        <f>PRODUCT(Table1[[#This Row],[2nd charge]],Table1[[#This Row],[3rd charge]])</f>
        <v>16</v>
      </c>
      <c r="J90" s="7" t="s">
        <v>22</v>
      </c>
      <c r="K90" s="7" t="s">
        <v>4</v>
      </c>
      <c r="L90" s="14">
        <f>COS(Table1[[#This Row],[Value (deg)]]/180*PI())</f>
        <v>-0.21651559348606808</v>
      </c>
      <c r="M90" s="5">
        <v>102.504459042089</v>
      </c>
    </row>
    <row r="91" spans="1:13">
      <c r="A91" s="1">
        <v>2017</v>
      </c>
      <c r="B91" s="1" t="s">
        <v>68</v>
      </c>
      <c r="C91" s="1" t="s">
        <v>72</v>
      </c>
      <c r="D91" s="1">
        <v>1</v>
      </c>
      <c r="E91" s="1">
        <v>4</v>
      </c>
      <c r="F91" s="1">
        <v>4</v>
      </c>
      <c r="G91" s="1">
        <f>Table1[[#This Row],[2nd charge]]-Table1[[#This Row],[3rd charge]]</f>
        <v>0</v>
      </c>
      <c r="H91" s="13">
        <f>SUM(Table1[[#This Row],[1st charge]],Table1[[#This Row],[2nd charge]],Table1[[#This Row],[3rd charge]])+2</f>
        <v>11</v>
      </c>
      <c r="I91" s="13">
        <f>PRODUCT(Table1[[#This Row],[2nd charge]],Table1[[#This Row],[3rd charge]])</f>
        <v>16</v>
      </c>
      <c r="J91" s="7" t="s">
        <v>22</v>
      </c>
      <c r="K91" s="7" t="s">
        <v>5</v>
      </c>
      <c r="L91" s="14">
        <f>COS(Table1[[#This Row],[Value (deg)]]/180*PI())</f>
        <v>-0.9062419955547365</v>
      </c>
      <c r="M91" s="5">
        <v>154.99108191581999</v>
      </c>
    </row>
    <row r="92" spans="1:13">
      <c r="A92" s="1">
        <v>2017</v>
      </c>
      <c r="B92" s="1" t="s">
        <v>68</v>
      </c>
      <c r="C92" s="1" t="s">
        <v>72</v>
      </c>
      <c r="D92" s="1">
        <v>2</v>
      </c>
      <c r="E92" s="1">
        <v>1</v>
      </c>
      <c r="F92" s="1">
        <v>1</v>
      </c>
      <c r="G92" s="1">
        <f>Table1[[#This Row],[2nd charge]]-Table1[[#This Row],[3rd charge]]</f>
        <v>0</v>
      </c>
      <c r="H92" s="1">
        <f>SUM(Table1[[#This Row],[1st charge]],Table1[[#This Row],[2nd charge]],Table1[[#This Row],[3rd charge]])+2</f>
        <v>6</v>
      </c>
      <c r="I92" s="1">
        <f>PRODUCT(Table1[[#This Row],[2nd charge]],Table1[[#This Row],[3rd charge]])</f>
        <v>1</v>
      </c>
      <c r="J92" s="7" t="s">
        <v>31</v>
      </c>
      <c r="K92" s="7" t="s">
        <v>3</v>
      </c>
      <c r="L92" s="14">
        <f>COS(Table1[[#This Row],[Value (deg)]]/180*PI())</f>
        <v>-0.46984858575751021</v>
      </c>
      <c r="M92" s="5">
        <v>118.024468358834</v>
      </c>
    </row>
    <row r="93" spans="1:13">
      <c r="A93" s="1">
        <v>2017</v>
      </c>
      <c r="B93" s="1" t="s">
        <v>68</v>
      </c>
      <c r="C93" s="1" t="s">
        <v>72</v>
      </c>
      <c r="D93" s="1">
        <v>2</v>
      </c>
      <c r="E93" s="1">
        <v>1</v>
      </c>
      <c r="F93" s="1">
        <v>1</v>
      </c>
      <c r="G93" s="1">
        <f>Table1[[#This Row],[2nd charge]]-Table1[[#This Row],[3rd charge]]</f>
        <v>0</v>
      </c>
      <c r="H93" s="13">
        <f>SUM(Table1[[#This Row],[1st charge]],Table1[[#This Row],[2nd charge]],Table1[[#This Row],[3rd charge]])+2</f>
        <v>6</v>
      </c>
      <c r="I93" s="13">
        <f>PRODUCT(Table1[[#This Row],[2nd charge]],Table1[[#This Row],[3rd charge]])</f>
        <v>1</v>
      </c>
      <c r="J93" s="7" t="s">
        <v>31</v>
      </c>
      <c r="K93" s="7" t="s">
        <v>4</v>
      </c>
      <c r="L93" s="14">
        <f>COS(Table1[[#This Row],[Value (deg)]]/180*PI())</f>
        <v>-0.46984858575751021</v>
      </c>
      <c r="M93" s="5">
        <v>118.024468358834</v>
      </c>
    </row>
    <row r="94" spans="1:13">
      <c r="A94" s="1">
        <v>2017</v>
      </c>
      <c r="B94" s="1" t="s">
        <v>68</v>
      </c>
      <c r="C94" s="1" t="s">
        <v>72</v>
      </c>
      <c r="D94" s="1">
        <v>2</v>
      </c>
      <c r="E94" s="1">
        <v>1</v>
      </c>
      <c r="F94" s="1">
        <v>1</v>
      </c>
      <c r="G94" s="1">
        <f>Table1[[#This Row],[2nd charge]]-Table1[[#This Row],[3rd charge]]</f>
        <v>0</v>
      </c>
      <c r="H94" s="13">
        <f>SUM(Table1[[#This Row],[1st charge]],Table1[[#This Row],[2nd charge]],Table1[[#This Row],[3rd charge]])+2</f>
        <v>6</v>
      </c>
      <c r="I94" s="13">
        <f>PRODUCT(Table1[[#This Row],[2nd charge]],Table1[[#This Row],[3rd charge]])</f>
        <v>1</v>
      </c>
      <c r="J94" s="7" t="s">
        <v>31</v>
      </c>
      <c r="K94" s="7" t="s">
        <v>5</v>
      </c>
      <c r="L94" s="14">
        <f>COS(Table1[[#This Row],[Value (deg)]]/180*PI())</f>
        <v>-0.55848461292332052</v>
      </c>
      <c r="M94" s="5">
        <v>123.95106328233101</v>
      </c>
    </row>
    <row r="95" spans="1:13">
      <c r="A95" s="1">
        <v>2017</v>
      </c>
      <c r="B95" s="1" t="s">
        <v>68</v>
      </c>
      <c r="C95" s="1" t="s">
        <v>72</v>
      </c>
      <c r="D95" s="1">
        <v>2</v>
      </c>
      <c r="E95" s="1">
        <v>2</v>
      </c>
      <c r="F95" s="1">
        <v>1</v>
      </c>
      <c r="G95" s="1">
        <f>Table1[[#This Row],[2nd charge]]-Table1[[#This Row],[3rd charge]]</f>
        <v>1</v>
      </c>
      <c r="H95" s="1">
        <f>SUM(Table1[[#This Row],[1st charge]],Table1[[#This Row],[2nd charge]],Table1[[#This Row],[3rd charge]])+2</f>
        <v>7</v>
      </c>
      <c r="I95" s="1">
        <f>PRODUCT(Table1[[#This Row],[2nd charge]],Table1[[#This Row],[3rd charge]])</f>
        <v>2</v>
      </c>
      <c r="J95" s="7" t="s">
        <v>32</v>
      </c>
      <c r="K95" s="7" t="s">
        <v>3</v>
      </c>
      <c r="L95" s="14">
        <f>COS(Table1[[#This Row],[Value (deg)]]/180*PI())</f>
        <v>-0.68397295515070922</v>
      </c>
      <c r="M95" s="5">
        <v>133.15488932990601</v>
      </c>
    </row>
    <row r="96" spans="1:13">
      <c r="A96" s="1">
        <v>2017</v>
      </c>
      <c r="B96" s="1" t="s">
        <v>68</v>
      </c>
      <c r="C96" s="1" t="s">
        <v>72</v>
      </c>
      <c r="D96" s="1">
        <v>2</v>
      </c>
      <c r="E96" s="1">
        <v>2</v>
      </c>
      <c r="F96" s="1">
        <v>1</v>
      </c>
      <c r="G96" s="1">
        <f>Table1[[#This Row],[2nd charge]]-Table1[[#This Row],[3rd charge]]</f>
        <v>1</v>
      </c>
      <c r="H96" s="13">
        <f>SUM(Table1[[#This Row],[1st charge]],Table1[[#This Row],[2nd charge]],Table1[[#This Row],[3rd charge]])+2</f>
        <v>7</v>
      </c>
      <c r="I96" s="13">
        <f>PRODUCT(Table1[[#This Row],[2nd charge]],Table1[[#This Row],[3rd charge]])</f>
        <v>2</v>
      </c>
      <c r="J96" s="7" t="s">
        <v>32</v>
      </c>
      <c r="K96" s="7" t="s">
        <v>4</v>
      </c>
      <c r="L96" s="14">
        <f>COS(Table1[[#This Row],[Value (deg)]]/180*PI())</f>
        <v>-0.1131322246298203</v>
      </c>
      <c r="M96" s="5">
        <v>96.495906323806693</v>
      </c>
    </row>
    <row r="97" spans="1:13">
      <c r="A97" s="1">
        <v>2017</v>
      </c>
      <c r="B97" s="1" t="s">
        <v>68</v>
      </c>
      <c r="C97" s="1" t="s">
        <v>72</v>
      </c>
      <c r="D97" s="1">
        <v>2</v>
      </c>
      <c r="E97" s="1">
        <v>2</v>
      </c>
      <c r="F97" s="1">
        <v>1</v>
      </c>
      <c r="G97" s="1">
        <f>Table1[[#This Row],[2nd charge]]-Table1[[#This Row],[3rd charge]]</f>
        <v>1</v>
      </c>
      <c r="H97" s="13">
        <f>SUM(Table1[[#This Row],[1st charge]],Table1[[#This Row],[2nd charge]],Table1[[#This Row],[3rd charge]])+2</f>
        <v>7</v>
      </c>
      <c r="I97" s="13">
        <f>PRODUCT(Table1[[#This Row],[2nd charge]],Table1[[#This Row],[3rd charge]])</f>
        <v>2</v>
      </c>
      <c r="J97" s="7" t="s">
        <v>32</v>
      </c>
      <c r="K97" s="7" t="s">
        <v>5</v>
      </c>
      <c r="L97" s="14">
        <f>COS(Table1[[#This Row],[Value (deg)]]/180*PI())</f>
        <v>-0.64744450359409589</v>
      </c>
      <c r="M97" s="5">
        <v>130.349204346286</v>
      </c>
    </row>
    <row r="98" spans="1:13">
      <c r="A98" s="1">
        <v>2017</v>
      </c>
      <c r="B98" s="1" t="s">
        <v>68</v>
      </c>
      <c r="C98" s="1" t="s">
        <v>72</v>
      </c>
      <c r="D98" s="1">
        <v>2</v>
      </c>
      <c r="E98" s="1">
        <v>2</v>
      </c>
      <c r="F98" s="1">
        <v>2</v>
      </c>
      <c r="G98" s="1">
        <f>Table1[[#This Row],[2nd charge]]-Table1[[#This Row],[3rd charge]]</f>
        <v>0</v>
      </c>
      <c r="H98" s="1">
        <f>SUM(Table1[[#This Row],[1st charge]],Table1[[#This Row],[2nd charge]],Table1[[#This Row],[3rd charge]])+2</f>
        <v>8</v>
      </c>
      <c r="I98" s="1">
        <f>PRODUCT(Table1[[#This Row],[2nd charge]],Table1[[#This Row],[3rd charge]])</f>
        <v>4</v>
      </c>
      <c r="J98" s="7" t="s">
        <v>12</v>
      </c>
      <c r="K98" s="7" t="s">
        <v>3</v>
      </c>
      <c r="L98" s="14">
        <f>COS(Table1[[#This Row],[Value (deg)]]/180*PI())</f>
        <v>-0.37262170670956268</v>
      </c>
      <c r="M98" s="5">
        <v>111.87739586109601</v>
      </c>
    </row>
    <row r="99" spans="1:13">
      <c r="A99" s="1">
        <v>2017</v>
      </c>
      <c r="B99" s="1" t="s">
        <v>68</v>
      </c>
      <c r="C99" s="1" t="s">
        <v>72</v>
      </c>
      <c r="D99" s="1">
        <v>2</v>
      </c>
      <c r="E99" s="1">
        <v>2</v>
      </c>
      <c r="F99" s="1">
        <v>2</v>
      </c>
      <c r="G99" s="1">
        <f>Table1[[#This Row],[2nd charge]]-Table1[[#This Row],[3rd charge]]</f>
        <v>0</v>
      </c>
      <c r="H99" s="13">
        <f>SUM(Table1[[#This Row],[1st charge]],Table1[[#This Row],[2nd charge]],Table1[[#This Row],[3rd charge]])+2</f>
        <v>8</v>
      </c>
      <c r="I99" s="13">
        <f>PRODUCT(Table1[[#This Row],[2nd charge]],Table1[[#This Row],[3rd charge]])</f>
        <v>4</v>
      </c>
      <c r="J99" s="7" t="s">
        <v>12</v>
      </c>
      <c r="K99" s="7" t="s">
        <v>4</v>
      </c>
      <c r="L99" s="14">
        <f>COS(Table1[[#This Row],[Value (deg)]]/180*PI())</f>
        <v>-0.37262170670956268</v>
      </c>
      <c r="M99" s="5">
        <v>111.87739586109601</v>
      </c>
    </row>
    <row r="100" spans="1:13">
      <c r="A100" s="1">
        <v>2017</v>
      </c>
      <c r="B100" s="1" t="s">
        <v>68</v>
      </c>
      <c r="C100" s="1" t="s">
        <v>72</v>
      </c>
      <c r="D100" s="1">
        <v>2</v>
      </c>
      <c r="E100" s="1">
        <v>2</v>
      </c>
      <c r="F100" s="1">
        <v>2</v>
      </c>
      <c r="G100" s="1">
        <f>Table1[[#This Row],[2nd charge]]-Table1[[#This Row],[3rd charge]]</f>
        <v>0</v>
      </c>
      <c r="H100" s="13">
        <f>SUM(Table1[[#This Row],[1st charge]],Table1[[#This Row],[2nd charge]],Table1[[#This Row],[3rd charge]])+2</f>
        <v>8</v>
      </c>
      <c r="I100" s="13">
        <f>PRODUCT(Table1[[#This Row],[2nd charge]],Table1[[#This Row],[3rd charge]])</f>
        <v>4</v>
      </c>
      <c r="J100" s="7" t="s">
        <v>12</v>
      </c>
      <c r="K100" s="7" t="s">
        <v>5</v>
      </c>
      <c r="L100" s="14">
        <f>COS(Table1[[#This Row],[Value (deg)]]/180*PI())</f>
        <v>-0.72230612737768118</v>
      </c>
      <c r="M100" s="5">
        <v>136.245208277806</v>
      </c>
    </row>
    <row r="101" spans="1:13">
      <c r="A101" s="1">
        <v>2017</v>
      </c>
      <c r="B101" s="1" t="s">
        <v>68</v>
      </c>
      <c r="C101" s="1" t="s">
        <v>72</v>
      </c>
      <c r="D101" s="1">
        <v>2</v>
      </c>
      <c r="E101" s="1">
        <v>3</v>
      </c>
      <c r="F101" s="1">
        <v>1</v>
      </c>
      <c r="G101" s="1">
        <f>Table1[[#This Row],[2nd charge]]-Table1[[#This Row],[3rd charge]]</f>
        <v>2</v>
      </c>
      <c r="H101" s="1">
        <f>SUM(Table1[[#This Row],[1st charge]],Table1[[#This Row],[2nd charge]],Table1[[#This Row],[3rd charge]])+2</f>
        <v>8</v>
      </c>
      <c r="I101" s="1">
        <f>PRODUCT(Table1[[#This Row],[2nd charge]],Table1[[#This Row],[3rd charge]])</f>
        <v>3</v>
      </c>
      <c r="J101" s="1" t="s">
        <v>33</v>
      </c>
      <c r="K101" s="1" t="s">
        <v>3</v>
      </c>
      <c r="L101" s="14">
        <f>COS(Table1[[#This Row],[Value (deg)]]/180*PI())</f>
        <v>-0.79041260699215787</v>
      </c>
      <c r="M101" s="5">
        <v>142.22408698887</v>
      </c>
    </row>
    <row r="102" spans="1:13">
      <c r="A102" s="1">
        <v>2017</v>
      </c>
      <c r="B102" s="1" t="s">
        <v>68</v>
      </c>
      <c r="C102" s="1" t="s">
        <v>72</v>
      </c>
      <c r="D102" s="1">
        <v>2</v>
      </c>
      <c r="E102" s="1">
        <v>3</v>
      </c>
      <c r="F102" s="1">
        <v>1</v>
      </c>
      <c r="G102" s="1">
        <f>Table1[[#This Row],[2nd charge]]-Table1[[#This Row],[3rd charge]]</f>
        <v>2</v>
      </c>
      <c r="H102" s="13">
        <f>SUM(Table1[[#This Row],[1st charge]],Table1[[#This Row],[2nd charge]],Table1[[#This Row],[3rd charge]])+2</f>
        <v>8</v>
      </c>
      <c r="I102" s="13">
        <f>PRODUCT(Table1[[#This Row],[2nd charge]],Table1[[#This Row],[3rd charge]])</f>
        <v>3</v>
      </c>
      <c r="J102" s="7" t="s">
        <v>33</v>
      </c>
      <c r="K102" s="7" t="s">
        <v>4</v>
      </c>
      <c r="L102" s="14">
        <f>COS(Table1[[#This Row],[Value (deg)]]/180*PI())</f>
        <v>0.13718229357668446</v>
      </c>
      <c r="M102" s="5">
        <v>82.115169651450898</v>
      </c>
    </row>
    <row r="103" spans="1:13">
      <c r="A103" s="1">
        <v>2017</v>
      </c>
      <c r="B103" s="1" t="s">
        <v>68</v>
      </c>
      <c r="C103" s="1" t="s">
        <v>72</v>
      </c>
      <c r="D103" s="1">
        <v>2</v>
      </c>
      <c r="E103" s="1">
        <v>3</v>
      </c>
      <c r="F103" s="1">
        <v>1</v>
      </c>
      <c r="G103" s="1">
        <f>Table1[[#This Row],[2nd charge]]-Table1[[#This Row],[3rd charge]]</f>
        <v>2</v>
      </c>
      <c r="H103" s="13">
        <f>SUM(Table1[[#This Row],[1st charge]],Table1[[#This Row],[2nd charge]],Table1[[#This Row],[3rd charge]])+2</f>
        <v>8</v>
      </c>
      <c r="I103" s="13">
        <f>PRODUCT(Table1[[#This Row],[2nd charge]],Table1[[#This Row],[3rd charge]])</f>
        <v>3</v>
      </c>
      <c r="J103" s="7" t="s">
        <v>33</v>
      </c>
      <c r="K103" s="7" t="s">
        <v>5</v>
      </c>
      <c r="L103" s="14">
        <f>COS(Table1[[#This Row],[Value (deg)]]/180*PI())</f>
        <v>-0.71521404119388576</v>
      </c>
      <c r="M103" s="5">
        <v>135.66074335967801</v>
      </c>
    </row>
    <row r="104" spans="1:13">
      <c r="A104" s="1">
        <v>2017</v>
      </c>
      <c r="B104" s="1" t="s">
        <v>68</v>
      </c>
      <c r="C104" s="1" t="s">
        <v>72</v>
      </c>
      <c r="D104" s="1">
        <v>2</v>
      </c>
      <c r="E104" s="1">
        <v>3</v>
      </c>
      <c r="F104" s="1">
        <v>2</v>
      </c>
      <c r="G104" s="1">
        <f>Table1[[#This Row],[2nd charge]]-Table1[[#This Row],[3rd charge]]</f>
        <v>1</v>
      </c>
      <c r="H104" s="1">
        <f>SUM(Table1[[#This Row],[1st charge]],Table1[[#This Row],[2nd charge]],Table1[[#This Row],[3rd charge]])+2</f>
        <v>9</v>
      </c>
      <c r="I104" s="1">
        <f>PRODUCT(Table1[[#This Row],[2nd charge]],Table1[[#This Row],[3rd charge]])</f>
        <v>6</v>
      </c>
      <c r="J104" s="7" t="s">
        <v>13</v>
      </c>
      <c r="K104" s="7" t="s">
        <v>3</v>
      </c>
      <c r="L104" s="14">
        <f>COS(Table1[[#This Row],[Value (deg)]]/180*PI())</f>
        <v>-0.5200179491228093</v>
      </c>
      <c r="M104" s="5">
        <v>121.333455496873</v>
      </c>
    </row>
    <row r="105" spans="1:13">
      <c r="A105" s="1">
        <v>2017</v>
      </c>
      <c r="B105" s="1" t="s">
        <v>68</v>
      </c>
      <c r="C105" s="1" t="s">
        <v>72</v>
      </c>
      <c r="D105" s="1">
        <v>2</v>
      </c>
      <c r="E105" s="1">
        <v>3</v>
      </c>
      <c r="F105" s="1">
        <v>2</v>
      </c>
      <c r="G105" s="1">
        <f>Table1[[#This Row],[2nd charge]]-Table1[[#This Row],[3rd charge]]</f>
        <v>1</v>
      </c>
      <c r="H105" s="13">
        <f>SUM(Table1[[#This Row],[1st charge]],Table1[[#This Row],[2nd charge]],Table1[[#This Row],[3rd charge]])+2</f>
        <v>9</v>
      </c>
      <c r="I105" s="13">
        <f>PRODUCT(Table1[[#This Row],[2nd charge]],Table1[[#This Row],[3rd charge]])</f>
        <v>6</v>
      </c>
      <c r="J105" s="7" t="s">
        <v>13</v>
      </c>
      <c r="K105" s="7" t="s">
        <v>4</v>
      </c>
      <c r="L105" s="14">
        <f>COS(Table1[[#This Row],[Value (deg)]]/180*PI())</f>
        <v>-0.14769605322532722</v>
      </c>
      <c r="M105" s="5">
        <v>98.493432993222996</v>
      </c>
    </row>
    <row r="106" spans="1:13">
      <c r="A106" s="1">
        <v>2017</v>
      </c>
      <c r="B106" s="1" t="s">
        <v>68</v>
      </c>
      <c r="C106" s="1" t="s">
        <v>72</v>
      </c>
      <c r="D106" s="1">
        <v>2</v>
      </c>
      <c r="E106" s="1">
        <v>3</v>
      </c>
      <c r="F106" s="1">
        <v>2</v>
      </c>
      <c r="G106" s="1">
        <f>Table1[[#This Row],[2nd charge]]-Table1[[#This Row],[3rd charge]]</f>
        <v>1</v>
      </c>
      <c r="H106" s="13">
        <f>SUM(Table1[[#This Row],[1st charge]],Table1[[#This Row],[2nd charge]],Table1[[#This Row],[3rd charge]])+2</f>
        <v>9</v>
      </c>
      <c r="I106" s="13">
        <f>PRODUCT(Table1[[#This Row],[2nd charge]],Table1[[#This Row],[3rd charge]])</f>
        <v>6</v>
      </c>
      <c r="J106" s="7" t="s">
        <v>13</v>
      </c>
      <c r="K106" s="7" t="s">
        <v>5</v>
      </c>
      <c r="L106" s="14">
        <f>COS(Table1[[#This Row],[Value (deg)]]/180*PI())</f>
        <v>-0.76798304020451291</v>
      </c>
      <c r="M106" s="5">
        <v>140.17311150990301</v>
      </c>
    </row>
    <row r="107" spans="1:13">
      <c r="A107" s="1">
        <v>2017</v>
      </c>
      <c r="B107" s="1" t="s">
        <v>68</v>
      </c>
      <c r="C107" s="1" t="s">
        <v>72</v>
      </c>
      <c r="D107" s="1">
        <v>2</v>
      </c>
      <c r="E107" s="1">
        <v>3</v>
      </c>
      <c r="F107" s="1">
        <v>3</v>
      </c>
      <c r="G107" s="1">
        <f>Table1[[#This Row],[2nd charge]]-Table1[[#This Row],[3rd charge]]</f>
        <v>0</v>
      </c>
      <c r="H107" s="1">
        <f>SUM(Table1[[#This Row],[1st charge]],Table1[[#This Row],[2nd charge]],Table1[[#This Row],[3rd charge]])+2</f>
        <v>10</v>
      </c>
      <c r="I107" s="1">
        <f>PRODUCT(Table1[[#This Row],[2nd charge]],Table1[[#This Row],[3rd charge]])</f>
        <v>9</v>
      </c>
      <c r="J107" s="7" t="s">
        <v>14</v>
      </c>
      <c r="K107" s="7" t="s">
        <v>3</v>
      </c>
      <c r="L107" s="14">
        <f>COS(Table1[[#This Row],[Value (deg)]]/180*PI())</f>
        <v>-0.31394663281817109</v>
      </c>
      <c r="M107" s="5">
        <v>108.29723469386001</v>
      </c>
    </row>
    <row r="108" spans="1:13">
      <c r="A108" s="1">
        <v>2017</v>
      </c>
      <c r="B108" s="1" t="s">
        <v>68</v>
      </c>
      <c r="C108" s="1" t="s">
        <v>72</v>
      </c>
      <c r="D108" s="1">
        <v>2</v>
      </c>
      <c r="E108" s="1">
        <v>3</v>
      </c>
      <c r="F108" s="1">
        <v>3</v>
      </c>
      <c r="G108" s="1">
        <f>Table1[[#This Row],[2nd charge]]-Table1[[#This Row],[3rd charge]]</f>
        <v>0</v>
      </c>
      <c r="H108" s="13">
        <f>SUM(Table1[[#This Row],[1st charge]],Table1[[#This Row],[2nd charge]],Table1[[#This Row],[3rd charge]])+2</f>
        <v>10</v>
      </c>
      <c r="I108" s="13">
        <f>PRODUCT(Table1[[#This Row],[2nd charge]],Table1[[#This Row],[3rd charge]])</f>
        <v>9</v>
      </c>
      <c r="J108" s="7" t="s">
        <v>14</v>
      </c>
      <c r="K108" s="7" t="s">
        <v>4</v>
      </c>
      <c r="L108" s="14">
        <f>COS(Table1[[#This Row],[Value (deg)]]/180*PI())</f>
        <v>-0.31394663281817109</v>
      </c>
      <c r="M108" s="5">
        <v>108.29723469386001</v>
      </c>
    </row>
    <row r="109" spans="1:13">
      <c r="A109" s="1">
        <v>2017</v>
      </c>
      <c r="B109" s="1" t="s">
        <v>68</v>
      </c>
      <c r="C109" s="1" t="s">
        <v>72</v>
      </c>
      <c r="D109" s="1">
        <v>2</v>
      </c>
      <c r="E109" s="1">
        <v>3</v>
      </c>
      <c r="F109" s="1">
        <v>3</v>
      </c>
      <c r="G109" s="1">
        <f>Table1[[#This Row],[2nd charge]]-Table1[[#This Row],[3rd charge]]</f>
        <v>0</v>
      </c>
      <c r="H109" s="13">
        <f>SUM(Table1[[#This Row],[1st charge]],Table1[[#This Row],[2nd charge]],Table1[[#This Row],[3rd charge]])+2</f>
        <v>10</v>
      </c>
      <c r="I109" s="13">
        <f>PRODUCT(Table1[[#This Row],[2nd charge]],Table1[[#This Row],[3rd charge]])</f>
        <v>9</v>
      </c>
      <c r="J109" s="7" t="s">
        <v>14</v>
      </c>
      <c r="K109" s="7" t="s">
        <v>5</v>
      </c>
      <c r="L109" s="14">
        <f>COS(Table1[[#This Row],[Value (deg)]]/180*PI())</f>
        <v>-0.80287502348424411</v>
      </c>
      <c r="M109" s="5">
        <v>143.405530612278</v>
      </c>
    </row>
    <row r="110" spans="1:13">
      <c r="A110" s="1">
        <v>2017</v>
      </c>
      <c r="B110" s="1" t="s">
        <v>68</v>
      </c>
      <c r="C110" s="1" t="s">
        <v>72</v>
      </c>
      <c r="D110" s="1">
        <v>2</v>
      </c>
      <c r="E110" s="1">
        <v>4</v>
      </c>
      <c r="F110" s="1">
        <v>2</v>
      </c>
      <c r="G110" s="1">
        <f>Table1[[#This Row],[2nd charge]]-Table1[[#This Row],[3rd charge]]</f>
        <v>2</v>
      </c>
      <c r="H110" s="1">
        <f>SUM(Table1[[#This Row],[1st charge]],Table1[[#This Row],[2nd charge]],Table1[[#This Row],[3rd charge]])+2</f>
        <v>10</v>
      </c>
      <c r="I110" s="1">
        <f>PRODUCT(Table1[[#This Row],[2nd charge]],Table1[[#This Row],[3rd charge]])</f>
        <v>8</v>
      </c>
      <c r="J110" s="7" t="s">
        <v>23</v>
      </c>
      <c r="K110" s="7" t="s">
        <v>3</v>
      </c>
      <c r="L110" s="14">
        <f>COS(Table1[[#This Row],[Value (deg)]]/180*PI())</f>
        <v>-0.61599046325515683</v>
      </c>
      <c r="M110" s="5">
        <v>128.02392441413099</v>
      </c>
    </row>
    <row r="111" spans="1:13">
      <c r="A111" s="1">
        <v>2017</v>
      </c>
      <c r="B111" s="1" t="s">
        <v>68</v>
      </c>
      <c r="C111" s="1" t="s">
        <v>72</v>
      </c>
      <c r="D111" s="1">
        <v>2</v>
      </c>
      <c r="E111" s="1">
        <v>4</v>
      </c>
      <c r="F111" s="1">
        <v>2</v>
      </c>
      <c r="G111" s="1">
        <f>Table1[[#This Row],[2nd charge]]-Table1[[#This Row],[3rd charge]]</f>
        <v>2</v>
      </c>
      <c r="H111" s="13">
        <f>SUM(Table1[[#This Row],[1st charge]],Table1[[#This Row],[2nd charge]],Table1[[#This Row],[3rd charge]])+2</f>
        <v>10</v>
      </c>
      <c r="I111" s="13">
        <f>PRODUCT(Table1[[#This Row],[2nd charge]],Table1[[#This Row],[3rd charge]])</f>
        <v>8</v>
      </c>
      <c r="J111" s="7" t="s">
        <v>23</v>
      </c>
      <c r="K111" s="7" t="s">
        <v>4</v>
      </c>
      <c r="L111" s="14">
        <f>COS(Table1[[#This Row],[Value (deg)]]/180*PI())</f>
        <v>2.2659790975827994E-2</v>
      </c>
      <c r="M111" s="5">
        <v>88.701578480355295</v>
      </c>
    </row>
    <row r="112" spans="1:13">
      <c r="A112" s="1">
        <v>2017</v>
      </c>
      <c r="B112" s="1" t="s">
        <v>68</v>
      </c>
      <c r="C112" s="1" t="s">
        <v>72</v>
      </c>
      <c r="D112" s="1">
        <v>2</v>
      </c>
      <c r="E112" s="1">
        <v>4</v>
      </c>
      <c r="F112" s="1">
        <v>2</v>
      </c>
      <c r="G112" s="1">
        <f>Table1[[#This Row],[2nd charge]]-Table1[[#This Row],[3rd charge]]</f>
        <v>2</v>
      </c>
      <c r="H112" s="13">
        <f>SUM(Table1[[#This Row],[1st charge]],Table1[[#This Row],[2nd charge]],Table1[[#This Row],[3rd charge]])+2</f>
        <v>10</v>
      </c>
      <c r="I112" s="13">
        <f>PRODUCT(Table1[[#This Row],[2nd charge]],Table1[[#This Row],[3rd charge]])</f>
        <v>8</v>
      </c>
      <c r="J112" s="7" t="s">
        <v>23</v>
      </c>
      <c r="K112" s="7" t="s">
        <v>5</v>
      </c>
      <c r="L112" s="14">
        <f>COS(Table1[[#This Row],[Value (deg)]]/180*PI())</f>
        <v>-0.80150955621069975</v>
      </c>
      <c r="M112" s="5">
        <v>143.27449710551301</v>
      </c>
    </row>
    <row r="113" spans="1:13">
      <c r="A113" s="1">
        <v>2017</v>
      </c>
      <c r="B113" s="1" t="s">
        <v>68</v>
      </c>
      <c r="C113" s="1" t="s">
        <v>72</v>
      </c>
      <c r="D113" s="1">
        <v>2</v>
      </c>
      <c r="E113" s="1">
        <v>4</v>
      </c>
      <c r="F113" s="1">
        <v>3</v>
      </c>
      <c r="G113" s="1">
        <f>Table1[[#This Row],[2nd charge]]-Table1[[#This Row],[3rd charge]]</f>
        <v>1</v>
      </c>
      <c r="H113" s="1">
        <f>SUM(Table1[[#This Row],[1st charge]],Table1[[#This Row],[2nd charge]],Table1[[#This Row],[3rd charge]])+2</f>
        <v>11</v>
      </c>
      <c r="I113" s="1">
        <f>PRODUCT(Table1[[#This Row],[2nd charge]],Table1[[#This Row],[3rd charge]])</f>
        <v>12</v>
      </c>
      <c r="J113" s="7" t="s">
        <v>24</v>
      </c>
      <c r="K113" s="7" t="s">
        <v>3</v>
      </c>
      <c r="L113" s="14">
        <f>COS(Table1[[#This Row],[Value (deg)]]/180*PI())</f>
        <v>-0.42681736302267226</v>
      </c>
      <c r="M113" s="5">
        <v>115.26575089633501</v>
      </c>
    </row>
    <row r="114" spans="1:13">
      <c r="A114" s="1">
        <v>2017</v>
      </c>
      <c r="B114" s="1" t="s">
        <v>68</v>
      </c>
      <c r="C114" s="1" t="s">
        <v>72</v>
      </c>
      <c r="D114" s="1">
        <v>2</v>
      </c>
      <c r="E114" s="1">
        <v>4</v>
      </c>
      <c r="F114" s="1">
        <v>3</v>
      </c>
      <c r="G114" s="1">
        <f>Table1[[#This Row],[2nd charge]]-Table1[[#This Row],[3rd charge]]</f>
        <v>1</v>
      </c>
      <c r="H114" s="13">
        <f>SUM(Table1[[#This Row],[1st charge]],Table1[[#This Row],[2nd charge]],Table1[[#This Row],[3rd charge]])+2</f>
        <v>11</v>
      </c>
      <c r="I114" s="13">
        <f>PRODUCT(Table1[[#This Row],[2nd charge]],Table1[[#This Row],[3rd charge]])</f>
        <v>12</v>
      </c>
      <c r="J114" s="7" t="s">
        <v>24</v>
      </c>
      <c r="K114" s="7" t="s">
        <v>4</v>
      </c>
      <c r="L114" s="14">
        <f>COS(Table1[[#This Row],[Value (deg)]]/180*PI())</f>
        <v>-0.15327890889363543</v>
      </c>
      <c r="M114" s="5">
        <v>98.816992235459196</v>
      </c>
    </row>
    <row r="115" spans="1:13">
      <c r="A115" s="1">
        <v>2017</v>
      </c>
      <c r="B115" s="1" t="s">
        <v>68</v>
      </c>
      <c r="C115" s="1" t="s">
        <v>72</v>
      </c>
      <c r="D115" s="1">
        <v>2</v>
      </c>
      <c r="E115" s="1">
        <v>4</v>
      </c>
      <c r="F115" s="1">
        <v>3</v>
      </c>
      <c r="G115" s="1">
        <f>Table1[[#This Row],[2nd charge]]-Table1[[#This Row],[3rd charge]]</f>
        <v>1</v>
      </c>
      <c r="H115" s="13">
        <f>SUM(Table1[[#This Row],[1st charge]],Table1[[#This Row],[2nd charge]],Table1[[#This Row],[3rd charge]])+2</f>
        <v>11</v>
      </c>
      <c r="I115" s="13">
        <f>PRODUCT(Table1[[#This Row],[2nd charge]],Table1[[#This Row],[3rd charge]])</f>
        <v>12</v>
      </c>
      <c r="J115" s="7" t="s">
        <v>24</v>
      </c>
      <c r="K115" s="7" t="s">
        <v>5</v>
      </c>
      <c r="L115" s="14">
        <f>COS(Table1[[#This Row],[Value (deg)]]/180*PI())</f>
        <v>-0.82822915545397691</v>
      </c>
      <c r="M115" s="5">
        <v>145.91725686820499</v>
      </c>
    </row>
    <row r="116" spans="1:13">
      <c r="A116" s="1">
        <v>2017</v>
      </c>
      <c r="B116" s="1" t="s">
        <v>68</v>
      </c>
      <c r="C116" s="1" t="s">
        <v>72</v>
      </c>
      <c r="D116" s="1">
        <v>2</v>
      </c>
      <c r="E116" s="1">
        <v>4</v>
      </c>
      <c r="F116" s="1">
        <v>4</v>
      </c>
      <c r="G116" s="1">
        <f>Table1[[#This Row],[2nd charge]]-Table1[[#This Row],[3rd charge]]</f>
        <v>0</v>
      </c>
      <c r="H116" s="1">
        <f>SUM(Table1[[#This Row],[1st charge]],Table1[[#This Row],[2nd charge]],Table1[[#This Row],[3rd charge]])+2</f>
        <v>12</v>
      </c>
      <c r="I116" s="1">
        <f>PRODUCT(Table1[[#This Row],[2nd charge]],Table1[[#This Row],[3rd charge]])</f>
        <v>16</v>
      </c>
      <c r="J116" s="7" t="s">
        <v>25</v>
      </c>
      <c r="K116" s="7" t="s">
        <v>3</v>
      </c>
      <c r="L116" s="14">
        <f>COS(Table1[[#This Row],[Value (deg)]]/180*PI())</f>
        <v>-0.2753332892563306</v>
      </c>
      <c r="M116" s="5">
        <v>105.981877005036</v>
      </c>
    </row>
    <row r="117" spans="1:13">
      <c r="A117" s="1">
        <v>2017</v>
      </c>
      <c r="B117" s="1" t="s">
        <v>68</v>
      </c>
      <c r="C117" s="1" t="s">
        <v>72</v>
      </c>
      <c r="D117" s="1">
        <v>2</v>
      </c>
      <c r="E117" s="1">
        <v>4</v>
      </c>
      <c r="F117" s="1">
        <v>4</v>
      </c>
      <c r="G117" s="1">
        <f>Table1[[#This Row],[2nd charge]]-Table1[[#This Row],[3rd charge]]</f>
        <v>0</v>
      </c>
      <c r="H117" s="13">
        <f>SUM(Table1[[#This Row],[1st charge]],Table1[[#This Row],[2nd charge]],Table1[[#This Row],[3rd charge]])+2</f>
        <v>12</v>
      </c>
      <c r="I117" s="13">
        <f>PRODUCT(Table1[[#This Row],[2nd charge]],Table1[[#This Row],[3rd charge]])</f>
        <v>16</v>
      </c>
      <c r="J117" s="7" t="s">
        <v>25</v>
      </c>
      <c r="K117" s="7" t="s">
        <v>4</v>
      </c>
      <c r="L117" s="14">
        <f>COS(Table1[[#This Row],[Value (deg)]]/180*PI())</f>
        <v>-0.2753332892563306</v>
      </c>
      <c r="M117" s="5">
        <v>105.981877005036</v>
      </c>
    </row>
    <row r="118" spans="1:13">
      <c r="A118" s="1">
        <v>2017</v>
      </c>
      <c r="B118" s="1" t="s">
        <v>68</v>
      </c>
      <c r="C118" s="1" t="s">
        <v>72</v>
      </c>
      <c r="D118" s="1">
        <v>2</v>
      </c>
      <c r="E118" s="1">
        <v>4</v>
      </c>
      <c r="F118" s="1">
        <v>4</v>
      </c>
      <c r="G118" s="1">
        <f>Table1[[#This Row],[2nd charge]]-Table1[[#This Row],[3rd charge]]</f>
        <v>0</v>
      </c>
      <c r="H118" s="13">
        <f>SUM(Table1[[#This Row],[1st charge]],Table1[[#This Row],[2nd charge]],Table1[[#This Row],[3rd charge]])+2</f>
        <v>12</v>
      </c>
      <c r="I118" s="13">
        <f>PRODUCT(Table1[[#This Row],[2nd charge]],Table1[[#This Row],[3rd charge]])</f>
        <v>16</v>
      </c>
      <c r="J118" s="7" t="s">
        <v>25</v>
      </c>
      <c r="K118" s="7" t="s">
        <v>5</v>
      </c>
      <c r="L118" s="14">
        <f>COS(Table1[[#This Row],[Value (deg)]]/180*PI())</f>
        <v>-0.84838315965457034</v>
      </c>
      <c r="M118" s="5">
        <v>148.03624598992701</v>
      </c>
    </row>
    <row r="119" spans="1:13">
      <c r="A119" s="1">
        <v>2017</v>
      </c>
      <c r="B119" s="1" t="s">
        <v>68</v>
      </c>
      <c r="C119" s="1" t="s">
        <v>72</v>
      </c>
      <c r="D119" s="1">
        <v>2</v>
      </c>
      <c r="E119" s="1">
        <v>5</v>
      </c>
      <c r="F119" s="1">
        <v>3</v>
      </c>
      <c r="G119" s="1">
        <f>Table1[[#This Row],[2nd charge]]-Table1[[#This Row],[3rd charge]]</f>
        <v>2</v>
      </c>
      <c r="H119" s="1">
        <f>SUM(Table1[[#This Row],[1st charge]],Table1[[#This Row],[2nd charge]],Table1[[#This Row],[3rd charge]])+2</f>
        <v>12</v>
      </c>
      <c r="I119" s="1">
        <f>PRODUCT(Table1[[#This Row],[2nd charge]],Table1[[#This Row],[3rd charge]])</f>
        <v>15</v>
      </c>
      <c r="J119" s="7" t="s">
        <v>26</v>
      </c>
      <c r="K119" s="7" t="s">
        <v>3</v>
      </c>
      <c r="L119" s="14">
        <f>COS(Table1[[#This Row],[Value (deg)]]/180*PI())</f>
        <v>-0.50911092552551396</v>
      </c>
      <c r="M119" s="5">
        <v>120.604627067968</v>
      </c>
    </row>
    <row r="120" spans="1:13">
      <c r="A120" s="1">
        <v>2017</v>
      </c>
      <c r="B120" s="1" t="s">
        <v>68</v>
      </c>
      <c r="C120" s="1" t="s">
        <v>72</v>
      </c>
      <c r="D120" s="1">
        <v>2</v>
      </c>
      <c r="E120" s="1">
        <v>5</v>
      </c>
      <c r="F120" s="1">
        <v>3</v>
      </c>
      <c r="G120" s="1">
        <f>Table1[[#This Row],[2nd charge]]-Table1[[#This Row],[3rd charge]]</f>
        <v>2</v>
      </c>
      <c r="H120" s="13">
        <f>SUM(Table1[[#This Row],[1st charge]],Table1[[#This Row],[2nd charge]],Table1[[#This Row],[3rd charge]])+2</f>
        <v>12</v>
      </c>
      <c r="I120" s="13">
        <f>PRODUCT(Table1[[#This Row],[2nd charge]],Table1[[#This Row],[3rd charge]])</f>
        <v>15</v>
      </c>
      <c r="J120" s="7" t="s">
        <v>26</v>
      </c>
      <c r="K120" s="7" t="s">
        <v>4</v>
      </c>
      <c r="L120" s="14">
        <f>COS(Table1[[#This Row],[Value (deg)]]/180*PI())</f>
        <v>-2.4608573313055049E-2</v>
      </c>
      <c r="M120" s="5">
        <v>91.410109737921701</v>
      </c>
    </row>
    <row r="121" spans="1:13">
      <c r="A121" s="1">
        <v>2017</v>
      </c>
      <c r="B121" s="1" t="s">
        <v>68</v>
      </c>
      <c r="C121" s="1" t="s">
        <v>72</v>
      </c>
      <c r="D121" s="1">
        <v>2</v>
      </c>
      <c r="E121" s="1">
        <v>5</v>
      </c>
      <c r="F121" s="1">
        <v>3</v>
      </c>
      <c r="G121" s="1">
        <f>Table1[[#This Row],[2nd charge]]-Table1[[#This Row],[3rd charge]]</f>
        <v>2</v>
      </c>
      <c r="H121" s="13">
        <f>SUM(Table1[[#This Row],[1st charge]],Table1[[#This Row],[2nd charge]],Table1[[#This Row],[3rd charge]])+2</f>
        <v>12</v>
      </c>
      <c r="I121" s="13">
        <f>PRODUCT(Table1[[#This Row],[2nd charge]],Table1[[#This Row],[3rd charge]])</f>
        <v>15</v>
      </c>
      <c r="J121" s="7" t="s">
        <v>26</v>
      </c>
      <c r="K121" s="7" t="s">
        <v>5</v>
      </c>
      <c r="L121" s="14">
        <f>COS(Table1[[#This Row],[Value (deg)]]/180*PI())</f>
        <v>-0.84791176980687832</v>
      </c>
      <c r="M121" s="5">
        <v>147.98526319410999</v>
      </c>
    </row>
    <row r="122" spans="1:13">
      <c r="A122" s="1">
        <v>2017</v>
      </c>
      <c r="B122" s="1" t="s">
        <v>68</v>
      </c>
      <c r="C122" s="1" t="s">
        <v>72</v>
      </c>
      <c r="D122" s="1">
        <v>2</v>
      </c>
      <c r="E122" s="1">
        <v>5</v>
      </c>
      <c r="F122" s="1">
        <v>4</v>
      </c>
      <c r="G122" s="1">
        <f>Table1[[#This Row],[2nd charge]]-Table1[[#This Row],[3rd charge]]</f>
        <v>1</v>
      </c>
      <c r="H122" s="1">
        <f>SUM(Table1[[#This Row],[1st charge]],Table1[[#This Row],[2nd charge]],Table1[[#This Row],[3rd charge]])+2</f>
        <v>13</v>
      </c>
      <c r="I122" s="1">
        <f>PRODUCT(Table1[[#This Row],[2nd charge]],Table1[[#This Row],[3rd charge]])</f>
        <v>20</v>
      </c>
      <c r="J122" s="7" t="s">
        <v>27</v>
      </c>
      <c r="K122" s="7" t="s">
        <v>3</v>
      </c>
      <c r="L122" s="14">
        <f>COS(Table1[[#This Row],[Value (deg)]]/180*PI())</f>
        <v>-0.36632472234704588</v>
      </c>
      <c r="M122" s="5">
        <v>111.48913114018301</v>
      </c>
    </row>
    <row r="123" spans="1:13">
      <c r="A123" s="1">
        <v>2017</v>
      </c>
      <c r="B123" s="1" t="s">
        <v>68</v>
      </c>
      <c r="C123" s="1" t="s">
        <v>72</v>
      </c>
      <c r="D123" s="1">
        <v>2</v>
      </c>
      <c r="E123" s="1">
        <v>5</v>
      </c>
      <c r="F123" s="1">
        <v>4</v>
      </c>
      <c r="G123" s="1">
        <f>Table1[[#This Row],[2nd charge]]-Table1[[#This Row],[3rd charge]]</f>
        <v>1</v>
      </c>
      <c r="H123" s="13">
        <f>SUM(Table1[[#This Row],[1st charge]],Table1[[#This Row],[2nd charge]],Table1[[#This Row],[3rd charge]])+2</f>
        <v>13</v>
      </c>
      <c r="I123" s="13">
        <f>PRODUCT(Table1[[#This Row],[2nd charge]],Table1[[#This Row],[3rd charge]])</f>
        <v>20</v>
      </c>
      <c r="J123" s="7" t="s">
        <v>27</v>
      </c>
      <c r="K123" s="7" t="s">
        <v>4</v>
      </c>
      <c r="L123" s="14">
        <f>COS(Table1[[#This Row],[Value (deg)]]/180*PI())</f>
        <v>-0.15161831345472521</v>
      </c>
      <c r="M123" s="5">
        <v>98.7207218471614</v>
      </c>
    </row>
    <row r="124" spans="1:13">
      <c r="A124" s="1">
        <v>2017</v>
      </c>
      <c r="B124" s="1" t="s">
        <v>68</v>
      </c>
      <c r="C124" s="1" t="s">
        <v>72</v>
      </c>
      <c r="D124" s="1">
        <v>2</v>
      </c>
      <c r="E124" s="1">
        <v>5</v>
      </c>
      <c r="F124" s="1">
        <v>4</v>
      </c>
      <c r="G124" s="1">
        <f>Table1[[#This Row],[2nd charge]]-Table1[[#This Row],[3rd charge]]</f>
        <v>1</v>
      </c>
      <c r="H124" s="13">
        <f>SUM(Table1[[#This Row],[1st charge]],Table1[[#This Row],[2nd charge]],Table1[[#This Row],[3rd charge]])+2</f>
        <v>13</v>
      </c>
      <c r="I124" s="13">
        <f>PRODUCT(Table1[[#This Row],[2nd charge]],Table1[[#This Row],[3rd charge]])</f>
        <v>20</v>
      </c>
      <c r="J124" s="7" t="s">
        <v>27</v>
      </c>
      <c r="K124" s="7" t="s">
        <v>5</v>
      </c>
      <c r="L124" s="14">
        <f>COS(Table1[[#This Row],[Value (deg)]]/180*PI())</f>
        <v>-0.8641882863081346</v>
      </c>
      <c r="M124" s="5">
        <v>149.79014701265501</v>
      </c>
    </row>
    <row r="125" spans="1:13">
      <c r="A125" s="1">
        <v>2017</v>
      </c>
      <c r="B125" s="1" t="s">
        <v>68</v>
      </c>
      <c r="C125" s="1" t="s">
        <v>72</v>
      </c>
      <c r="D125" s="1">
        <v>2</v>
      </c>
      <c r="E125" s="1">
        <v>5</v>
      </c>
      <c r="F125" s="1">
        <v>5</v>
      </c>
      <c r="G125" s="1">
        <f>Table1[[#This Row],[2nd charge]]-Table1[[#This Row],[3rd charge]]</f>
        <v>0</v>
      </c>
      <c r="H125" s="1">
        <f>SUM(Table1[[#This Row],[1st charge]],Table1[[#This Row],[2nd charge]],Table1[[#This Row],[3rd charge]])+2</f>
        <v>14</v>
      </c>
      <c r="I125" s="1">
        <f>PRODUCT(Table1[[#This Row],[2nd charge]],Table1[[#This Row],[3rd charge]])</f>
        <v>25</v>
      </c>
      <c r="J125" s="7" t="s">
        <v>28</v>
      </c>
      <c r="K125" s="7" t="s">
        <v>3</v>
      </c>
      <c r="L125" s="14">
        <f>COS(Table1[[#This Row],[Value (deg)]]/180*PI())</f>
        <v>-0.24774076193801592</v>
      </c>
      <c r="M125" s="5">
        <v>104.34386229158299</v>
      </c>
    </row>
    <row r="126" spans="1:13">
      <c r="A126" s="1">
        <v>2017</v>
      </c>
      <c r="B126" s="1" t="s">
        <v>68</v>
      </c>
      <c r="C126" s="1" t="s">
        <v>72</v>
      </c>
      <c r="D126" s="1">
        <v>2</v>
      </c>
      <c r="E126" s="1">
        <v>5</v>
      </c>
      <c r="F126" s="1">
        <v>5</v>
      </c>
      <c r="G126" s="1">
        <f>Table1[[#This Row],[2nd charge]]-Table1[[#This Row],[3rd charge]]</f>
        <v>0</v>
      </c>
      <c r="H126" s="13">
        <f>SUM(Table1[[#This Row],[1st charge]],Table1[[#This Row],[2nd charge]],Table1[[#This Row],[3rd charge]])+2</f>
        <v>14</v>
      </c>
      <c r="I126" s="13">
        <f>PRODUCT(Table1[[#This Row],[2nd charge]],Table1[[#This Row],[3rd charge]])</f>
        <v>25</v>
      </c>
      <c r="J126" s="7" t="s">
        <v>28</v>
      </c>
      <c r="K126" s="7" t="s">
        <v>4</v>
      </c>
      <c r="L126" s="14">
        <f>COS(Table1[[#This Row],[Value (deg)]]/180*PI())</f>
        <v>-0.24774076193801592</v>
      </c>
      <c r="M126" s="5">
        <v>104.34386229158299</v>
      </c>
    </row>
    <row r="127" spans="1:13">
      <c r="A127" s="1">
        <v>2017</v>
      </c>
      <c r="B127" s="1" t="s">
        <v>68</v>
      </c>
      <c r="C127" s="1" t="s">
        <v>72</v>
      </c>
      <c r="D127" s="1">
        <v>2</v>
      </c>
      <c r="E127" s="1">
        <v>5</v>
      </c>
      <c r="F127" s="1">
        <v>5</v>
      </c>
      <c r="G127" s="1">
        <f>Table1[[#This Row],[2nd charge]]-Table1[[#This Row],[3rd charge]]</f>
        <v>0</v>
      </c>
      <c r="H127" s="13">
        <f>SUM(Table1[[#This Row],[1st charge]],Table1[[#This Row],[2nd charge]],Table1[[#This Row],[3rd charge]])+2</f>
        <v>14</v>
      </c>
      <c r="I127" s="13">
        <f>PRODUCT(Table1[[#This Row],[2nd charge]],Table1[[#This Row],[3rd charge]])</f>
        <v>25</v>
      </c>
      <c r="J127" s="7" t="s">
        <v>28</v>
      </c>
      <c r="K127" s="7" t="s">
        <v>5</v>
      </c>
      <c r="L127" s="14">
        <f>COS(Table1[[#This Row],[Value (deg)]]/180*PI())</f>
        <v>-0.87724902974873398</v>
      </c>
      <c r="M127" s="5">
        <v>151.31227541683299</v>
      </c>
    </row>
    <row r="128" spans="1:13">
      <c r="A128" s="1">
        <v>2015</v>
      </c>
      <c r="B128" s="1" t="s">
        <v>69</v>
      </c>
      <c r="C128" s="1" t="s">
        <v>71</v>
      </c>
      <c r="D128" s="1">
        <v>1</v>
      </c>
      <c r="E128" s="1">
        <v>1</v>
      </c>
      <c r="F128" s="1">
        <v>1</v>
      </c>
      <c r="G128" s="13">
        <f>Table1[[#This Row],[2nd charge]]-Table1[[#This Row],[3rd charge]]</f>
        <v>0</v>
      </c>
      <c r="H128" s="13">
        <f>SUM(Table1[[#This Row],[1st charge]],Table1[[#This Row],[2nd charge]],Table1[[#This Row],[3rd charge]])+2</f>
        <v>5</v>
      </c>
      <c r="I128" s="13">
        <f>PRODUCT(Table1[[#This Row],[2nd charge]],Table1[[#This Row],[3rd charge]])</f>
        <v>1</v>
      </c>
      <c r="J128" s="1" t="s">
        <v>6</v>
      </c>
      <c r="K128" s="1" t="s">
        <v>3</v>
      </c>
      <c r="L128" s="14">
        <f>COS(Table1[[#This Row],[Value (deg)]]/180*PI())</f>
        <v>-0.39627393034896935</v>
      </c>
      <c r="M128" s="5">
        <v>113.34544954747901</v>
      </c>
    </row>
    <row r="129" spans="1:13">
      <c r="A129" s="1">
        <v>2015</v>
      </c>
      <c r="B129" s="1" t="s">
        <v>69</v>
      </c>
      <c r="C129" s="1" t="s">
        <v>71</v>
      </c>
      <c r="D129" s="1">
        <v>1</v>
      </c>
      <c r="E129" s="1">
        <v>1</v>
      </c>
      <c r="F129" s="1">
        <v>1</v>
      </c>
      <c r="G129" s="13">
        <f>Table1[[#This Row],[2nd charge]]-Table1[[#This Row],[3rd charge]]</f>
        <v>0</v>
      </c>
      <c r="H129" s="13">
        <f>SUM(Table1[[#This Row],[1st charge]],Table1[[#This Row],[2nd charge]],Table1[[#This Row],[3rd charge]])+2</f>
        <v>5</v>
      </c>
      <c r="I129" s="13">
        <f>PRODUCT(Table1[[#This Row],[2nd charge]],Table1[[#This Row],[3rd charge]])</f>
        <v>1</v>
      </c>
      <c r="J129" s="1" t="s">
        <v>6</v>
      </c>
      <c r="K129" s="1" t="s">
        <v>4</v>
      </c>
      <c r="L129" s="14">
        <f>COS(Table1[[#This Row],[Value (deg)]]/180*PI())</f>
        <v>-0.39627393034896935</v>
      </c>
      <c r="M129" s="5">
        <v>113.34544954747901</v>
      </c>
    </row>
    <row r="130" spans="1:13">
      <c r="A130" s="1">
        <v>2015</v>
      </c>
      <c r="B130" s="1" t="s">
        <v>69</v>
      </c>
      <c r="C130" s="1" t="s">
        <v>71</v>
      </c>
      <c r="D130" s="1">
        <v>1</v>
      </c>
      <c r="E130" s="1">
        <v>1</v>
      </c>
      <c r="F130" s="1">
        <v>1</v>
      </c>
      <c r="G130" s="13">
        <f>Table1[[#This Row],[2nd charge]]-Table1[[#This Row],[3rd charge]]</f>
        <v>0</v>
      </c>
      <c r="H130" s="13">
        <f>SUM(Table1[[#This Row],[1st charge]],Table1[[#This Row],[2nd charge]],Table1[[#This Row],[3rd charge]])+2</f>
        <v>5</v>
      </c>
      <c r="I130" s="13">
        <f>PRODUCT(Table1[[#This Row],[2nd charge]],Table1[[#This Row],[3rd charge]])</f>
        <v>1</v>
      </c>
      <c r="J130" s="1" t="s">
        <v>6</v>
      </c>
      <c r="K130" s="1" t="s">
        <v>5</v>
      </c>
      <c r="L130" s="14">
        <f>COS(Table1[[#This Row],[Value (deg)]]/180*PI())</f>
        <v>-0.68593394425156018</v>
      </c>
      <c r="M130" s="5">
        <v>133.30910090504199</v>
      </c>
    </row>
    <row r="131" spans="1:13">
      <c r="A131" s="1">
        <v>2015</v>
      </c>
      <c r="B131" s="1" t="s">
        <v>69</v>
      </c>
      <c r="C131" s="1" t="s">
        <v>71</v>
      </c>
      <c r="D131" s="1">
        <v>1</v>
      </c>
      <c r="E131" s="1">
        <v>2</v>
      </c>
      <c r="F131" s="1">
        <v>1</v>
      </c>
      <c r="G131" s="13">
        <f>Table1[[#This Row],[2nd charge]]-Table1[[#This Row],[3rd charge]]</f>
        <v>1</v>
      </c>
      <c r="H131" s="13">
        <f>SUM(Table1[[#This Row],[1st charge]],Table1[[#This Row],[2nd charge]],Table1[[#This Row],[3rd charge]])+2</f>
        <v>6</v>
      </c>
      <c r="I131" s="13">
        <f>PRODUCT(Table1[[#This Row],[2nd charge]],Table1[[#This Row],[3rd charge]])</f>
        <v>2</v>
      </c>
      <c r="J131" s="1" t="s">
        <v>7</v>
      </c>
      <c r="K131" s="1" t="s">
        <v>3</v>
      </c>
      <c r="L131" s="14">
        <f>COS(Table1[[#This Row],[Value (deg)]]/180*PI())</f>
        <v>-0.62829870761259399</v>
      </c>
      <c r="M131" s="5">
        <v>128.92471550751301</v>
      </c>
    </row>
    <row r="132" spans="1:13">
      <c r="A132" s="1">
        <v>2015</v>
      </c>
      <c r="B132" s="1" t="s">
        <v>69</v>
      </c>
      <c r="C132" s="1" t="s">
        <v>71</v>
      </c>
      <c r="D132" s="1">
        <v>1</v>
      </c>
      <c r="E132" s="1">
        <v>2</v>
      </c>
      <c r="F132" s="1">
        <v>1</v>
      </c>
      <c r="G132" s="13">
        <f>Table1[[#This Row],[2nd charge]]-Table1[[#This Row],[3rd charge]]</f>
        <v>1</v>
      </c>
      <c r="H132" s="13">
        <f>SUM(Table1[[#This Row],[1st charge]],Table1[[#This Row],[2nd charge]],Table1[[#This Row],[3rd charge]])+2</f>
        <v>6</v>
      </c>
      <c r="I132" s="13">
        <f>PRODUCT(Table1[[#This Row],[2nd charge]],Table1[[#This Row],[3rd charge]])</f>
        <v>2</v>
      </c>
      <c r="J132" s="1" t="s">
        <v>7</v>
      </c>
      <c r="K132" s="1" t="s">
        <v>4</v>
      </c>
      <c r="L132" s="14">
        <f>COS(Table1[[#This Row],[Value (deg)]]/180*PI())</f>
        <v>-2.587545716500635E-2</v>
      </c>
      <c r="M132" s="5">
        <v>91.482719976469895</v>
      </c>
    </row>
    <row r="133" spans="1:13">
      <c r="A133" s="1">
        <v>2015</v>
      </c>
      <c r="B133" s="1" t="s">
        <v>69</v>
      </c>
      <c r="C133" s="1" t="s">
        <v>71</v>
      </c>
      <c r="D133" s="1">
        <v>1</v>
      </c>
      <c r="E133" s="1">
        <v>2</v>
      </c>
      <c r="F133" s="1">
        <v>1</v>
      </c>
      <c r="G133" s="13">
        <f>Table1[[#This Row],[2nd charge]]-Table1[[#This Row],[3rd charge]]</f>
        <v>1</v>
      </c>
      <c r="H133" s="13">
        <f>SUM(Table1[[#This Row],[1st charge]],Table1[[#This Row],[2nd charge]],Table1[[#This Row],[3rd charge]])+2</f>
        <v>6</v>
      </c>
      <c r="I133" s="13">
        <f>PRODUCT(Table1[[#This Row],[2nd charge]],Table1[[#This Row],[3rd charge]])</f>
        <v>2</v>
      </c>
      <c r="J133" s="1" t="s">
        <v>7</v>
      </c>
      <c r="K133" s="1" t="s">
        <v>5</v>
      </c>
      <c r="L133" s="14">
        <f>COS(Table1[[#This Row],[Value (deg)]]/180*PI())</f>
        <v>-0.76145419222166288</v>
      </c>
      <c r="M133" s="5">
        <v>139.59256451601601</v>
      </c>
    </row>
    <row r="134" spans="1:13">
      <c r="A134" s="1">
        <v>2015</v>
      </c>
      <c r="B134" s="1" t="s">
        <v>69</v>
      </c>
      <c r="C134" s="1" t="s">
        <v>71</v>
      </c>
      <c r="D134" s="1">
        <v>1</v>
      </c>
      <c r="E134" s="1">
        <v>2</v>
      </c>
      <c r="F134" s="1">
        <v>2</v>
      </c>
      <c r="G134" s="13">
        <f>Table1[[#This Row],[2nd charge]]-Table1[[#This Row],[3rd charge]]</f>
        <v>0</v>
      </c>
      <c r="H134" s="13">
        <f>SUM(Table1[[#This Row],[1st charge]],Table1[[#This Row],[2nd charge]],Table1[[#This Row],[3rd charge]])+2</f>
        <v>7</v>
      </c>
      <c r="I134" s="13">
        <f>PRODUCT(Table1[[#This Row],[2nd charge]],Table1[[#This Row],[3rd charge]])</f>
        <v>4</v>
      </c>
      <c r="J134" s="1" t="s">
        <v>8</v>
      </c>
      <c r="K134" s="1" t="s">
        <v>3</v>
      </c>
      <c r="L134" s="14">
        <f>COS(Table1[[#This Row],[Value (deg)]]/180*PI())</f>
        <v>-0.30414421920980456</v>
      </c>
      <c r="M134" s="5">
        <v>107.706685500858</v>
      </c>
    </row>
    <row r="135" spans="1:13">
      <c r="A135" s="1">
        <v>2015</v>
      </c>
      <c r="B135" s="1" t="s">
        <v>69</v>
      </c>
      <c r="C135" s="1" t="s">
        <v>71</v>
      </c>
      <c r="D135" s="1">
        <v>1</v>
      </c>
      <c r="E135" s="1">
        <v>2</v>
      </c>
      <c r="F135" s="1">
        <v>2</v>
      </c>
      <c r="G135" s="13">
        <f>Table1[[#This Row],[2nd charge]]-Table1[[#This Row],[3rd charge]]</f>
        <v>0</v>
      </c>
      <c r="H135" s="13">
        <f>SUM(Table1[[#This Row],[1st charge]],Table1[[#This Row],[2nd charge]],Table1[[#This Row],[3rd charge]])+2</f>
        <v>7</v>
      </c>
      <c r="I135" s="13">
        <f>PRODUCT(Table1[[#This Row],[2nd charge]],Table1[[#This Row],[3rd charge]])</f>
        <v>4</v>
      </c>
      <c r="J135" s="1" t="s">
        <v>8</v>
      </c>
      <c r="K135" s="1" t="s">
        <v>4</v>
      </c>
      <c r="L135" s="14">
        <f>COS(Table1[[#This Row],[Value (deg)]]/180*PI())</f>
        <v>-0.30414421920980456</v>
      </c>
      <c r="M135" s="5">
        <v>107.706685500858</v>
      </c>
    </row>
    <row r="136" spans="1:13">
      <c r="A136" s="1">
        <v>2015</v>
      </c>
      <c r="B136" s="1" t="s">
        <v>69</v>
      </c>
      <c r="C136" s="1" t="s">
        <v>71</v>
      </c>
      <c r="D136" s="1">
        <v>1</v>
      </c>
      <c r="E136" s="1">
        <v>2</v>
      </c>
      <c r="F136" s="1">
        <v>2</v>
      </c>
      <c r="G136" s="13">
        <f>Table1[[#This Row],[2nd charge]]-Table1[[#This Row],[3rd charge]]</f>
        <v>0</v>
      </c>
      <c r="H136" s="13">
        <f>SUM(Table1[[#This Row],[1st charge]],Table1[[#This Row],[2nd charge]],Table1[[#This Row],[3rd charge]])+2</f>
        <v>7</v>
      </c>
      <c r="I136" s="13">
        <f>PRODUCT(Table1[[#This Row],[2nd charge]],Table1[[#This Row],[3rd charge]])</f>
        <v>4</v>
      </c>
      <c r="J136" s="1" t="s">
        <v>8</v>
      </c>
      <c r="K136" s="1" t="s">
        <v>5</v>
      </c>
      <c r="L136" s="14">
        <f>COS(Table1[[#This Row],[Value (deg)]]/180*PI())</f>
        <v>-0.8149925878425065</v>
      </c>
      <c r="M136" s="5">
        <v>144.586628998283</v>
      </c>
    </row>
    <row r="137" spans="1:13">
      <c r="A137" s="1">
        <v>2015</v>
      </c>
      <c r="B137" s="1" t="s">
        <v>69</v>
      </c>
      <c r="C137" s="1" t="s">
        <v>71</v>
      </c>
      <c r="D137" s="1">
        <v>1</v>
      </c>
      <c r="E137" s="1">
        <v>3</v>
      </c>
      <c r="F137" s="1">
        <v>1</v>
      </c>
      <c r="G137" s="13">
        <f>Table1[[#This Row],[2nd charge]]-Table1[[#This Row],[3rd charge]]</f>
        <v>2</v>
      </c>
      <c r="H137" s="13">
        <f>SUM(Table1[[#This Row],[1st charge]],Table1[[#This Row],[2nd charge]],Table1[[#This Row],[3rd charge]])+2</f>
        <v>7</v>
      </c>
      <c r="I137" s="13">
        <f>PRODUCT(Table1[[#This Row],[2nd charge]],Table1[[#This Row],[3rd charge]])</f>
        <v>3</v>
      </c>
      <c r="J137" s="1" t="s">
        <v>9</v>
      </c>
      <c r="K137" s="1" t="s">
        <v>3</v>
      </c>
      <c r="L137" s="14">
        <f>COS(Table1[[#This Row],[Value (deg)]]/180*PI())</f>
        <v>-0.74110755989163402</v>
      </c>
      <c r="M137" s="5">
        <v>137.82584833053701</v>
      </c>
    </row>
    <row r="138" spans="1:13">
      <c r="A138" s="1">
        <v>2015</v>
      </c>
      <c r="B138" s="1" t="s">
        <v>69</v>
      </c>
      <c r="C138" s="1" t="s">
        <v>71</v>
      </c>
      <c r="D138" s="1">
        <v>1</v>
      </c>
      <c r="E138" s="1">
        <v>3</v>
      </c>
      <c r="F138" s="1">
        <v>1</v>
      </c>
      <c r="G138" s="13">
        <f>Table1[[#This Row],[2nd charge]]-Table1[[#This Row],[3rd charge]]</f>
        <v>2</v>
      </c>
      <c r="H138" s="13">
        <f>SUM(Table1[[#This Row],[1st charge]],Table1[[#This Row],[2nd charge]],Table1[[#This Row],[3rd charge]])+2</f>
        <v>7</v>
      </c>
      <c r="I138" s="13">
        <f>PRODUCT(Table1[[#This Row],[2nd charge]],Table1[[#This Row],[3rd charge]])</f>
        <v>3</v>
      </c>
      <c r="J138" s="1" t="s">
        <v>9</v>
      </c>
      <c r="K138" s="1" t="s">
        <v>4</v>
      </c>
      <c r="L138" s="14">
        <f>COS(Table1[[#This Row],[Value (deg)]]/180*PI())</f>
        <v>0.20111608000350009</v>
      </c>
      <c r="M138" s="5">
        <v>78.397768063014496</v>
      </c>
    </row>
    <row r="139" spans="1:13">
      <c r="A139" s="1">
        <v>2015</v>
      </c>
      <c r="B139" s="1" t="s">
        <v>69</v>
      </c>
      <c r="C139" s="1" t="s">
        <v>71</v>
      </c>
      <c r="D139" s="1">
        <v>1</v>
      </c>
      <c r="E139" s="1">
        <v>3</v>
      </c>
      <c r="F139" s="1">
        <v>1</v>
      </c>
      <c r="G139" s="13">
        <f>Table1[[#This Row],[2nd charge]]-Table1[[#This Row],[3rd charge]]</f>
        <v>2</v>
      </c>
      <c r="H139" s="13">
        <f>SUM(Table1[[#This Row],[1st charge]],Table1[[#This Row],[2nd charge]],Table1[[#This Row],[3rd charge]])+2</f>
        <v>7</v>
      </c>
      <c r="I139" s="13">
        <f>PRODUCT(Table1[[#This Row],[2nd charge]],Table1[[#This Row],[3rd charge]])</f>
        <v>3</v>
      </c>
      <c r="J139" s="1" t="s">
        <v>9</v>
      </c>
      <c r="K139" s="1" t="s">
        <v>5</v>
      </c>
      <c r="L139" s="14">
        <f>COS(Table1[[#This Row],[Value (deg)]]/180*PI())</f>
        <v>-0.80671680549812652</v>
      </c>
      <c r="M139" s="5">
        <v>143.77638360644801</v>
      </c>
    </row>
    <row r="140" spans="1:13">
      <c r="A140" s="1">
        <v>2015</v>
      </c>
      <c r="B140" s="1" t="s">
        <v>69</v>
      </c>
      <c r="C140" s="1" t="s">
        <v>71</v>
      </c>
      <c r="D140" s="1">
        <v>1</v>
      </c>
      <c r="E140" s="1">
        <v>3</v>
      </c>
      <c r="F140" s="1">
        <v>2</v>
      </c>
      <c r="G140" s="13">
        <f>Table1[[#This Row],[2nd charge]]-Table1[[#This Row],[3rd charge]]</f>
        <v>1</v>
      </c>
      <c r="H140" s="13">
        <f>SUM(Table1[[#This Row],[1st charge]],Table1[[#This Row],[2nd charge]],Table1[[#This Row],[3rd charge]])+2</f>
        <v>8</v>
      </c>
      <c r="I140" s="13">
        <f>PRODUCT(Table1[[#This Row],[2nd charge]],Table1[[#This Row],[3rd charge]])</f>
        <v>6</v>
      </c>
      <c r="J140" s="1" t="s">
        <v>10</v>
      </c>
      <c r="K140" s="1" t="s">
        <v>3</v>
      </c>
      <c r="L140" s="14">
        <f>COS(Table1[[#This Row],[Value (deg)]]/180*PI())</f>
        <v>-0.4176916715821356</v>
      </c>
      <c r="M140" s="5">
        <v>114.688938612773</v>
      </c>
    </row>
    <row r="141" spans="1:13">
      <c r="A141" s="1">
        <v>2015</v>
      </c>
      <c r="B141" s="1" t="s">
        <v>69</v>
      </c>
      <c r="C141" s="1" t="s">
        <v>71</v>
      </c>
      <c r="D141" s="1">
        <v>1</v>
      </c>
      <c r="E141" s="1">
        <v>3</v>
      </c>
      <c r="F141" s="1">
        <v>2</v>
      </c>
      <c r="G141" s="13">
        <f>Table1[[#This Row],[2nd charge]]-Table1[[#This Row],[3rd charge]]</f>
        <v>1</v>
      </c>
      <c r="H141" s="13">
        <f>SUM(Table1[[#This Row],[1st charge]],Table1[[#This Row],[2nd charge]],Table1[[#This Row],[3rd charge]])+2</f>
        <v>8</v>
      </c>
      <c r="I141" s="13">
        <f>PRODUCT(Table1[[#This Row],[2nd charge]],Table1[[#This Row],[3rd charge]])</f>
        <v>6</v>
      </c>
      <c r="J141" s="1" t="s">
        <v>10</v>
      </c>
      <c r="K141" s="1" t="s">
        <v>4</v>
      </c>
      <c r="L141" s="14">
        <f>COS(Table1[[#This Row],[Value (deg)]]/180*PI())</f>
        <v>-0.13198464113192609</v>
      </c>
      <c r="M141" s="5">
        <v>97.584292222273206</v>
      </c>
    </row>
    <row r="142" spans="1:13">
      <c r="A142" s="1">
        <v>2015</v>
      </c>
      <c r="B142" s="1" t="s">
        <v>69</v>
      </c>
      <c r="C142" s="1" t="s">
        <v>71</v>
      </c>
      <c r="D142" s="1">
        <v>1</v>
      </c>
      <c r="E142" s="1">
        <v>3</v>
      </c>
      <c r="F142" s="1">
        <v>2</v>
      </c>
      <c r="G142" s="13">
        <f>Table1[[#This Row],[2nd charge]]-Table1[[#This Row],[3rd charge]]</f>
        <v>1</v>
      </c>
      <c r="H142" s="13">
        <f>SUM(Table1[[#This Row],[1st charge]],Table1[[#This Row],[2nd charge]],Table1[[#This Row],[3rd charge]])+2</f>
        <v>8</v>
      </c>
      <c r="I142" s="13">
        <f>PRODUCT(Table1[[#This Row],[2nd charge]],Table1[[#This Row],[3rd charge]])</f>
        <v>6</v>
      </c>
      <c r="J142" s="1" t="s">
        <v>10</v>
      </c>
      <c r="K142" s="1" t="s">
        <v>5</v>
      </c>
      <c r="L142" s="14">
        <f>COS(Table1[[#This Row],[Value (deg)]]/180*PI())</f>
        <v>-0.84551139575534184</v>
      </c>
      <c r="M142" s="5">
        <v>147.726769164953</v>
      </c>
    </row>
    <row r="143" spans="1:13">
      <c r="A143" s="1">
        <v>2015</v>
      </c>
      <c r="B143" s="1" t="s">
        <v>69</v>
      </c>
      <c r="C143" s="1" t="s">
        <v>71</v>
      </c>
      <c r="D143" s="1">
        <v>1</v>
      </c>
      <c r="E143" s="1">
        <v>3</v>
      </c>
      <c r="F143" s="1">
        <v>3</v>
      </c>
      <c r="G143" s="13">
        <f>Table1[[#This Row],[2nd charge]]-Table1[[#This Row],[3rd charge]]</f>
        <v>0</v>
      </c>
      <c r="H143" s="13">
        <f>SUM(Table1[[#This Row],[1st charge]],Table1[[#This Row],[2nd charge]],Table1[[#This Row],[3rd charge]])+2</f>
        <v>9</v>
      </c>
      <c r="I143" s="13">
        <f>PRODUCT(Table1[[#This Row],[2nd charge]],Table1[[#This Row],[3rd charge]])</f>
        <v>9</v>
      </c>
      <c r="J143" s="1" t="s">
        <v>11</v>
      </c>
      <c r="K143" s="1" t="s">
        <v>3</v>
      </c>
      <c r="L143" s="14">
        <f>COS(Table1[[#This Row],[Value (deg)]]/180*PI())</f>
        <v>-0.25397855958143239</v>
      </c>
      <c r="M143" s="5">
        <v>104.71306844611701</v>
      </c>
    </row>
    <row r="144" spans="1:13">
      <c r="A144" s="1">
        <v>2015</v>
      </c>
      <c r="B144" s="1" t="s">
        <v>69</v>
      </c>
      <c r="C144" s="1" t="s">
        <v>71</v>
      </c>
      <c r="D144" s="1">
        <v>1</v>
      </c>
      <c r="E144" s="1">
        <v>3</v>
      </c>
      <c r="F144" s="1">
        <v>3</v>
      </c>
      <c r="G144" s="13">
        <f>Table1[[#This Row],[2nd charge]]-Table1[[#This Row],[3rd charge]]</f>
        <v>0</v>
      </c>
      <c r="H144" s="13">
        <f>SUM(Table1[[#This Row],[1st charge]],Table1[[#This Row],[2nd charge]],Table1[[#This Row],[3rd charge]])+2</f>
        <v>9</v>
      </c>
      <c r="I144" s="13">
        <f>PRODUCT(Table1[[#This Row],[2nd charge]],Table1[[#This Row],[3rd charge]])</f>
        <v>9</v>
      </c>
      <c r="J144" s="1" t="s">
        <v>11</v>
      </c>
      <c r="K144" s="1" t="s">
        <v>4</v>
      </c>
      <c r="L144" s="14">
        <f>COS(Table1[[#This Row],[Value (deg)]]/180*PI())</f>
        <v>-0.25397855958143239</v>
      </c>
      <c r="M144" s="5">
        <v>104.71306844611701</v>
      </c>
    </row>
    <row r="145" spans="1:13">
      <c r="A145" s="1">
        <v>2015</v>
      </c>
      <c r="B145" s="1" t="s">
        <v>69</v>
      </c>
      <c r="C145" s="1" t="s">
        <v>71</v>
      </c>
      <c r="D145" s="1">
        <v>1</v>
      </c>
      <c r="E145" s="1">
        <v>3</v>
      </c>
      <c r="F145" s="1">
        <v>3</v>
      </c>
      <c r="G145" s="13">
        <f>Table1[[#This Row],[2nd charge]]-Table1[[#This Row],[3rd charge]]</f>
        <v>0</v>
      </c>
      <c r="H145" s="13">
        <f>SUM(Table1[[#This Row],[1st charge]],Table1[[#This Row],[2nd charge]],Table1[[#This Row],[3rd charge]])+2</f>
        <v>9</v>
      </c>
      <c r="I145" s="13">
        <f>PRODUCT(Table1[[#This Row],[2nd charge]],Table1[[#This Row],[3rd charge]])</f>
        <v>9</v>
      </c>
      <c r="J145" s="1" t="s">
        <v>11</v>
      </c>
      <c r="K145" s="1" t="s">
        <v>5</v>
      </c>
      <c r="L145" s="14">
        <f>COS(Table1[[#This Row],[Value (deg)]]/180*PI())</f>
        <v>-0.87098978254586423</v>
      </c>
      <c r="M145" s="5">
        <v>150.573863107764</v>
      </c>
    </row>
    <row r="146" spans="1:13">
      <c r="A146" s="1">
        <v>2015</v>
      </c>
      <c r="B146" s="1" t="s">
        <v>69</v>
      </c>
      <c r="C146" s="1" t="s">
        <v>71</v>
      </c>
      <c r="D146" s="1">
        <v>1</v>
      </c>
      <c r="E146" s="1">
        <v>4</v>
      </c>
      <c r="F146" s="1">
        <v>2</v>
      </c>
      <c r="G146" s="13">
        <f>Table1[[#This Row],[2nd charge]]-Table1[[#This Row],[3rd charge]]</f>
        <v>2</v>
      </c>
      <c r="H146" s="13">
        <f>SUM(Table1[[#This Row],[1st charge]],Table1[[#This Row],[2nd charge]],Table1[[#This Row],[3rd charge]])+2</f>
        <v>9</v>
      </c>
      <c r="I146" s="13">
        <f>PRODUCT(Table1[[#This Row],[2nd charge]],Table1[[#This Row],[3rd charge]])</f>
        <v>8</v>
      </c>
      <c r="J146" s="1" t="s">
        <v>20</v>
      </c>
      <c r="K146" s="1" t="s">
        <v>3</v>
      </c>
      <c r="L146" s="14">
        <f>COS(Table1[[#This Row],[Value (deg)]]/180*PI())</f>
        <v>-0.52080705479700851</v>
      </c>
      <c r="M146" s="5">
        <v>121.38640272008</v>
      </c>
    </row>
    <row r="147" spans="1:13">
      <c r="A147" s="1">
        <v>2015</v>
      </c>
      <c r="B147" s="1" t="s">
        <v>69</v>
      </c>
      <c r="C147" s="1" t="s">
        <v>71</v>
      </c>
      <c r="D147" s="1">
        <v>1</v>
      </c>
      <c r="E147" s="1">
        <v>4</v>
      </c>
      <c r="F147" s="1">
        <v>2</v>
      </c>
      <c r="G147" s="13">
        <f>Table1[[#This Row],[2nd charge]]-Table1[[#This Row],[3rd charge]]</f>
        <v>2</v>
      </c>
      <c r="H147" s="13">
        <f>SUM(Table1[[#This Row],[1st charge]],Table1[[#This Row],[2nd charge]],Table1[[#This Row],[3rd charge]])+2</f>
        <v>9</v>
      </c>
      <c r="I147" s="13">
        <f>PRODUCT(Table1[[#This Row],[2nd charge]],Table1[[#This Row],[3rd charge]])</f>
        <v>8</v>
      </c>
      <c r="J147" s="1" t="s">
        <v>20</v>
      </c>
      <c r="K147" s="1" t="s">
        <v>4</v>
      </c>
      <c r="L147" s="14">
        <f>COS(Table1[[#This Row],[Value (deg)]]/180*PI())</f>
        <v>2.4892701778028197E-2</v>
      </c>
      <c r="M147" s="5">
        <v>88.573605911528603</v>
      </c>
    </row>
    <row r="148" spans="1:13">
      <c r="A148" s="1">
        <v>2015</v>
      </c>
      <c r="B148" s="1" t="s">
        <v>69</v>
      </c>
      <c r="C148" s="1" t="s">
        <v>71</v>
      </c>
      <c r="D148" s="1">
        <v>1</v>
      </c>
      <c r="E148" s="1">
        <v>4</v>
      </c>
      <c r="F148" s="1">
        <v>2</v>
      </c>
      <c r="G148" s="13">
        <f>Table1[[#This Row],[2nd charge]]-Table1[[#This Row],[3rd charge]]</f>
        <v>2</v>
      </c>
      <c r="H148" s="13">
        <f>SUM(Table1[[#This Row],[1st charge]],Table1[[#This Row],[2nd charge]],Table1[[#This Row],[3rd charge]])+2</f>
        <v>9</v>
      </c>
      <c r="I148" s="13">
        <f>PRODUCT(Table1[[#This Row],[2nd charge]],Table1[[#This Row],[3rd charge]])</f>
        <v>8</v>
      </c>
      <c r="J148" s="1" t="s">
        <v>20</v>
      </c>
      <c r="K148" s="1" t="s">
        <v>5</v>
      </c>
      <c r="L148" s="14">
        <f>COS(Table1[[#This Row],[Value (deg)]]/180*PI())</f>
        <v>-0.86637418332744465</v>
      </c>
      <c r="M148" s="5">
        <v>150.03999136839099</v>
      </c>
    </row>
    <row r="149" spans="1:13">
      <c r="A149" s="1">
        <v>2015</v>
      </c>
      <c r="B149" s="1" t="s">
        <v>69</v>
      </c>
      <c r="C149" s="1" t="s">
        <v>71</v>
      </c>
      <c r="D149" s="1">
        <v>1</v>
      </c>
      <c r="E149" s="1">
        <v>4</v>
      </c>
      <c r="F149" s="1">
        <v>3</v>
      </c>
      <c r="G149" s="13">
        <f>Table1[[#This Row],[2nd charge]]-Table1[[#This Row],[3rd charge]]</f>
        <v>1</v>
      </c>
      <c r="H149" s="13">
        <f>SUM(Table1[[#This Row],[1st charge]],Table1[[#This Row],[2nd charge]],Table1[[#This Row],[3rd charge]])+2</f>
        <v>10</v>
      </c>
      <c r="I149" s="13">
        <f>PRODUCT(Table1[[#This Row],[2nd charge]],Table1[[#This Row],[3rd charge]])</f>
        <v>12</v>
      </c>
      <c r="J149" s="1" t="s">
        <v>21</v>
      </c>
      <c r="K149" s="1" t="s">
        <v>3</v>
      </c>
      <c r="L149" s="14">
        <f>COS(Table1[[#This Row],[Value (deg)]]/180*PI())</f>
        <v>-0.31044863918484922</v>
      </c>
      <c r="M149" s="5">
        <v>108.08626964316601</v>
      </c>
    </row>
    <row r="150" spans="1:13">
      <c r="A150" s="1">
        <v>2015</v>
      </c>
      <c r="B150" s="1" t="s">
        <v>69</v>
      </c>
      <c r="C150" s="1" t="s">
        <v>71</v>
      </c>
      <c r="D150" s="1">
        <v>1</v>
      </c>
      <c r="E150" s="1">
        <v>4</v>
      </c>
      <c r="F150" s="1">
        <v>3</v>
      </c>
      <c r="G150" s="13">
        <f>Table1[[#This Row],[2nd charge]]-Table1[[#This Row],[3rd charge]]</f>
        <v>1</v>
      </c>
      <c r="H150" s="13">
        <f>SUM(Table1[[#This Row],[1st charge]],Table1[[#This Row],[2nd charge]],Table1[[#This Row],[3rd charge]])+2</f>
        <v>10</v>
      </c>
      <c r="I150" s="13">
        <f>PRODUCT(Table1[[#This Row],[2nd charge]],Table1[[#This Row],[3rd charge]])</f>
        <v>12</v>
      </c>
      <c r="J150" s="1" t="s">
        <v>21</v>
      </c>
      <c r="K150" s="1" t="s">
        <v>4</v>
      </c>
      <c r="L150" s="14">
        <f>COS(Table1[[#This Row],[Value (deg)]]/180*PI())</f>
        <v>-0.16323744255564512</v>
      </c>
      <c r="M150" s="5">
        <v>99.394859203465003</v>
      </c>
    </row>
    <row r="151" spans="1:13">
      <c r="A151" s="1">
        <v>2015</v>
      </c>
      <c r="B151" s="1" t="s">
        <v>69</v>
      </c>
      <c r="C151" s="1" t="s">
        <v>71</v>
      </c>
      <c r="D151" s="1">
        <v>1</v>
      </c>
      <c r="E151" s="1">
        <v>4</v>
      </c>
      <c r="F151" s="1">
        <v>3</v>
      </c>
      <c r="G151" s="13">
        <f>Table1[[#This Row],[2nd charge]]-Table1[[#This Row],[3rd charge]]</f>
        <v>1</v>
      </c>
      <c r="H151" s="13">
        <f>SUM(Table1[[#This Row],[1st charge]],Table1[[#This Row],[2nd charge]],Table1[[#This Row],[3rd charge]])+2</f>
        <v>10</v>
      </c>
      <c r="I151" s="13">
        <f>PRODUCT(Table1[[#This Row],[2nd charge]],Table1[[#This Row],[3rd charge]])</f>
        <v>12</v>
      </c>
      <c r="J151" s="1" t="s">
        <v>21</v>
      </c>
      <c r="K151" s="1" t="s">
        <v>5</v>
      </c>
      <c r="L151" s="14">
        <f>COS(Table1[[#This Row],[Value (deg)]]/180*PI())</f>
        <v>-0.88716286832318225</v>
      </c>
      <c r="M151" s="5">
        <v>152.518871153368</v>
      </c>
    </row>
    <row r="152" spans="1:13">
      <c r="A152" s="1">
        <v>2015</v>
      </c>
      <c r="B152" s="1" t="s">
        <v>69</v>
      </c>
      <c r="C152" s="1" t="s">
        <v>71</v>
      </c>
      <c r="D152" s="1">
        <v>1</v>
      </c>
      <c r="E152" s="1">
        <v>4</v>
      </c>
      <c r="F152" s="1">
        <v>4</v>
      </c>
      <c r="G152" s="13">
        <f>Table1[[#This Row],[2nd charge]]-Table1[[#This Row],[3rd charge]]</f>
        <v>0</v>
      </c>
      <c r="H152" s="13">
        <f>SUM(Table1[[#This Row],[1st charge]],Table1[[#This Row],[2nd charge]],Table1[[#This Row],[3rd charge]])+2</f>
        <v>11</v>
      </c>
      <c r="I152" s="13">
        <f>PRODUCT(Table1[[#This Row],[2nd charge]],Table1[[#This Row],[3rd charge]])</f>
        <v>16</v>
      </c>
      <c r="J152" s="1" t="s">
        <v>22</v>
      </c>
      <c r="K152" s="1" t="s">
        <v>3</v>
      </c>
      <c r="L152" s="14">
        <f>COS(Table1[[#This Row],[Value (deg)]]/180*PI())</f>
        <v>-0.22162684326732535</v>
      </c>
      <c r="M152" s="5">
        <v>102.804603311195</v>
      </c>
    </row>
    <row r="153" spans="1:13">
      <c r="A153" s="1">
        <v>2015</v>
      </c>
      <c r="B153" s="1" t="s">
        <v>69</v>
      </c>
      <c r="C153" s="1" t="s">
        <v>71</v>
      </c>
      <c r="D153" s="1">
        <v>1</v>
      </c>
      <c r="E153" s="1">
        <v>4</v>
      </c>
      <c r="F153" s="1">
        <v>4</v>
      </c>
      <c r="G153" s="13">
        <f>Table1[[#This Row],[2nd charge]]-Table1[[#This Row],[3rd charge]]</f>
        <v>0</v>
      </c>
      <c r="H153" s="13">
        <f>SUM(Table1[[#This Row],[1st charge]],Table1[[#This Row],[2nd charge]],Table1[[#This Row],[3rd charge]])+2</f>
        <v>11</v>
      </c>
      <c r="I153" s="13">
        <f>PRODUCT(Table1[[#This Row],[2nd charge]],Table1[[#This Row],[3rd charge]])</f>
        <v>16</v>
      </c>
      <c r="J153" s="1" t="s">
        <v>22</v>
      </c>
      <c r="K153" s="1" t="s">
        <v>4</v>
      </c>
      <c r="L153" s="14">
        <f>COS(Table1[[#This Row],[Value (deg)]]/180*PI())</f>
        <v>-0.22162684326732535</v>
      </c>
      <c r="M153" s="5">
        <v>102.804603311195</v>
      </c>
    </row>
    <row r="154" spans="1:13">
      <c r="A154" s="1">
        <v>2015</v>
      </c>
      <c r="B154" s="1" t="s">
        <v>69</v>
      </c>
      <c r="C154" s="1" t="s">
        <v>71</v>
      </c>
      <c r="D154" s="1">
        <v>1</v>
      </c>
      <c r="E154" s="1">
        <v>4</v>
      </c>
      <c r="F154" s="1">
        <v>4</v>
      </c>
      <c r="G154" s="13">
        <f>Table1[[#This Row],[2nd charge]]-Table1[[#This Row],[3rd charge]]</f>
        <v>0</v>
      </c>
      <c r="H154" s="13">
        <f>SUM(Table1[[#This Row],[1st charge]],Table1[[#This Row],[2nd charge]],Table1[[#This Row],[3rd charge]])+2</f>
        <v>11</v>
      </c>
      <c r="I154" s="13">
        <f>PRODUCT(Table1[[#This Row],[2nd charge]],Table1[[#This Row],[3rd charge]])</f>
        <v>16</v>
      </c>
      <c r="J154" s="1" t="s">
        <v>22</v>
      </c>
      <c r="K154" s="1" t="s">
        <v>5</v>
      </c>
      <c r="L154" s="14">
        <f>COS(Table1[[#This Row],[Value (deg)]]/180*PI())</f>
        <v>-0.9017630846867053</v>
      </c>
      <c r="M154" s="5">
        <v>154.39079337760799</v>
      </c>
    </row>
    <row r="155" spans="1:13">
      <c r="A155" s="1">
        <v>2015</v>
      </c>
      <c r="B155" s="1" t="s">
        <v>69</v>
      </c>
      <c r="C155" s="1" t="s">
        <v>71</v>
      </c>
      <c r="D155" s="1">
        <v>2</v>
      </c>
      <c r="E155" s="1">
        <v>1</v>
      </c>
      <c r="F155" s="1">
        <v>1</v>
      </c>
      <c r="G155" s="13">
        <f>Table1[[#This Row],[2nd charge]]-Table1[[#This Row],[3rd charge]]</f>
        <v>0</v>
      </c>
      <c r="H155" s="13">
        <f>SUM(Table1[[#This Row],[1st charge]],Table1[[#This Row],[2nd charge]],Table1[[#This Row],[3rd charge]])+2</f>
        <v>6</v>
      </c>
      <c r="I155" s="13">
        <f>PRODUCT(Table1[[#This Row],[2nd charge]],Table1[[#This Row],[3rd charge]])</f>
        <v>1</v>
      </c>
      <c r="J155" s="1" t="s">
        <v>31</v>
      </c>
      <c r="K155" s="1" t="s">
        <v>3</v>
      </c>
      <c r="L155" s="14">
        <f>COS(Table1[[#This Row],[Value (deg)]]/180*PI())</f>
        <v>-0.47269422740541389</v>
      </c>
      <c r="M155" s="5">
        <v>118.20932727158799</v>
      </c>
    </row>
    <row r="156" spans="1:13">
      <c r="A156" s="1">
        <v>2015</v>
      </c>
      <c r="B156" s="1" t="s">
        <v>69</v>
      </c>
      <c r="C156" s="1" t="s">
        <v>71</v>
      </c>
      <c r="D156" s="1">
        <v>2</v>
      </c>
      <c r="E156" s="1">
        <v>1</v>
      </c>
      <c r="F156" s="1">
        <v>1</v>
      </c>
      <c r="G156" s="13">
        <f>Table1[[#This Row],[2nd charge]]-Table1[[#This Row],[3rd charge]]</f>
        <v>0</v>
      </c>
      <c r="H156" s="13">
        <f>SUM(Table1[[#This Row],[1st charge]],Table1[[#This Row],[2nd charge]],Table1[[#This Row],[3rd charge]])+2</f>
        <v>6</v>
      </c>
      <c r="I156" s="13">
        <f>PRODUCT(Table1[[#This Row],[2nd charge]],Table1[[#This Row],[3rd charge]])</f>
        <v>1</v>
      </c>
      <c r="J156" s="1" t="s">
        <v>31</v>
      </c>
      <c r="K156" s="1" t="s">
        <v>4</v>
      </c>
      <c r="L156" s="14">
        <f>COS(Table1[[#This Row],[Value (deg)]]/180*PI())</f>
        <v>-0.47269422740541389</v>
      </c>
      <c r="M156" s="5">
        <v>118.20932727158799</v>
      </c>
    </row>
    <row r="157" spans="1:13">
      <c r="A157" s="1">
        <v>2015</v>
      </c>
      <c r="B157" s="1" t="s">
        <v>69</v>
      </c>
      <c r="C157" s="1" t="s">
        <v>71</v>
      </c>
      <c r="D157" s="1">
        <v>2</v>
      </c>
      <c r="E157" s="1">
        <v>1</v>
      </c>
      <c r="F157" s="1">
        <v>1</v>
      </c>
      <c r="G157" s="13">
        <f>Table1[[#This Row],[2nd charge]]-Table1[[#This Row],[3rd charge]]</f>
        <v>0</v>
      </c>
      <c r="H157" s="13">
        <f>SUM(Table1[[#This Row],[1st charge]],Table1[[#This Row],[2nd charge]],Table1[[#This Row],[3rd charge]])+2</f>
        <v>6</v>
      </c>
      <c r="I157" s="13">
        <f>PRODUCT(Table1[[#This Row],[2nd charge]],Table1[[#This Row],[3rd charge]])</f>
        <v>1</v>
      </c>
      <c r="J157" s="1" t="s">
        <v>31</v>
      </c>
      <c r="K157" s="1" t="s">
        <v>5</v>
      </c>
      <c r="L157" s="14">
        <f>COS(Table1[[#This Row],[Value (deg)]]/180*PI())</f>
        <v>-0.55312033475519795</v>
      </c>
      <c r="M157" s="5">
        <v>123.581345456824</v>
      </c>
    </row>
    <row r="158" spans="1:13">
      <c r="A158" s="1">
        <v>2015</v>
      </c>
      <c r="B158" s="1" t="s">
        <v>69</v>
      </c>
      <c r="C158" s="1" t="s">
        <v>71</v>
      </c>
      <c r="D158" s="1">
        <v>2</v>
      </c>
      <c r="E158" s="1">
        <v>2</v>
      </c>
      <c r="F158" s="1">
        <v>1</v>
      </c>
      <c r="G158" s="13">
        <f>Table1[[#This Row],[2nd charge]]-Table1[[#This Row],[3rd charge]]</f>
        <v>1</v>
      </c>
      <c r="H158" s="13">
        <f>SUM(Table1[[#This Row],[1st charge]],Table1[[#This Row],[2nd charge]],Table1[[#This Row],[3rd charge]])+2</f>
        <v>7</v>
      </c>
      <c r="I158" s="13">
        <f>PRODUCT(Table1[[#This Row],[2nd charge]],Table1[[#This Row],[3rd charge]])</f>
        <v>2</v>
      </c>
      <c r="J158" s="1" t="s">
        <v>32</v>
      </c>
      <c r="K158" s="1" t="s">
        <v>3</v>
      </c>
      <c r="L158" s="14">
        <f>COS(Table1[[#This Row],[Value (deg)]]/180*PI())</f>
        <v>-0.67163211988286886</v>
      </c>
      <c r="M158" s="5">
        <v>132.19315791079899</v>
      </c>
    </row>
    <row r="159" spans="1:13">
      <c r="A159" s="1">
        <v>2015</v>
      </c>
      <c r="B159" s="1" t="s">
        <v>69</v>
      </c>
      <c r="C159" s="1" t="s">
        <v>71</v>
      </c>
      <c r="D159" s="1">
        <v>2</v>
      </c>
      <c r="E159" s="1">
        <v>2</v>
      </c>
      <c r="F159" s="1">
        <v>1</v>
      </c>
      <c r="G159" s="13">
        <f>Table1[[#This Row],[2nd charge]]-Table1[[#This Row],[3rd charge]]</f>
        <v>1</v>
      </c>
      <c r="H159" s="13">
        <f>SUM(Table1[[#This Row],[1st charge]],Table1[[#This Row],[2nd charge]],Table1[[#This Row],[3rd charge]])+2</f>
        <v>7</v>
      </c>
      <c r="I159" s="13">
        <f>PRODUCT(Table1[[#This Row],[2nd charge]],Table1[[#This Row],[3rd charge]])</f>
        <v>2</v>
      </c>
      <c r="J159" s="1" t="s">
        <v>32</v>
      </c>
      <c r="K159" s="1" t="s">
        <v>4</v>
      </c>
      <c r="L159" s="14">
        <f>COS(Table1[[#This Row],[Value (deg)]]/180*PI())</f>
        <v>-0.13685042937423939</v>
      </c>
      <c r="M159" s="5">
        <v>97.865634893811901</v>
      </c>
    </row>
    <row r="160" spans="1:13">
      <c r="A160" s="1">
        <v>2015</v>
      </c>
      <c r="B160" s="1" t="s">
        <v>69</v>
      </c>
      <c r="C160" s="1" t="s">
        <v>71</v>
      </c>
      <c r="D160" s="1">
        <v>2</v>
      </c>
      <c r="E160" s="1">
        <v>2</v>
      </c>
      <c r="F160" s="1">
        <v>1</v>
      </c>
      <c r="G160" s="13">
        <f>Table1[[#This Row],[2nd charge]]-Table1[[#This Row],[3rd charge]]</f>
        <v>1</v>
      </c>
      <c r="H160" s="13">
        <f>SUM(Table1[[#This Row],[1st charge]],Table1[[#This Row],[2nd charge]],Table1[[#This Row],[3rd charge]])+2</f>
        <v>7</v>
      </c>
      <c r="I160" s="13">
        <f>PRODUCT(Table1[[#This Row],[2nd charge]],Table1[[#This Row],[3rd charge]])</f>
        <v>2</v>
      </c>
      <c r="J160" s="1" t="s">
        <v>32</v>
      </c>
      <c r="K160" s="1" t="s">
        <v>5</v>
      </c>
      <c r="L160" s="14">
        <f>COS(Table1[[#This Row],[Value (deg)]]/180*PI())</f>
        <v>-0.64200121175121505</v>
      </c>
      <c r="M160" s="5">
        <v>129.94120719538799</v>
      </c>
    </row>
    <row r="161" spans="1:13">
      <c r="A161" s="1">
        <v>2015</v>
      </c>
      <c r="B161" s="1" t="s">
        <v>69</v>
      </c>
      <c r="C161" s="1" t="s">
        <v>71</v>
      </c>
      <c r="D161" s="1">
        <v>2</v>
      </c>
      <c r="E161" s="1">
        <v>2</v>
      </c>
      <c r="F161" s="1">
        <v>2</v>
      </c>
      <c r="G161" s="13">
        <f>Table1[[#This Row],[2nd charge]]-Table1[[#This Row],[3rd charge]]</f>
        <v>0</v>
      </c>
      <c r="H161" s="13">
        <f>SUM(Table1[[#This Row],[1st charge]],Table1[[#This Row],[2nd charge]],Table1[[#This Row],[3rd charge]])+2</f>
        <v>8</v>
      </c>
      <c r="I161" s="13">
        <f>PRODUCT(Table1[[#This Row],[2nd charge]],Table1[[#This Row],[3rd charge]])</f>
        <v>4</v>
      </c>
      <c r="J161" s="1" t="s">
        <v>12</v>
      </c>
      <c r="K161" s="1" t="s">
        <v>3</v>
      </c>
      <c r="L161" s="14">
        <f>COS(Table1[[#This Row],[Value (deg)]]/180*PI())</f>
        <v>-0.37936696600037689</v>
      </c>
      <c r="M161" s="5">
        <v>112.294476590947</v>
      </c>
    </row>
    <row r="162" spans="1:13">
      <c r="A162" s="1">
        <v>2015</v>
      </c>
      <c r="B162" s="1" t="s">
        <v>69</v>
      </c>
      <c r="C162" s="1" t="s">
        <v>71</v>
      </c>
      <c r="D162" s="1">
        <v>2</v>
      </c>
      <c r="E162" s="1">
        <v>2</v>
      </c>
      <c r="F162" s="1">
        <v>2</v>
      </c>
      <c r="G162" s="13">
        <f>Table1[[#This Row],[2nd charge]]-Table1[[#This Row],[3rd charge]]</f>
        <v>0</v>
      </c>
      <c r="H162" s="13">
        <f>SUM(Table1[[#This Row],[1st charge]],Table1[[#This Row],[2nd charge]],Table1[[#This Row],[3rd charge]])+2</f>
        <v>8</v>
      </c>
      <c r="I162" s="13">
        <f>PRODUCT(Table1[[#This Row],[2nd charge]],Table1[[#This Row],[3rd charge]])</f>
        <v>4</v>
      </c>
      <c r="J162" s="1" t="s">
        <v>12</v>
      </c>
      <c r="K162" s="1" t="s">
        <v>4</v>
      </c>
      <c r="L162" s="14">
        <f>COS(Table1[[#This Row],[Value (deg)]]/180*PI())</f>
        <v>-0.37936696600037689</v>
      </c>
      <c r="M162" s="5">
        <v>112.294476590947</v>
      </c>
    </row>
    <row r="163" spans="1:13">
      <c r="A163" s="1">
        <v>2015</v>
      </c>
      <c r="B163" s="1" t="s">
        <v>69</v>
      </c>
      <c r="C163" s="1" t="s">
        <v>71</v>
      </c>
      <c r="D163" s="1">
        <v>2</v>
      </c>
      <c r="E163" s="1">
        <v>2</v>
      </c>
      <c r="F163" s="1">
        <v>2</v>
      </c>
      <c r="G163" s="13">
        <f>Table1[[#This Row],[2nd charge]]-Table1[[#This Row],[3rd charge]]</f>
        <v>0</v>
      </c>
      <c r="H163" s="13">
        <f>SUM(Table1[[#This Row],[1st charge]],Table1[[#This Row],[2nd charge]],Table1[[#This Row],[3rd charge]])+2</f>
        <v>8</v>
      </c>
      <c r="I163" s="13">
        <f>PRODUCT(Table1[[#This Row],[2nd charge]],Table1[[#This Row],[3rd charge]])</f>
        <v>4</v>
      </c>
      <c r="J163" s="1" t="s">
        <v>12</v>
      </c>
      <c r="K163" s="1" t="s">
        <v>5</v>
      </c>
      <c r="L163" s="14">
        <f>COS(Table1[[#This Row],[Value (deg)]]/180*PI())</f>
        <v>-0.71216141021532542</v>
      </c>
      <c r="M163" s="5">
        <v>135.41104681810501</v>
      </c>
    </row>
    <row r="164" spans="1:13">
      <c r="A164" s="1">
        <v>2015</v>
      </c>
      <c r="B164" s="1" t="s">
        <v>69</v>
      </c>
      <c r="C164" s="1" t="s">
        <v>71</v>
      </c>
      <c r="D164" s="1">
        <v>2</v>
      </c>
      <c r="E164" s="1">
        <v>3</v>
      </c>
      <c r="F164" s="1">
        <v>1</v>
      </c>
      <c r="G164" s="13">
        <f>Table1[[#This Row],[2nd charge]]-Table1[[#This Row],[3rd charge]]</f>
        <v>2</v>
      </c>
      <c r="H164" s="13">
        <f>SUM(Table1[[#This Row],[1st charge]],Table1[[#This Row],[2nd charge]],Table1[[#This Row],[3rd charge]])+2</f>
        <v>8</v>
      </c>
      <c r="I164" s="13">
        <f>PRODUCT(Table1[[#This Row],[2nd charge]],Table1[[#This Row],[3rd charge]])</f>
        <v>3</v>
      </c>
      <c r="J164" s="1" t="s">
        <v>33</v>
      </c>
      <c r="K164" s="1" t="s">
        <v>3</v>
      </c>
      <c r="L164" s="14">
        <f>COS(Table1[[#This Row],[Value (deg)]]/180*PI())</f>
        <v>-0.77214812697861612</v>
      </c>
      <c r="M164" s="5">
        <v>140.54718261233899</v>
      </c>
    </row>
    <row r="165" spans="1:13">
      <c r="A165" s="1">
        <v>2015</v>
      </c>
      <c r="B165" s="1" t="s">
        <v>69</v>
      </c>
      <c r="C165" s="1" t="s">
        <v>71</v>
      </c>
      <c r="D165" s="1">
        <v>2</v>
      </c>
      <c r="E165" s="1">
        <v>3</v>
      </c>
      <c r="F165" s="1">
        <v>1</v>
      </c>
      <c r="G165" s="13">
        <f>Table1[[#This Row],[2nd charge]]-Table1[[#This Row],[3rd charge]]</f>
        <v>2</v>
      </c>
      <c r="H165" s="13">
        <f>SUM(Table1[[#This Row],[1st charge]],Table1[[#This Row],[2nd charge]],Table1[[#This Row],[3rd charge]])+2</f>
        <v>8</v>
      </c>
      <c r="I165" s="13">
        <f>PRODUCT(Table1[[#This Row],[2nd charge]],Table1[[#This Row],[3rd charge]])</f>
        <v>3</v>
      </c>
      <c r="J165" s="1" t="s">
        <v>33</v>
      </c>
      <c r="K165" s="1" t="s">
        <v>4</v>
      </c>
      <c r="L165" s="14">
        <f>COS(Table1[[#This Row],[Value (deg)]]/180*PI())</f>
        <v>9.1940785765855459E-2</v>
      </c>
      <c r="M165" s="5">
        <v>84.724731062832205</v>
      </c>
    </row>
    <row r="166" spans="1:13">
      <c r="A166" s="1">
        <v>2015</v>
      </c>
      <c r="B166" s="1" t="s">
        <v>69</v>
      </c>
      <c r="C166" s="1" t="s">
        <v>71</v>
      </c>
      <c r="D166" s="1">
        <v>2</v>
      </c>
      <c r="E166" s="1">
        <v>3</v>
      </c>
      <c r="F166" s="1">
        <v>1</v>
      </c>
      <c r="G166" s="13">
        <f>Table1[[#This Row],[2nd charge]]-Table1[[#This Row],[3rd charge]]</f>
        <v>2</v>
      </c>
      <c r="H166" s="13">
        <f>SUM(Table1[[#This Row],[1st charge]],Table1[[#This Row],[2nd charge]],Table1[[#This Row],[3rd charge]])+2</f>
        <v>8</v>
      </c>
      <c r="I166" s="13">
        <f>PRODUCT(Table1[[#This Row],[2nd charge]],Table1[[#This Row],[3rd charge]])</f>
        <v>3</v>
      </c>
      <c r="J166" s="1" t="s">
        <v>33</v>
      </c>
      <c r="K166" s="1" t="s">
        <v>5</v>
      </c>
      <c r="L166" s="14">
        <f>COS(Table1[[#This Row],[Value (deg)]]/180*PI())</f>
        <v>-0.70374305136517767</v>
      </c>
      <c r="M166" s="5">
        <v>134.72808632482699</v>
      </c>
    </row>
    <row r="167" spans="1:13">
      <c r="A167" s="1">
        <v>2015</v>
      </c>
      <c r="B167" s="1" t="s">
        <v>69</v>
      </c>
      <c r="C167" s="1" t="s">
        <v>71</v>
      </c>
      <c r="D167" s="1">
        <v>2</v>
      </c>
      <c r="E167" s="1">
        <v>3</v>
      </c>
      <c r="F167" s="1">
        <v>2</v>
      </c>
      <c r="G167" s="13">
        <f>Table1[[#This Row],[2nd charge]]-Table1[[#This Row],[3rd charge]]</f>
        <v>1</v>
      </c>
      <c r="H167" s="13">
        <f>SUM(Table1[[#This Row],[1st charge]],Table1[[#This Row],[2nd charge]],Table1[[#This Row],[3rd charge]])+2</f>
        <v>9</v>
      </c>
      <c r="I167" s="13">
        <f>PRODUCT(Table1[[#This Row],[2nd charge]],Table1[[#This Row],[3rd charge]])</f>
        <v>6</v>
      </c>
      <c r="J167" s="1" t="s">
        <v>13</v>
      </c>
      <c r="K167" s="1" t="s">
        <v>3</v>
      </c>
      <c r="L167" s="14">
        <f>COS(Table1[[#This Row],[Value (deg)]]/180*PI())</f>
        <v>-0.4628783609945481</v>
      </c>
      <c r="M167" s="5">
        <v>117.57299941170599</v>
      </c>
    </row>
    <row r="168" spans="1:13">
      <c r="A168" s="1">
        <v>2015</v>
      </c>
      <c r="B168" s="1" t="s">
        <v>69</v>
      </c>
      <c r="C168" s="1" t="s">
        <v>71</v>
      </c>
      <c r="D168" s="1">
        <v>2</v>
      </c>
      <c r="E168" s="1">
        <v>3</v>
      </c>
      <c r="F168" s="1">
        <v>2</v>
      </c>
      <c r="G168" s="13">
        <f>Table1[[#This Row],[2nd charge]]-Table1[[#This Row],[3rd charge]]</f>
        <v>1</v>
      </c>
      <c r="H168" s="13">
        <f>SUM(Table1[[#This Row],[1st charge]],Table1[[#This Row],[2nd charge]],Table1[[#This Row],[3rd charge]])+2</f>
        <v>9</v>
      </c>
      <c r="I168" s="13">
        <f>PRODUCT(Table1[[#This Row],[2nd charge]],Table1[[#This Row],[3rd charge]])</f>
        <v>6</v>
      </c>
      <c r="J168" s="1" t="s">
        <v>13</v>
      </c>
      <c r="K168" s="1" t="s">
        <v>4</v>
      </c>
      <c r="L168" s="14">
        <f>COS(Table1[[#This Row],[Value (deg)]]/180*PI())</f>
        <v>-0.23093508582498909</v>
      </c>
      <c r="M168" s="5">
        <v>103.352130399065</v>
      </c>
    </row>
    <row r="169" spans="1:13">
      <c r="A169" s="1">
        <v>2015</v>
      </c>
      <c r="B169" s="1" t="s">
        <v>69</v>
      </c>
      <c r="C169" s="1" t="s">
        <v>71</v>
      </c>
      <c r="D169" s="1">
        <v>2</v>
      </c>
      <c r="E169" s="1">
        <v>3</v>
      </c>
      <c r="F169" s="1">
        <v>2</v>
      </c>
      <c r="G169" s="13">
        <f>Table1[[#This Row],[2nd charge]]-Table1[[#This Row],[3rd charge]]</f>
        <v>1</v>
      </c>
      <c r="H169" s="13">
        <f>SUM(Table1[[#This Row],[1st charge]],Table1[[#This Row],[2nd charge]],Table1[[#This Row],[3rd charge]])+2</f>
        <v>9</v>
      </c>
      <c r="I169" s="13">
        <f>PRODUCT(Table1[[#This Row],[2nd charge]],Table1[[#This Row],[3rd charge]])</f>
        <v>6</v>
      </c>
      <c r="J169" s="1" t="s">
        <v>13</v>
      </c>
      <c r="K169" s="1" t="s">
        <v>5</v>
      </c>
      <c r="L169" s="14">
        <f>COS(Table1[[#This Row],[Value (deg)]]/180*PI())</f>
        <v>-0.75556622850470267</v>
      </c>
      <c r="M169" s="5">
        <v>139.074870189227</v>
      </c>
    </row>
    <row r="170" spans="1:13">
      <c r="A170" s="1">
        <v>2015</v>
      </c>
      <c r="B170" s="1" t="s">
        <v>69</v>
      </c>
      <c r="C170" s="1" t="s">
        <v>71</v>
      </c>
      <c r="D170" s="1">
        <v>2</v>
      </c>
      <c r="E170" s="1">
        <v>3</v>
      </c>
      <c r="F170" s="1">
        <v>3</v>
      </c>
      <c r="G170" s="13">
        <f>Table1[[#This Row],[2nd charge]]-Table1[[#This Row],[3rd charge]]</f>
        <v>0</v>
      </c>
      <c r="H170" s="13">
        <f>SUM(Table1[[#This Row],[1st charge]],Table1[[#This Row],[2nd charge]],Table1[[#This Row],[3rd charge]])+2</f>
        <v>10</v>
      </c>
      <c r="I170" s="13">
        <f>PRODUCT(Table1[[#This Row],[2nd charge]],Table1[[#This Row],[3rd charge]])</f>
        <v>9</v>
      </c>
      <c r="J170" s="1" t="s">
        <v>14</v>
      </c>
      <c r="K170" s="1" t="s">
        <v>3</v>
      </c>
      <c r="L170" s="14">
        <f>COS(Table1[[#This Row],[Value (deg)]]/180*PI())</f>
        <v>-0.32137141879639386</v>
      </c>
      <c r="M170" s="5">
        <v>108.745882768982</v>
      </c>
    </row>
    <row r="171" spans="1:13">
      <c r="A171" s="1">
        <v>2015</v>
      </c>
      <c r="B171" s="1" t="s">
        <v>69</v>
      </c>
      <c r="C171" s="1" t="s">
        <v>71</v>
      </c>
      <c r="D171" s="1">
        <v>2</v>
      </c>
      <c r="E171" s="1">
        <v>3</v>
      </c>
      <c r="F171" s="1">
        <v>3</v>
      </c>
      <c r="G171" s="13">
        <f>Table1[[#This Row],[2nd charge]]-Table1[[#This Row],[3rd charge]]</f>
        <v>0</v>
      </c>
      <c r="H171" s="13">
        <f>SUM(Table1[[#This Row],[1st charge]],Table1[[#This Row],[2nd charge]],Table1[[#This Row],[3rd charge]])+2</f>
        <v>10</v>
      </c>
      <c r="I171" s="13">
        <f>PRODUCT(Table1[[#This Row],[2nd charge]],Table1[[#This Row],[3rd charge]])</f>
        <v>9</v>
      </c>
      <c r="J171" s="1" t="s">
        <v>14</v>
      </c>
      <c r="K171" s="1" t="s">
        <v>4</v>
      </c>
      <c r="L171" s="14">
        <f>COS(Table1[[#This Row],[Value (deg)]]/180*PI())</f>
        <v>-0.32137141879639386</v>
      </c>
      <c r="M171" s="5">
        <v>108.745882768982</v>
      </c>
    </row>
    <row r="172" spans="1:13">
      <c r="A172" s="1">
        <v>2015</v>
      </c>
      <c r="B172" s="1" t="s">
        <v>69</v>
      </c>
      <c r="C172" s="1" t="s">
        <v>71</v>
      </c>
      <c r="D172" s="1">
        <v>2</v>
      </c>
      <c r="E172" s="1">
        <v>3</v>
      </c>
      <c r="F172" s="1">
        <v>3</v>
      </c>
      <c r="G172" s="13">
        <f>Table1[[#This Row],[2nd charge]]-Table1[[#This Row],[3rd charge]]</f>
        <v>0</v>
      </c>
      <c r="H172" s="13">
        <f>SUM(Table1[[#This Row],[1st charge]],Table1[[#This Row],[2nd charge]],Table1[[#This Row],[3rd charge]])+2</f>
        <v>10</v>
      </c>
      <c r="I172" s="13">
        <f>PRODUCT(Table1[[#This Row],[2nd charge]],Table1[[#This Row],[3rd charge]])</f>
        <v>9</v>
      </c>
      <c r="J172" s="1" t="s">
        <v>14</v>
      </c>
      <c r="K172" s="1" t="s">
        <v>5</v>
      </c>
      <c r="L172" s="14">
        <f>COS(Table1[[#This Row],[Value (deg)]]/180*PI())</f>
        <v>-0.79344082236157498</v>
      </c>
      <c r="M172" s="5">
        <v>142.50823446203501</v>
      </c>
    </row>
    <row r="173" spans="1:13">
      <c r="A173" s="1">
        <v>2015</v>
      </c>
      <c r="B173" s="1" t="s">
        <v>69</v>
      </c>
      <c r="C173" s="1" t="s">
        <v>71</v>
      </c>
      <c r="D173" s="1">
        <v>2</v>
      </c>
      <c r="E173" s="1">
        <v>4</v>
      </c>
      <c r="F173" s="1">
        <v>2</v>
      </c>
      <c r="G173" s="13">
        <f>Table1[[#This Row],[2nd charge]]-Table1[[#This Row],[3rd charge]]</f>
        <v>2</v>
      </c>
      <c r="H173" s="13">
        <f>SUM(Table1[[#This Row],[1st charge]],Table1[[#This Row],[2nd charge]],Table1[[#This Row],[3rd charge]])+2</f>
        <v>10</v>
      </c>
      <c r="I173" s="13">
        <f>PRODUCT(Table1[[#This Row],[2nd charge]],Table1[[#This Row],[3rd charge]])</f>
        <v>8</v>
      </c>
      <c r="J173" s="1" t="s">
        <v>23</v>
      </c>
      <c r="K173" s="1" t="s">
        <v>3</v>
      </c>
      <c r="L173" s="14">
        <f>COS(Table1[[#This Row],[Value (deg)]]/180*PI())</f>
        <v>-0.55669824192851047</v>
      </c>
      <c r="M173" s="5">
        <v>123.82776530642801</v>
      </c>
    </row>
    <row r="174" spans="1:13">
      <c r="A174" s="1">
        <v>2015</v>
      </c>
      <c r="B174" s="1" t="s">
        <v>69</v>
      </c>
      <c r="C174" s="1" t="s">
        <v>71</v>
      </c>
      <c r="D174" s="1">
        <v>2</v>
      </c>
      <c r="E174" s="1">
        <v>4</v>
      </c>
      <c r="F174" s="1">
        <v>2</v>
      </c>
      <c r="G174" s="13">
        <f>Table1[[#This Row],[2nd charge]]-Table1[[#This Row],[3rd charge]]</f>
        <v>2</v>
      </c>
      <c r="H174" s="13">
        <f>SUM(Table1[[#This Row],[1st charge]],Table1[[#This Row],[2nd charge]],Table1[[#This Row],[3rd charge]])+2</f>
        <v>10</v>
      </c>
      <c r="I174" s="13">
        <f>PRODUCT(Table1[[#This Row],[2nd charge]],Table1[[#This Row],[3rd charge]])</f>
        <v>8</v>
      </c>
      <c r="J174" s="1" t="s">
        <v>23</v>
      </c>
      <c r="K174" s="1" t="s">
        <v>4</v>
      </c>
      <c r="L174" s="14">
        <f>COS(Table1[[#This Row],[Value (deg)]]/180*PI())</f>
        <v>-7.4276752774250845E-2</v>
      </c>
      <c r="M174" s="5">
        <v>94.259667379609596</v>
      </c>
    </row>
    <row r="175" spans="1:13">
      <c r="A175" s="1">
        <v>2015</v>
      </c>
      <c r="B175" s="1" t="s">
        <v>69</v>
      </c>
      <c r="C175" s="1" t="s">
        <v>71</v>
      </c>
      <c r="D175" s="1">
        <v>2</v>
      </c>
      <c r="E175" s="1">
        <v>4</v>
      </c>
      <c r="F175" s="1">
        <v>2</v>
      </c>
      <c r="G175" s="13">
        <f>Table1[[#This Row],[2nd charge]]-Table1[[#This Row],[3rd charge]]</f>
        <v>2</v>
      </c>
      <c r="H175" s="13">
        <f>SUM(Table1[[#This Row],[1st charge]],Table1[[#This Row],[2nd charge]],Table1[[#This Row],[3rd charge]])+2</f>
        <v>10</v>
      </c>
      <c r="I175" s="13">
        <f>PRODUCT(Table1[[#This Row],[2nd charge]],Table1[[#This Row],[3rd charge]])</f>
        <v>8</v>
      </c>
      <c r="J175" s="1" t="s">
        <v>23</v>
      </c>
      <c r="K175" s="1" t="s">
        <v>5</v>
      </c>
      <c r="L175" s="14">
        <f>COS(Table1[[#This Row],[Value (deg)]]/180*PI())</f>
        <v>-0.78707034430040834</v>
      </c>
      <c r="M175" s="5">
        <v>141.912567313962</v>
      </c>
    </row>
    <row r="176" spans="1:13">
      <c r="A176" s="1">
        <v>2015</v>
      </c>
      <c r="B176" s="1" t="s">
        <v>69</v>
      </c>
      <c r="C176" s="1" t="s">
        <v>71</v>
      </c>
      <c r="D176" s="1">
        <v>2</v>
      </c>
      <c r="E176" s="1">
        <v>4</v>
      </c>
      <c r="F176" s="1">
        <v>3</v>
      </c>
      <c r="G176" s="13">
        <f>Table1[[#This Row],[2nd charge]]-Table1[[#This Row],[3rd charge]]</f>
        <v>1</v>
      </c>
      <c r="H176" s="13">
        <f>SUM(Table1[[#This Row],[1st charge]],Table1[[#This Row],[2nd charge]],Table1[[#This Row],[3rd charge]])+2</f>
        <v>11</v>
      </c>
      <c r="I176" s="13">
        <f>PRODUCT(Table1[[#This Row],[2nd charge]],Table1[[#This Row],[3rd charge]])</f>
        <v>12</v>
      </c>
      <c r="J176" s="1" t="s">
        <v>24</v>
      </c>
      <c r="K176" s="1" t="s">
        <v>3</v>
      </c>
      <c r="L176" s="14">
        <f>COS(Table1[[#This Row],[Value (deg)]]/180*PI())</f>
        <v>-0.35380047421865946</v>
      </c>
      <c r="M176" s="5">
        <v>110.719946118465</v>
      </c>
    </row>
    <row r="177" spans="1:13">
      <c r="A177" s="1">
        <v>2015</v>
      </c>
      <c r="B177" s="1" t="s">
        <v>69</v>
      </c>
      <c r="C177" s="1" t="s">
        <v>71</v>
      </c>
      <c r="D177" s="1">
        <v>2</v>
      </c>
      <c r="E177" s="1">
        <v>4</v>
      </c>
      <c r="F177" s="1">
        <v>3</v>
      </c>
      <c r="G177" s="13">
        <f>Table1[[#This Row],[2nd charge]]-Table1[[#This Row],[3rd charge]]</f>
        <v>1</v>
      </c>
      <c r="H177" s="13">
        <f>SUM(Table1[[#This Row],[1st charge]],Table1[[#This Row],[2nd charge]],Table1[[#This Row],[3rd charge]])+2</f>
        <v>11</v>
      </c>
      <c r="I177" s="13">
        <f>PRODUCT(Table1[[#This Row],[2nd charge]],Table1[[#This Row],[3rd charge]])</f>
        <v>12</v>
      </c>
      <c r="J177" s="1" t="s">
        <v>24</v>
      </c>
      <c r="K177" s="1" t="s">
        <v>4</v>
      </c>
      <c r="L177" s="14">
        <f>COS(Table1[[#This Row],[Value (deg)]]/180*PI())</f>
        <v>-0.24901498847933828</v>
      </c>
      <c r="M177" s="5">
        <v>104.41923194314001</v>
      </c>
    </row>
    <row r="178" spans="1:13">
      <c r="A178" s="1">
        <v>2015</v>
      </c>
      <c r="B178" s="1" t="s">
        <v>69</v>
      </c>
      <c r="C178" s="1" t="s">
        <v>71</v>
      </c>
      <c r="D178" s="1">
        <v>2</v>
      </c>
      <c r="E178" s="1">
        <v>4</v>
      </c>
      <c r="F178" s="1">
        <v>3</v>
      </c>
      <c r="G178" s="13">
        <f>Table1[[#This Row],[2nd charge]]-Table1[[#This Row],[3rd charge]]</f>
        <v>1</v>
      </c>
      <c r="H178" s="13">
        <f>SUM(Table1[[#This Row],[1st charge]],Table1[[#This Row],[2nd charge]],Table1[[#This Row],[3rd charge]])+2</f>
        <v>11</v>
      </c>
      <c r="I178" s="13">
        <f>PRODUCT(Table1[[#This Row],[2nd charge]],Table1[[#This Row],[3rd charge]])</f>
        <v>12</v>
      </c>
      <c r="J178" s="1" t="s">
        <v>24</v>
      </c>
      <c r="K178" s="1" t="s">
        <v>5</v>
      </c>
      <c r="L178" s="14">
        <f>COS(Table1[[#This Row],[Value (deg)]]/180*PI())</f>
        <v>-0.81775634554840748</v>
      </c>
      <c r="M178" s="5">
        <v>144.860821938394</v>
      </c>
    </row>
    <row r="179" spans="1:13">
      <c r="A179" s="1">
        <v>2015</v>
      </c>
      <c r="B179" s="1" t="s">
        <v>69</v>
      </c>
      <c r="C179" s="1" t="s">
        <v>71</v>
      </c>
      <c r="D179" s="1">
        <v>2</v>
      </c>
      <c r="E179" s="1">
        <v>4</v>
      </c>
      <c r="F179" s="1">
        <v>4</v>
      </c>
      <c r="G179" s="13">
        <f>Table1[[#This Row],[2nd charge]]-Table1[[#This Row],[3rd charge]]</f>
        <v>0</v>
      </c>
      <c r="H179" s="13">
        <f>SUM(Table1[[#This Row],[1st charge]],Table1[[#This Row],[2nd charge]],Table1[[#This Row],[3rd charge]])+2</f>
        <v>12</v>
      </c>
      <c r="I179" s="13">
        <f>PRODUCT(Table1[[#This Row],[2nd charge]],Table1[[#This Row],[3rd charge]])</f>
        <v>16</v>
      </c>
      <c r="J179" s="1" t="s">
        <v>25</v>
      </c>
      <c r="K179" s="1" t="s">
        <v>3</v>
      </c>
      <c r="L179" s="14">
        <f>COS(Table1[[#This Row],[Value (deg)]]/180*PI())</f>
        <v>-0.28258940609372785</v>
      </c>
      <c r="M179" s="5">
        <v>106.41480952694199</v>
      </c>
    </row>
    <row r="180" spans="1:13">
      <c r="A180" s="1">
        <v>2015</v>
      </c>
      <c r="B180" s="1" t="s">
        <v>69</v>
      </c>
      <c r="C180" s="1" t="s">
        <v>71</v>
      </c>
      <c r="D180" s="1">
        <v>2</v>
      </c>
      <c r="E180" s="1">
        <v>4</v>
      </c>
      <c r="F180" s="1">
        <v>4</v>
      </c>
      <c r="G180" s="13">
        <f>Table1[[#This Row],[2nd charge]]-Table1[[#This Row],[3rd charge]]</f>
        <v>0</v>
      </c>
      <c r="H180" s="13">
        <f>SUM(Table1[[#This Row],[1st charge]],Table1[[#This Row],[2nd charge]],Table1[[#This Row],[3rd charge]])+2</f>
        <v>12</v>
      </c>
      <c r="I180" s="13">
        <f>PRODUCT(Table1[[#This Row],[2nd charge]],Table1[[#This Row],[3rd charge]])</f>
        <v>16</v>
      </c>
      <c r="J180" s="1" t="s">
        <v>25</v>
      </c>
      <c r="K180" s="1" t="s">
        <v>4</v>
      </c>
      <c r="L180" s="14">
        <f>COS(Table1[[#This Row],[Value (deg)]]/180*PI())</f>
        <v>-0.28258940609372785</v>
      </c>
      <c r="M180" s="5">
        <v>106.41480952694199</v>
      </c>
    </row>
    <row r="181" spans="1:13">
      <c r="A181" s="1">
        <v>2015</v>
      </c>
      <c r="B181" s="1" t="s">
        <v>69</v>
      </c>
      <c r="C181" s="1" t="s">
        <v>71</v>
      </c>
      <c r="D181" s="1">
        <v>2</v>
      </c>
      <c r="E181" s="1">
        <v>4</v>
      </c>
      <c r="F181" s="1">
        <v>4</v>
      </c>
      <c r="G181" s="13">
        <f>Table1[[#This Row],[2nd charge]]-Table1[[#This Row],[3rd charge]]</f>
        <v>0</v>
      </c>
      <c r="H181" s="13">
        <f>SUM(Table1[[#This Row],[1st charge]],Table1[[#This Row],[2nd charge]],Table1[[#This Row],[3rd charge]])+2</f>
        <v>12</v>
      </c>
      <c r="I181" s="13">
        <f>PRODUCT(Table1[[#This Row],[2nd charge]],Table1[[#This Row],[3rd charge]])</f>
        <v>16</v>
      </c>
      <c r="J181" s="1" t="s">
        <v>25</v>
      </c>
      <c r="K181" s="1" t="s">
        <v>5</v>
      </c>
      <c r="L181" s="14">
        <f>COS(Table1[[#This Row],[Value (deg)]]/180*PI())</f>
        <v>-0.84028645512716915</v>
      </c>
      <c r="M181" s="5">
        <v>147.17038094611399</v>
      </c>
    </row>
    <row r="182" spans="1:13">
      <c r="A182" s="1">
        <v>2015</v>
      </c>
      <c r="B182" s="1" t="s">
        <v>69</v>
      </c>
      <c r="C182" s="1" t="s">
        <v>71</v>
      </c>
      <c r="D182" s="1">
        <v>2</v>
      </c>
      <c r="E182" s="1">
        <v>5</v>
      </c>
      <c r="F182" s="1">
        <v>3</v>
      </c>
      <c r="G182" s="13">
        <f>Table1[[#This Row],[2nd charge]]-Table1[[#This Row],[3rd charge]]</f>
        <v>2</v>
      </c>
      <c r="H182" s="13">
        <f>SUM(Table1[[#This Row],[1st charge]],Table1[[#This Row],[2nd charge]],Table1[[#This Row],[3rd charge]])+2</f>
        <v>12</v>
      </c>
      <c r="I182" s="13">
        <f>PRODUCT(Table1[[#This Row],[2nd charge]],Table1[[#This Row],[3rd charge]])</f>
        <v>15</v>
      </c>
      <c r="J182" s="1" t="s">
        <v>26</v>
      </c>
      <c r="K182" s="1" t="s">
        <v>3</v>
      </c>
      <c r="L182" s="14">
        <f>COS(Table1[[#This Row],[Value (deg)]]/180*PI())</f>
        <v>-0.41909158400281704</v>
      </c>
      <c r="M182" s="5">
        <v>114.77724866980699</v>
      </c>
    </row>
    <row r="183" spans="1:13">
      <c r="A183" s="1">
        <v>2015</v>
      </c>
      <c r="B183" s="1" t="s">
        <v>69</v>
      </c>
      <c r="C183" s="1" t="s">
        <v>71</v>
      </c>
      <c r="D183" s="1">
        <v>2</v>
      </c>
      <c r="E183" s="1">
        <v>5</v>
      </c>
      <c r="F183" s="1">
        <v>3</v>
      </c>
      <c r="G183" s="13">
        <f>Table1[[#This Row],[2nd charge]]-Table1[[#This Row],[3rd charge]]</f>
        <v>2</v>
      </c>
      <c r="H183" s="13">
        <f>SUM(Table1[[#This Row],[1st charge]],Table1[[#This Row],[2nd charge]],Table1[[#This Row],[3rd charge]])+2</f>
        <v>12</v>
      </c>
      <c r="I183" s="13">
        <f>PRODUCT(Table1[[#This Row],[2nd charge]],Table1[[#This Row],[3rd charge]])</f>
        <v>15</v>
      </c>
      <c r="J183" s="1" t="s">
        <v>26</v>
      </c>
      <c r="K183" s="1" t="s">
        <v>4</v>
      </c>
      <c r="L183" s="14">
        <f>COS(Table1[[#This Row],[Value (deg)]]/180*PI())</f>
        <v>-0.14831318032831312</v>
      </c>
      <c r="M183" s="5">
        <v>98.529185526709497</v>
      </c>
    </row>
    <row r="184" spans="1:13">
      <c r="A184" s="1">
        <v>2015</v>
      </c>
      <c r="B184" s="1" t="s">
        <v>69</v>
      </c>
      <c r="C184" s="1" t="s">
        <v>71</v>
      </c>
      <c r="D184" s="1">
        <v>2</v>
      </c>
      <c r="E184" s="1">
        <v>5</v>
      </c>
      <c r="F184" s="1">
        <v>3</v>
      </c>
      <c r="G184" s="13">
        <f>Table1[[#This Row],[2nd charge]]-Table1[[#This Row],[3rd charge]]</f>
        <v>2</v>
      </c>
      <c r="H184" s="13">
        <f>SUM(Table1[[#This Row],[1st charge]],Table1[[#This Row],[2nd charge]],Table1[[#This Row],[3rd charge]])+2</f>
        <v>12</v>
      </c>
      <c r="I184" s="13">
        <f>PRODUCT(Table1[[#This Row],[2nd charge]],Table1[[#This Row],[3rd charge]])</f>
        <v>15</v>
      </c>
      <c r="J184" s="1" t="s">
        <v>26</v>
      </c>
      <c r="K184" s="1" t="s">
        <v>5</v>
      </c>
      <c r="L184" s="14">
        <f>COS(Table1[[#This Row],[Value (deg)]]/180*PI())</f>
        <v>-0.83574570198112341</v>
      </c>
      <c r="M184" s="5">
        <v>146.69356580348301</v>
      </c>
    </row>
    <row r="185" spans="1:13">
      <c r="A185" s="1">
        <v>2015</v>
      </c>
      <c r="B185" s="1" t="s">
        <v>69</v>
      </c>
      <c r="C185" s="1" t="s">
        <v>71</v>
      </c>
      <c r="D185" s="1">
        <v>2</v>
      </c>
      <c r="E185" s="1">
        <v>5</v>
      </c>
      <c r="F185" s="1">
        <v>4</v>
      </c>
      <c r="G185" s="13">
        <f>Table1[[#This Row],[2nd charge]]-Table1[[#This Row],[3rd charge]]</f>
        <v>1</v>
      </c>
      <c r="H185" s="13">
        <f>SUM(Table1[[#This Row],[1st charge]],Table1[[#This Row],[2nd charge]],Table1[[#This Row],[3rd charge]])+2</f>
        <v>13</v>
      </c>
      <c r="I185" s="13">
        <f>PRODUCT(Table1[[#This Row],[2nd charge]],Table1[[#This Row],[3rd charge]])</f>
        <v>20</v>
      </c>
      <c r="J185" s="1" t="s">
        <v>27</v>
      </c>
      <c r="K185" s="1" t="s">
        <v>3</v>
      </c>
      <c r="L185" s="14">
        <f>COS(Table1[[#This Row],[Value (deg)]]/180*PI())</f>
        <v>-0.29504012578555605</v>
      </c>
      <c r="M185" s="5">
        <v>107.15994350427501</v>
      </c>
    </row>
    <row r="186" spans="1:13">
      <c r="A186" s="1">
        <v>2015</v>
      </c>
      <c r="B186" s="1" t="s">
        <v>69</v>
      </c>
      <c r="C186" s="1" t="s">
        <v>71</v>
      </c>
      <c r="D186" s="1">
        <v>2</v>
      </c>
      <c r="E186" s="1">
        <v>5</v>
      </c>
      <c r="F186" s="1">
        <v>4</v>
      </c>
      <c r="G186" s="13">
        <f>Table1[[#This Row],[2nd charge]]-Table1[[#This Row],[3rd charge]]</f>
        <v>1</v>
      </c>
      <c r="H186" s="13">
        <f>SUM(Table1[[#This Row],[1st charge]],Table1[[#This Row],[2nd charge]],Table1[[#This Row],[3rd charge]])+2</f>
        <v>13</v>
      </c>
      <c r="I186" s="13">
        <f>PRODUCT(Table1[[#This Row],[2nd charge]],Table1[[#This Row],[3rd charge]])</f>
        <v>20</v>
      </c>
      <c r="J186" s="1" t="s">
        <v>27</v>
      </c>
      <c r="K186" s="1" t="s">
        <v>4</v>
      </c>
      <c r="L186" s="14">
        <f>COS(Table1[[#This Row],[Value (deg)]]/180*PI())</f>
        <v>-0.24175014082327309</v>
      </c>
      <c r="M186" s="5">
        <v>103.98985813661299</v>
      </c>
    </row>
    <row r="187" spans="1:13">
      <c r="A187" s="1">
        <v>2015</v>
      </c>
      <c r="B187" s="1" t="s">
        <v>69</v>
      </c>
      <c r="C187" s="1" t="s">
        <v>71</v>
      </c>
      <c r="D187" s="1">
        <v>2</v>
      </c>
      <c r="E187" s="1">
        <v>5</v>
      </c>
      <c r="F187" s="1">
        <v>4</v>
      </c>
      <c r="G187" s="13">
        <f>Table1[[#This Row],[2nd charge]]-Table1[[#This Row],[3rd charge]]</f>
        <v>1</v>
      </c>
      <c r="H187" s="13">
        <f>SUM(Table1[[#This Row],[1st charge]],Table1[[#This Row],[2nd charge]],Table1[[#This Row],[3rd charge]])+2</f>
        <v>13</v>
      </c>
      <c r="I187" s="13">
        <f>PRODUCT(Table1[[#This Row],[2nd charge]],Table1[[#This Row],[3rd charge]])</f>
        <v>20</v>
      </c>
      <c r="J187" s="1" t="s">
        <v>27</v>
      </c>
      <c r="K187" s="1" t="s">
        <v>5</v>
      </c>
      <c r="L187" s="14">
        <f>COS(Table1[[#This Row],[Value (deg)]]/180*PI())</f>
        <v>-0.85581778908060457</v>
      </c>
      <c r="M187" s="5">
        <v>148.850198359111</v>
      </c>
    </row>
    <row r="188" spans="1:13">
      <c r="A188" s="1">
        <v>2015</v>
      </c>
      <c r="B188" s="1" t="s">
        <v>69</v>
      </c>
      <c r="C188" s="1" t="s">
        <v>71</v>
      </c>
      <c r="D188" s="1">
        <v>2</v>
      </c>
      <c r="E188" s="1">
        <v>5</v>
      </c>
      <c r="F188" s="1">
        <v>5</v>
      </c>
      <c r="G188" s="13">
        <f>Table1[[#This Row],[2nd charge]]-Table1[[#This Row],[3rd charge]]</f>
        <v>0</v>
      </c>
      <c r="H188" s="13">
        <f>SUM(Table1[[#This Row],[1st charge]],Table1[[#This Row],[2nd charge]],Table1[[#This Row],[3rd charge]])+2</f>
        <v>14</v>
      </c>
      <c r="I188" s="13">
        <f>PRODUCT(Table1[[#This Row],[2nd charge]],Table1[[#This Row],[3rd charge]])</f>
        <v>25</v>
      </c>
      <c r="J188" s="1" t="s">
        <v>28</v>
      </c>
      <c r="K188" s="1" t="s">
        <v>3</v>
      </c>
      <c r="L188" s="14">
        <f>COS(Table1[[#This Row],[Value (deg)]]/180*PI())</f>
        <v>-0.2545743151351289</v>
      </c>
      <c r="M188" s="5">
        <v>104.748362795096</v>
      </c>
    </row>
    <row r="189" spans="1:13">
      <c r="A189" s="1">
        <v>2015</v>
      </c>
      <c r="B189" s="1" t="s">
        <v>69</v>
      </c>
      <c r="C189" s="1" t="s">
        <v>71</v>
      </c>
      <c r="D189" s="1">
        <v>2</v>
      </c>
      <c r="E189" s="1">
        <v>5</v>
      </c>
      <c r="F189" s="1">
        <v>5</v>
      </c>
      <c r="G189" s="13">
        <f>Table1[[#This Row],[2nd charge]]-Table1[[#This Row],[3rd charge]]</f>
        <v>0</v>
      </c>
      <c r="H189" s="13">
        <f>SUM(Table1[[#This Row],[1st charge]],Table1[[#This Row],[2nd charge]],Table1[[#This Row],[3rd charge]])+2</f>
        <v>14</v>
      </c>
      <c r="I189" s="13">
        <f>PRODUCT(Table1[[#This Row],[2nd charge]],Table1[[#This Row],[3rd charge]])</f>
        <v>25</v>
      </c>
      <c r="J189" s="1" t="s">
        <v>28</v>
      </c>
      <c r="K189" s="1" t="s">
        <v>4</v>
      </c>
      <c r="L189" s="14">
        <f>COS(Table1[[#This Row],[Value (deg)]]/180*PI())</f>
        <v>-0.2545743151351289</v>
      </c>
      <c r="M189" s="5">
        <v>104.748362795096</v>
      </c>
    </row>
    <row r="190" spans="1:13">
      <c r="A190" s="1">
        <v>2015</v>
      </c>
      <c r="B190" s="1" t="s">
        <v>69</v>
      </c>
      <c r="C190" s="1" t="s">
        <v>71</v>
      </c>
      <c r="D190" s="1">
        <v>2</v>
      </c>
      <c r="E190" s="1">
        <v>5</v>
      </c>
      <c r="F190" s="1">
        <v>5</v>
      </c>
      <c r="G190" s="13">
        <f>Table1[[#This Row],[2nd charge]]-Table1[[#This Row],[3rd charge]]</f>
        <v>0</v>
      </c>
      <c r="H190" s="13">
        <f>SUM(Table1[[#This Row],[1st charge]],Table1[[#This Row],[2nd charge]],Table1[[#This Row],[3rd charge]])+2</f>
        <v>14</v>
      </c>
      <c r="I190" s="13">
        <f>PRODUCT(Table1[[#This Row],[2nd charge]],Table1[[#This Row],[3rd charge]])</f>
        <v>25</v>
      </c>
      <c r="J190" s="1" t="s">
        <v>28</v>
      </c>
      <c r="K190" s="1" t="s">
        <v>5</v>
      </c>
      <c r="L190" s="14">
        <f>COS(Table1[[#This Row],[Value (deg)]]/180*PI())</f>
        <v>-0.87038383614695147</v>
      </c>
      <c r="M190" s="5">
        <v>150.50327440980701</v>
      </c>
    </row>
    <row r="191" spans="1:13">
      <c r="A191" s="1">
        <v>2017</v>
      </c>
      <c r="B191" s="1" t="s">
        <v>69</v>
      </c>
      <c r="C191" s="1" t="s">
        <v>72</v>
      </c>
      <c r="D191" s="1">
        <v>1</v>
      </c>
      <c r="E191" s="1">
        <v>1</v>
      </c>
      <c r="F191" s="1">
        <v>1</v>
      </c>
      <c r="G191" s="13">
        <f>Table1[[#This Row],[2nd charge]]-Table1[[#This Row],[3rd charge]]</f>
        <v>0</v>
      </c>
      <c r="H191" s="13">
        <f>SUM(Table1[[#This Row],[1st charge]],Table1[[#This Row],[2nd charge]],Table1[[#This Row],[3rd charge]])+2</f>
        <v>5</v>
      </c>
      <c r="I191" s="13">
        <f>PRODUCT(Table1[[#This Row],[2nd charge]],Table1[[#This Row],[3rd charge]])</f>
        <v>1</v>
      </c>
      <c r="J191" s="1" t="s">
        <v>6</v>
      </c>
      <c r="K191" s="1" t="s">
        <v>3</v>
      </c>
      <c r="L191" s="14">
        <f>COS(Table1[[#This Row],[Value (deg)]]/180*PI())</f>
        <v>-0.39211491031113832</v>
      </c>
      <c r="M191" s="5">
        <v>113.086159459161</v>
      </c>
    </row>
    <row r="192" spans="1:13">
      <c r="A192" s="1">
        <v>2017</v>
      </c>
      <c r="B192" s="1" t="s">
        <v>69</v>
      </c>
      <c r="C192" s="1" t="s">
        <v>72</v>
      </c>
      <c r="D192" s="1">
        <v>1</v>
      </c>
      <c r="E192" s="1">
        <v>1</v>
      </c>
      <c r="F192" s="1">
        <v>1</v>
      </c>
      <c r="G192" s="13">
        <f>Table1[[#This Row],[2nd charge]]-Table1[[#This Row],[3rd charge]]</f>
        <v>0</v>
      </c>
      <c r="H192" s="13">
        <f>SUM(Table1[[#This Row],[1st charge]],Table1[[#This Row],[2nd charge]],Table1[[#This Row],[3rd charge]])+2</f>
        <v>5</v>
      </c>
      <c r="I192" s="13">
        <f>PRODUCT(Table1[[#This Row],[2nd charge]],Table1[[#This Row],[3rd charge]])</f>
        <v>1</v>
      </c>
      <c r="J192" s="1" t="s">
        <v>6</v>
      </c>
      <c r="K192" s="1" t="s">
        <v>4</v>
      </c>
      <c r="L192" s="14">
        <f>COS(Table1[[#This Row],[Value (deg)]]/180*PI())</f>
        <v>-0.39211491031113832</v>
      </c>
      <c r="M192" s="5">
        <v>113.086159459161</v>
      </c>
    </row>
    <row r="193" spans="1:13">
      <c r="A193" s="1">
        <v>2017</v>
      </c>
      <c r="B193" s="1" t="s">
        <v>69</v>
      </c>
      <c r="C193" s="1" t="s">
        <v>72</v>
      </c>
      <c r="D193" s="1">
        <v>1</v>
      </c>
      <c r="E193" s="1">
        <v>1</v>
      </c>
      <c r="F193" s="1">
        <v>1</v>
      </c>
      <c r="G193" s="13">
        <f>Table1[[#This Row],[2nd charge]]-Table1[[#This Row],[3rd charge]]</f>
        <v>0</v>
      </c>
      <c r="H193" s="13">
        <f>SUM(Table1[[#This Row],[1st charge]],Table1[[#This Row],[2nd charge]],Table1[[#This Row],[3rd charge]])+2</f>
        <v>5</v>
      </c>
      <c r="I193" s="13">
        <f>PRODUCT(Table1[[#This Row],[2nd charge]],Table1[[#This Row],[3rd charge]])</f>
        <v>1</v>
      </c>
      <c r="J193" s="1" t="s">
        <v>6</v>
      </c>
      <c r="K193" s="1" t="s">
        <v>5</v>
      </c>
      <c r="L193" s="14">
        <f>COS(Table1[[#This Row],[Value (deg)]]/180*PI())</f>
        <v>-0.6924917942233505</v>
      </c>
      <c r="M193" s="5">
        <v>133.82768108167599</v>
      </c>
    </row>
    <row r="194" spans="1:13">
      <c r="A194" s="1">
        <v>2017</v>
      </c>
      <c r="B194" s="1" t="s">
        <v>69</v>
      </c>
      <c r="C194" s="1" t="s">
        <v>72</v>
      </c>
      <c r="D194" s="1">
        <v>1</v>
      </c>
      <c r="E194" s="1">
        <v>2</v>
      </c>
      <c r="F194" s="1">
        <v>1</v>
      </c>
      <c r="G194" s="13">
        <f>Table1[[#This Row],[2nd charge]]-Table1[[#This Row],[3rd charge]]</f>
        <v>1</v>
      </c>
      <c r="H194" s="13">
        <f>SUM(Table1[[#This Row],[1st charge]],Table1[[#This Row],[2nd charge]],Table1[[#This Row],[3rd charge]])+2</f>
        <v>6</v>
      </c>
      <c r="I194" s="13">
        <f>PRODUCT(Table1[[#This Row],[2nd charge]],Table1[[#This Row],[3rd charge]])</f>
        <v>2</v>
      </c>
      <c r="J194" s="1" t="s">
        <v>7</v>
      </c>
      <c r="K194" s="1" t="s">
        <v>3</v>
      </c>
      <c r="L194" s="14">
        <f>COS(Table1[[#This Row],[Value (deg)]]/180*PI())</f>
        <v>-0.5994084903286494</v>
      </c>
      <c r="M194" s="5">
        <v>126.827545622049</v>
      </c>
    </row>
    <row r="195" spans="1:13">
      <c r="A195" s="1">
        <v>2017</v>
      </c>
      <c r="B195" s="1" t="s">
        <v>69</v>
      </c>
      <c r="C195" s="1" t="s">
        <v>72</v>
      </c>
      <c r="D195" s="1">
        <v>1</v>
      </c>
      <c r="E195" s="1">
        <v>2</v>
      </c>
      <c r="F195" s="1">
        <v>1</v>
      </c>
      <c r="G195" s="13">
        <f>Table1[[#This Row],[2nd charge]]-Table1[[#This Row],[3rd charge]]</f>
        <v>1</v>
      </c>
      <c r="H195" s="13">
        <f>SUM(Table1[[#This Row],[1st charge]],Table1[[#This Row],[2nd charge]],Table1[[#This Row],[3rd charge]])+2</f>
        <v>6</v>
      </c>
      <c r="I195" s="13">
        <f>PRODUCT(Table1[[#This Row],[2nd charge]],Table1[[#This Row],[3rd charge]])</f>
        <v>2</v>
      </c>
      <c r="J195" s="1" t="s">
        <v>7</v>
      </c>
      <c r="K195" s="1" t="s">
        <v>4</v>
      </c>
      <c r="L195" s="14">
        <f>COS(Table1[[#This Row],[Value (deg)]]/180*PI())</f>
        <v>-5.2774837223024756E-2</v>
      </c>
      <c r="M195" s="5">
        <v>93.0251808277186</v>
      </c>
    </row>
    <row r="196" spans="1:13">
      <c r="A196" s="1">
        <v>2017</v>
      </c>
      <c r="B196" s="1" t="s">
        <v>69</v>
      </c>
      <c r="C196" s="1" t="s">
        <v>72</v>
      </c>
      <c r="D196" s="1">
        <v>1</v>
      </c>
      <c r="E196" s="1">
        <v>2</v>
      </c>
      <c r="F196" s="1">
        <v>1</v>
      </c>
      <c r="G196" s="13">
        <f>Table1[[#This Row],[2nd charge]]-Table1[[#This Row],[3rd charge]]</f>
        <v>1</v>
      </c>
      <c r="H196" s="13">
        <f>SUM(Table1[[#This Row],[1st charge]],Table1[[#This Row],[2nd charge]],Table1[[#This Row],[3rd charge]])+2</f>
        <v>6</v>
      </c>
      <c r="I196" s="13">
        <f>PRODUCT(Table1[[#This Row],[2nd charge]],Table1[[#This Row],[3rd charge]])</f>
        <v>2</v>
      </c>
      <c r="J196" s="1" t="s">
        <v>7</v>
      </c>
      <c r="K196" s="1" t="s">
        <v>5</v>
      </c>
      <c r="L196" s="14">
        <f>COS(Table1[[#This Row],[Value (deg)]]/180*PI())</f>
        <v>-0.76769413731442937</v>
      </c>
      <c r="M196" s="5">
        <v>140.14727355023101</v>
      </c>
    </row>
    <row r="197" spans="1:13">
      <c r="A197" s="1">
        <v>2017</v>
      </c>
      <c r="B197" s="1" t="s">
        <v>69</v>
      </c>
      <c r="C197" s="1" t="s">
        <v>72</v>
      </c>
      <c r="D197" s="1">
        <v>1</v>
      </c>
      <c r="E197" s="1">
        <v>2</v>
      </c>
      <c r="F197" s="1">
        <v>2</v>
      </c>
      <c r="G197" s="13">
        <f>Table1[[#This Row],[2nd charge]]-Table1[[#This Row],[3rd charge]]</f>
        <v>0</v>
      </c>
      <c r="H197" s="13">
        <f>SUM(Table1[[#This Row],[1st charge]],Table1[[#This Row],[2nd charge]],Table1[[#This Row],[3rd charge]])+2</f>
        <v>7</v>
      </c>
      <c r="I197" s="13">
        <f>PRODUCT(Table1[[#This Row],[2nd charge]],Table1[[#This Row],[3rd charge]])</f>
        <v>4</v>
      </c>
      <c r="J197" s="1" t="s">
        <v>8</v>
      </c>
      <c r="K197" s="1" t="s">
        <v>3</v>
      </c>
      <c r="L197" s="14">
        <f>COS(Table1[[#This Row],[Value (deg)]]/180*PI())</f>
        <v>-0.29855789719136533</v>
      </c>
      <c r="M197" s="5">
        <v>107.371007663398</v>
      </c>
    </row>
    <row r="198" spans="1:13">
      <c r="A198" s="1">
        <v>2017</v>
      </c>
      <c r="B198" s="1" t="s">
        <v>69</v>
      </c>
      <c r="C198" s="1" t="s">
        <v>72</v>
      </c>
      <c r="D198" s="1">
        <v>1</v>
      </c>
      <c r="E198" s="1">
        <v>2</v>
      </c>
      <c r="F198" s="1">
        <v>2</v>
      </c>
      <c r="G198" s="13">
        <f>Table1[[#This Row],[2nd charge]]-Table1[[#This Row],[3rd charge]]</f>
        <v>0</v>
      </c>
      <c r="H198" s="13">
        <f>SUM(Table1[[#This Row],[1st charge]],Table1[[#This Row],[2nd charge]],Table1[[#This Row],[3rd charge]])+2</f>
        <v>7</v>
      </c>
      <c r="I198" s="13">
        <f>PRODUCT(Table1[[#This Row],[2nd charge]],Table1[[#This Row],[3rd charge]])</f>
        <v>4</v>
      </c>
      <c r="J198" s="1" t="s">
        <v>8</v>
      </c>
      <c r="K198" s="1" t="s">
        <v>4</v>
      </c>
      <c r="L198" s="14">
        <f>COS(Table1[[#This Row],[Value (deg)]]/180*PI())</f>
        <v>-0.29855789719136533</v>
      </c>
      <c r="M198" s="5">
        <v>107.371007663398</v>
      </c>
    </row>
    <row r="199" spans="1:13">
      <c r="A199" s="1">
        <v>2017</v>
      </c>
      <c r="B199" s="1" t="s">
        <v>69</v>
      </c>
      <c r="C199" s="1" t="s">
        <v>72</v>
      </c>
      <c r="D199" s="1">
        <v>1</v>
      </c>
      <c r="E199" s="1">
        <v>2</v>
      </c>
      <c r="F199" s="1">
        <v>2</v>
      </c>
      <c r="G199" s="13">
        <f>Table1[[#This Row],[2nd charge]]-Table1[[#This Row],[3rd charge]]</f>
        <v>0</v>
      </c>
      <c r="H199" s="13">
        <f>SUM(Table1[[#This Row],[1st charge]],Table1[[#This Row],[2nd charge]],Table1[[#This Row],[3rd charge]])+2</f>
        <v>7</v>
      </c>
      <c r="I199" s="13">
        <f>PRODUCT(Table1[[#This Row],[2nd charge]],Table1[[#This Row],[3rd charge]])</f>
        <v>4</v>
      </c>
      <c r="J199" s="1" t="s">
        <v>8</v>
      </c>
      <c r="K199" s="1" t="s">
        <v>5</v>
      </c>
      <c r="L199" s="14">
        <f>COS(Table1[[#This Row],[Value (deg)]]/180*PI())</f>
        <v>-0.82172636404932042</v>
      </c>
      <c r="M199" s="5">
        <v>145.257984673202</v>
      </c>
    </row>
    <row r="200" spans="1:13">
      <c r="A200" s="1">
        <v>2017</v>
      </c>
      <c r="B200" s="1" t="s">
        <v>69</v>
      </c>
      <c r="C200" s="1" t="s">
        <v>72</v>
      </c>
      <c r="D200" s="1">
        <v>1</v>
      </c>
      <c r="E200" s="1">
        <v>3</v>
      </c>
      <c r="F200" s="1">
        <v>1</v>
      </c>
      <c r="G200" s="13">
        <f>Table1[[#This Row],[2nd charge]]-Table1[[#This Row],[3rd charge]]</f>
        <v>2</v>
      </c>
      <c r="H200" s="13">
        <f>SUM(Table1[[#This Row],[1st charge]],Table1[[#This Row],[2nd charge]],Table1[[#This Row],[3rd charge]])+2</f>
        <v>7</v>
      </c>
      <c r="I200" s="13">
        <f>PRODUCT(Table1[[#This Row],[2nd charge]],Table1[[#This Row],[3rd charge]])</f>
        <v>3</v>
      </c>
      <c r="J200" s="1" t="s">
        <v>9</v>
      </c>
      <c r="K200" s="1" t="s">
        <v>3</v>
      </c>
      <c r="L200" s="14">
        <f>COS(Table1[[#This Row],[Value (deg)]]/180*PI())</f>
        <v>-0.71351024865729373</v>
      </c>
      <c r="M200" s="5">
        <v>135.521241299694</v>
      </c>
    </row>
    <row r="201" spans="1:13">
      <c r="A201" s="1">
        <v>2017</v>
      </c>
      <c r="B201" s="1" t="s">
        <v>69</v>
      </c>
      <c r="C201" s="1" t="s">
        <v>72</v>
      </c>
      <c r="D201" s="1">
        <v>1</v>
      </c>
      <c r="E201" s="1">
        <v>3</v>
      </c>
      <c r="F201" s="1">
        <v>1</v>
      </c>
      <c r="G201" s="13">
        <f>Table1[[#This Row],[2nd charge]]-Table1[[#This Row],[3rd charge]]</f>
        <v>2</v>
      </c>
      <c r="H201" s="13">
        <f>SUM(Table1[[#This Row],[1st charge]],Table1[[#This Row],[2nd charge]],Table1[[#This Row],[3rd charge]])+2</f>
        <v>7</v>
      </c>
      <c r="I201" s="13">
        <f>PRODUCT(Table1[[#This Row],[2nd charge]],Table1[[#This Row],[3rd charge]])</f>
        <v>3</v>
      </c>
      <c r="J201" s="1" t="s">
        <v>9</v>
      </c>
      <c r="K201" s="1" t="s">
        <v>4</v>
      </c>
      <c r="L201" s="14">
        <f>COS(Table1[[#This Row],[Value (deg)]]/180*PI())</f>
        <v>0.17050353520459338</v>
      </c>
      <c r="M201" s="5">
        <v>80.1829030612721</v>
      </c>
    </row>
    <row r="202" spans="1:13">
      <c r="A202" s="1">
        <v>2017</v>
      </c>
      <c r="B202" s="1" t="s">
        <v>69</v>
      </c>
      <c r="C202" s="1" t="s">
        <v>72</v>
      </c>
      <c r="D202" s="1">
        <v>1</v>
      </c>
      <c r="E202" s="1">
        <v>3</v>
      </c>
      <c r="F202" s="1">
        <v>1</v>
      </c>
      <c r="G202" s="13">
        <f>Table1[[#This Row],[2nd charge]]-Table1[[#This Row],[3rd charge]]</f>
        <v>2</v>
      </c>
      <c r="H202" s="13">
        <f>SUM(Table1[[#This Row],[1st charge]],Table1[[#This Row],[2nd charge]],Table1[[#This Row],[3rd charge]])+2</f>
        <v>7</v>
      </c>
      <c r="I202" s="13">
        <f>PRODUCT(Table1[[#This Row],[2nd charge]],Table1[[#This Row],[3rd charge]])</f>
        <v>3</v>
      </c>
      <c r="J202" s="1" t="s">
        <v>9</v>
      </c>
      <c r="K202" s="1" t="s">
        <v>5</v>
      </c>
      <c r="L202" s="14">
        <f>COS(Table1[[#This Row],[Value (deg)]]/180*PI())</f>
        <v>-0.81204131563021242</v>
      </c>
      <c r="M202" s="5">
        <v>144.29585563903299</v>
      </c>
    </row>
    <row r="203" spans="1:13">
      <c r="A203" s="1">
        <v>2017</v>
      </c>
      <c r="B203" s="1" t="s">
        <v>69</v>
      </c>
      <c r="C203" s="1" t="s">
        <v>72</v>
      </c>
      <c r="D203" s="1">
        <v>1</v>
      </c>
      <c r="E203" s="1">
        <v>3</v>
      </c>
      <c r="F203" s="1">
        <v>2</v>
      </c>
      <c r="G203" s="13">
        <f>Table1[[#This Row],[2nd charge]]-Table1[[#This Row],[3rd charge]]</f>
        <v>1</v>
      </c>
      <c r="H203" s="13">
        <f>SUM(Table1[[#This Row],[1st charge]],Table1[[#This Row],[2nd charge]],Table1[[#This Row],[3rd charge]])+2</f>
        <v>8</v>
      </c>
      <c r="I203" s="13">
        <f>PRODUCT(Table1[[#This Row],[2nd charge]],Table1[[#This Row],[3rd charge]])</f>
        <v>6</v>
      </c>
      <c r="J203" s="1" t="s">
        <v>10</v>
      </c>
      <c r="K203" s="1" t="s">
        <v>3</v>
      </c>
      <c r="L203" s="14">
        <f>COS(Table1[[#This Row],[Value (deg)]]/180*PI())</f>
        <v>-0.37878912782801305</v>
      </c>
      <c r="M203" s="5">
        <v>112.258698600708</v>
      </c>
    </row>
    <row r="204" spans="1:13">
      <c r="A204" s="1">
        <v>2017</v>
      </c>
      <c r="B204" s="1" t="s">
        <v>69</v>
      </c>
      <c r="C204" s="1" t="s">
        <v>72</v>
      </c>
      <c r="D204" s="1">
        <v>1</v>
      </c>
      <c r="E204" s="1">
        <v>3</v>
      </c>
      <c r="F204" s="1">
        <v>2</v>
      </c>
      <c r="G204" s="13">
        <f>Table1[[#This Row],[2nd charge]]-Table1[[#This Row],[3rd charge]]</f>
        <v>1</v>
      </c>
      <c r="H204" s="13">
        <f>SUM(Table1[[#This Row],[1st charge]],Table1[[#This Row],[2nd charge]],Table1[[#This Row],[3rd charge]])+2</f>
        <v>8</v>
      </c>
      <c r="I204" s="13">
        <f>PRODUCT(Table1[[#This Row],[2nd charge]],Table1[[#This Row],[3rd charge]])</f>
        <v>6</v>
      </c>
      <c r="J204" s="1" t="s">
        <v>10</v>
      </c>
      <c r="K204" s="1" t="s">
        <v>4</v>
      </c>
      <c r="L204" s="14">
        <f>COS(Table1[[#This Row],[Value (deg)]]/180*PI())</f>
        <v>-0.16349095073812486</v>
      </c>
      <c r="M204" s="5">
        <v>99.409581940166703</v>
      </c>
    </row>
    <row r="205" spans="1:13">
      <c r="A205" s="1">
        <v>2017</v>
      </c>
      <c r="B205" s="1" t="s">
        <v>69</v>
      </c>
      <c r="C205" s="1" t="s">
        <v>72</v>
      </c>
      <c r="D205" s="1">
        <v>1</v>
      </c>
      <c r="E205" s="1">
        <v>3</v>
      </c>
      <c r="F205" s="1">
        <v>2</v>
      </c>
      <c r="G205" s="13">
        <f>Table1[[#This Row],[2nd charge]]-Table1[[#This Row],[3rd charge]]</f>
        <v>1</v>
      </c>
      <c r="H205" s="13">
        <f>SUM(Table1[[#This Row],[1st charge]],Table1[[#This Row],[2nd charge]],Table1[[#This Row],[3rd charge]])+2</f>
        <v>8</v>
      </c>
      <c r="I205" s="13">
        <f>PRODUCT(Table1[[#This Row],[2nd charge]],Table1[[#This Row],[3rd charge]])</f>
        <v>6</v>
      </c>
      <c r="J205" s="1" t="s">
        <v>10</v>
      </c>
      <c r="K205" s="1" t="s">
        <v>5</v>
      </c>
      <c r="L205" s="14">
        <f>COS(Table1[[#This Row],[Value (deg)]]/180*PI())</f>
        <v>-0.8511018848642341</v>
      </c>
      <c r="M205" s="5">
        <v>148.331719459124</v>
      </c>
    </row>
    <row r="206" spans="1:13">
      <c r="A206" s="1">
        <v>2017</v>
      </c>
      <c r="B206" s="1" t="s">
        <v>69</v>
      </c>
      <c r="C206" s="1" t="s">
        <v>72</v>
      </c>
      <c r="D206" s="1">
        <v>1</v>
      </c>
      <c r="E206" s="1">
        <v>3</v>
      </c>
      <c r="F206" s="1">
        <v>3</v>
      </c>
      <c r="G206" s="13">
        <f>Table1[[#This Row],[2nd charge]]-Table1[[#This Row],[3rd charge]]</f>
        <v>0</v>
      </c>
      <c r="H206" s="13">
        <f>SUM(Table1[[#This Row],[1st charge]],Table1[[#This Row],[2nd charge]],Table1[[#This Row],[3rd charge]])+2</f>
        <v>9</v>
      </c>
      <c r="I206" s="13">
        <f>PRODUCT(Table1[[#This Row],[2nd charge]],Table1[[#This Row],[3rd charge]])</f>
        <v>9</v>
      </c>
      <c r="J206" s="1" t="s">
        <v>11</v>
      </c>
      <c r="K206" s="1" t="s">
        <v>3</v>
      </c>
      <c r="L206" s="14">
        <f>COS(Table1[[#This Row],[Value (deg)]]/180*PI())</f>
        <v>-0.24847154297899685</v>
      </c>
      <c r="M206" s="5">
        <v>104.387084394075</v>
      </c>
    </row>
    <row r="207" spans="1:13">
      <c r="A207" s="1">
        <v>2017</v>
      </c>
      <c r="B207" s="1" t="s">
        <v>69</v>
      </c>
      <c r="C207" s="1" t="s">
        <v>72</v>
      </c>
      <c r="D207" s="1">
        <v>1</v>
      </c>
      <c r="E207" s="1">
        <v>3</v>
      </c>
      <c r="F207" s="1">
        <v>3</v>
      </c>
      <c r="G207" s="13">
        <f>Table1[[#This Row],[2nd charge]]-Table1[[#This Row],[3rd charge]]</f>
        <v>0</v>
      </c>
      <c r="H207" s="13">
        <f>SUM(Table1[[#This Row],[1st charge]],Table1[[#This Row],[2nd charge]],Table1[[#This Row],[3rd charge]])+2</f>
        <v>9</v>
      </c>
      <c r="I207" s="13">
        <f>PRODUCT(Table1[[#This Row],[2nd charge]],Table1[[#This Row],[3rd charge]])</f>
        <v>9</v>
      </c>
      <c r="J207" s="1" t="s">
        <v>11</v>
      </c>
      <c r="K207" s="1" t="s">
        <v>4</v>
      </c>
      <c r="L207" s="14">
        <f>COS(Table1[[#This Row],[Value (deg)]]/180*PI())</f>
        <v>-0.24847154297899685</v>
      </c>
      <c r="M207" s="5">
        <v>104.387084394075</v>
      </c>
    </row>
    <row r="208" spans="1:13">
      <c r="A208" s="1">
        <v>2017</v>
      </c>
      <c r="B208" s="1" t="s">
        <v>69</v>
      </c>
      <c r="C208" s="1" t="s">
        <v>72</v>
      </c>
      <c r="D208" s="1">
        <v>1</v>
      </c>
      <c r="E208" s="1">
        <v>3</v>
      </c>
      <c r="F208" s="1">
        <v>3</v>
      </c>
      <c r="G208" s="13">
        <f>Table1[[#This Row],[2nd charge]]-Table1[[#This Row],[3rd charge]]</f>
        <v>0</v>
      </c>
      <c r="H208" s="13">
        <f>SUM(Table1[[#This Row],[1st charge]],Table1[[#This Row],[2nd charge]],Table1[[#This Row],[3rd charge]])+2</f>
        <v>9</v>
      </c>
      <c r="I208" s="13">
        <f>PRODUCT(Table1[[#This Row],[2nd charge]],Table1[[#This Row],[3rd charge]])</f>
        <v>9</v>
      </c>
      <c r="J208" s="1" t="s">
        <v>11</v>
      </c>
      <c r="K208" s="1" t="s">
        <v>5</v>
      </c>
      <c r="L208" s="14">
        <f>COS(Table1[[#This Row],[Value (deg)]]/180*PI())</f>
        <v>-0.87652378465925607</v>
      </c>
      <c r="M208" s="5">
        <v>151.225831211848</v>
      </c>
    </row>
    <row r="209" spans="1:13">
      <c r="A209" s="1">
        <v>2017</v>
      </c>
      <c r="B209" s="1" t="s">
        <v>69</v>
      </c>
      <c r="C209" s="1" t="s">
        <v>72</v>
      </c>
      <c r="D209" s="1">
        <v>1</v>
      </c>
      <c r="E209" s="1">
        <v>4</v>
      </c>
      <c r="F209" s="1">
        <v>2</v>
      </c>
      <c r="G209" s="13">
        <f>Table1[[#This Row],[2nd charge]]-Table1[[#This Row],[3rd charge]]</f>
        <v>2</v>
      </c>
      <c r="H209" s="13">
        <f>SUM(Table1[[#This Row],[1st charge]],Table1[[#This Row],[2nd charge]],Table1[[#This Row],[3rd charge]])+2</f>
        <v>9</v>
      </c>
      <c r="I209" s="13">
        <f>PRODUCT(Table1[[#This Row],[2nd charge]],Table1[[#This Row],[3rd charge]])</f>
        <v>8</v>
      </c>
      <c r="J209" s="1" t="s">
        <v>20</v>
      </c>
      <c r="K209" s="1" t="s">
        <v>3</v>
      </c>
      <c r="L209" s="14">
        <f>COS(Table1[[#This Row],[Value (deg)]]/180*PI())</f>
        <v>-0.4776133339960365</v>
      </c>
      <c r="M209" s="5">
        <v>118.529640770241</v>
      </c>
    </row>
    <row r="210" spans="1:13">
      <c r="A210" s="1">
        <v>2017</v>
      </c>
      <c r="B210" s="1" t="s">
        <v>69</v>
      </c>
      <c r="C210" s="1" t="s">
        <v>72</v>
      </c>
      <c r="D210" s="1">
        <v>1</v>
      </c>
      <c r="E210" s="1">
        <v>4</v>
      </c>
      <c r="F210" s="1">
        <v>2</v>
      </c>
      <c r="G210" s="13">
        <f>Table1[[#This Row],[2nd charge]]-Table1[[#This Row],[3rd charge]]</f>
        <v>2</v>
      </c>
      <c r="H210" s="13">
        <f>SUM(Table1[[#This Row],[1st charge]],Table1[[#This Row],[2nd charge]],Table1[[#This Row],[3rd charge]])+2</f>
        <v>9</v>
      </c>
      <c r="I210" s="13">
        <f>PRODUCT(Table1[[#This Row],[2nd charge]],Table1[[#This Row],[3rd charge]])</f>
        <v>8</v>
      </c>
      <c r="J210" s="1" t="s">
        <v>20</v>
      </c>
      <c r="K210" s="1" t="s">
        <v>4</v>
      </c>
      <c r="L210" s="14">
        <f>COS(Table1[[#This Row],[Value (deg)]]/180*PI())</f>
        <v>-1.5762352097195877E-2</v>
      </c>
      <c r="M210" s="5">
        <v>90.903153651351403</v>
      </c>
    </row>
    <row r="211" spans="1:13">
      <c r="A211" s="1">
        <v>2017</v>
      </c>
      <c r="B211" s="1" t="s">
        <v>69</v>
      </c>
      <c r="C211" s="1" t="s">
        <v>72</v>
      </c>
      <c r="D211" s="1">
        <v>1</v>
      </c>
      <c r="E211" s="1">
        <v>4</v>
      </c>
      <c r="F211" s="1">
        <v>2</v>
      </c>
      <c r="G211" s="13">
        <f>Table1[[#This Row],[2nd charge]]-Table1[[#This Row],[3rd charge]]</f>
        <v>2</v>
      </c>
      <c r="H211" s="13">
        <f>SUM(Table1[[#This Row],[1st charge]],Table1[[#This Row],[2nd charge]],Table1[[#This Row],[3rd charge]])+2</f>
        <v>9</v>
      </c>
      <c r="I211" s="13">
        <f>PRODUCT(Table1[[#This Row],[2nd charge]],Table1[[#This Row],[3rd charge]])</f>
        <v>8</v>
      </c>
      <c r="J211" s="1" t="s">
        <v>20</v>
      </c>
      <c r="K211" s="1" t="s">
        <v>5</v>
      </c>
      <c r="L211" s="14">
        <f>COS(Table1[[#This Row],[Value (deg)]]/180*PI())</f>
        <v>-0.87093268953492597</v>
      </c>
      <c r="M211" s="5">
        <v>150.567205578407</v>
      </c>
    </row>
    <row r="212" spans="1:13">
      <c r="A212" s="1">
        <v>2017</v>
      </c>
      <c r="B212" s="1" t="s">
        <v>69</v>
      </c>
      <c r="C212" s="1" t="s">
        <v>72</v>
      </c>
      <c r="D212" s="1">
        <v>1</v>
      </c>
      <c r="E212" s="1">
        <v>4</v>
      </c>
      <c r="F212" s="1">
        <v>3</v>
      </c>
      <c r="G212" s="13">
        <f>Table1[[#This Row],[2nd charge]]-Table1[[#This Row],[3rd charge]]</f>
        <v>1</v>
      </c>
      <c r="H212" s="13">
        <f>SUM(Table1[[#This Row],[1st charge]],Table1[[#This Row],[2nd charge]],Table1[[#This Row],[3rd charge]])+2</f>
        <v>10</v>
      </c>
      <c r="I212" s="13">
        <f>PRODUCT(Table1[[#This Row],[2nd charge]],Table1[[#This Row],[3rd charge]])</f>
        <v>12</v>
      </c>
      <c r="J212" s="1" t="s">
        <v>21</v>
      </c>
      <c r="K212" s="1" t="s">
        <v>3</v>
      </c>
      <c r="L212" s="14">
        <f>COS(Table1[[#This Row],[Value (deg)]]/180*PI())</f>
        <v>-0.27925624832102564</v>
      </c>
      <c r="M212" s="5">
        <v>106.215820309441</v>
      </c>
    </row>
    <row r="213" spans="1:13">
      <c r="A213" s="1">
        <v>2017</v>
      </c>
      <c r="B213" s="1" t="s">
        <v>69</v>
      </c>
      <c r="C213" s="1" t="s">
        <v>72</v>
      </c>
      <c r="D213" s="1">
        <v>1</v>
      </c>
      <c r="E213" s="1">
        <v>4</v>
      </c>
      <c r="F213" s="1">
        <v>3</v>
      </c>
      <c r="G213" s="13">
        <f>Table1[[#This Row],[2nd charge]]-Table1[[#This Row],[3rd charge]]</f>
        <v>1</v>
      </c>
      <c r="H213" s="13">
        <f>SUM(Table1[[#This Row],[1st charge]],Table1[[#This Row],[2nd charge]],Table1[[#This Row],[3rd charge]])+2</f>
        <v>10</v>
      </c>
      <c r="I213" s="13">
        <f>PRODUCT(Table1[[#This Row],[2nd charge]],Table1[[#This Row],[3rd charge]])</f>
        <v>12</v>
      </c>
      <c r="J213" s="1" t="s">
        <v>21</v>
      </c>
      <c r="K213" s="1" t="s">
        <v>4</v>
      </c>
      <c r="L213" s="14">
        <f>COS(Table1[[#This Row],[Value (deg)]]/180*PI())</f>
        <v>-0.18477596015041386</v>
      </c>
      <c r="M213" s="5">
        <v>100.64807067046701</v>
      </c>
    </row>
    <row r="214" spans="1:13">
      <c r="A214" s="1">
        <v>2017</v>
      </c>
      <c r="B214" s="1" t="s">
        <v>69</v>
      </c>
      <c r="C214" s="1" t="s">
        <v>72</v>
      </c>
      <c r="D214" s="1">
        <v>1</v>
      </c>
      <c r="E214" s="1">
        <v>4</v>
      </c>
      <c r="F214" s="1">
        <v>3</v>
      </c>
      <c r="G214" s="13">
        <f>Table1[[#This Row],[2nd charge]]-Table1[[#This Row],[3rd charge]]</f>
        <v>1</v>
      </c>
      <c r="H214" s="13">
        <f>SUM(Table1[[#This Row],[1st charge]],Table1[[#This Row],[2nd charge]],Table1[[#This Row],[3rd charge]])+2</f>
        <v>10</v>
      </c>
      <c r="I214" s="13">
        <f>PRODUCT(Table1[[#This Row],[2nd charge]],Table1[[#This Row],[3rd charge]])</f>
        <v>12</v>
      </c>
      <c r="J214" s="1" t="s">
        <v>21</v>
      </c>
      <c r="K214" s="1" t="s">
        <v>5</v>
      </c>
      <c r="L214" s="14">
        <f>COS(Table1[[#This Row],[Value (deg)]]/180*PI())</f>
        <v>-0.89208248647103483</v>
      </c>
      <c r="M214" s="5">
        <v>153.136109020091</v>
      </c>
    </row>
    <row r="215" spans="1:13">
      <c r="A215" s="1">
        <v>2017</v>
      </c>
      <c r="B215" s="1" t="s">
        <v>69</v>
      </c>
      <c r="C215" s="1" t="s">
        <v>72</v>
      </c>
      <c r="D215" s="1">
        <v>1</v>
      </c>
      <c r="E215" s="1">
        <v>4</v>
      </c>
      <c r="F215" s="1">
        <v>4</v>
      </c>
      <c r="G215" s="13">
        <f>Table1[[#This Row],[2nd charge]]-Table1[[#This Row],[3rd charge]]</f>
        <v>0</v>
      </c>
      <c r="H215" s="13">
        <f>SUM(Table1[[#This Row],[1st charge]],Table1[[#This Row],[2nd charge]],Table1[[#This Row],[3rd charge]])+2</f>
        <v>11</v>
      </c>
      <c r="I215" s="13">
        <f>PRODUCT(Table1[[#This Row],[2nd charge]],Table1[[#This Row],[3rd charge]])</f>
        <v>16</v>
      </c>
      <c r="J215" s="1" t="s">
        <v>22</v>
      </c>
      <c r="K215" s="1" t="s">
        <v>3</v>
      </c>
      <c r="L215" s="14">
        <f>COS(Table1[[#This Row],[Value (deg)]]/180*PI())</f>
        <v>-0.21651559348606808</v>
      </c>
      <c r="M215" s="5">
        <v>102.504459042089</v>
      </c>
    </row>
    <row r="216" spans="1:13">
      <c r="A216" s="1">
        <v>2017</v>
      </c>
      <c r="B216" s="1" t="s">
        <v>69</v>
      </c>
      <c r="C216" s="1" t="s">
        <v>72</v>
      </c>
      <c r="D216" s="1">
        <v>1</v>
      </c>
      <c r="E216" s="1">
        <v>4</v>
      </c>
      <c r="F216" s="1">
        <v>4</v>
      </c>
      <c r="G216" s="13">
        <f>Table1[[#This Row],[2nd charge]]-Table1[[#This Row],[3rd charge]]</f>
        <v>0</v>
      </c>
      <c r="H216" s="13">
        <f>SUM(Table1[[#This Row],[1st charge]],Table1[[#This Row],[2nd charge]],Table1[[#This Row],[3rd charge]])+2</f>
        <v>11</v>
      </c>
      <c r="I216" s="13">
        <f>PRODUCT(Table1[[#This Row],[2nd charge]],Table1[[#This Row],[3rd charge]])</f>
        <v>16</v>
      </c>
      <c r="J216" s="1" t="s">
        <v>22</v>
      </c>
      <c r="K216" s="1" t="s">
        <v>4</v>
      </c>
      <c r="L216" s="14">
        <f>COS(Table1[[#This Row],[Value (deg)]]/180*PI())</f>
        <v>-0.21651559348606808</v>
      </c>
      <c r="M216" s="5">
        <v>102.504459042089</v>
      </c>
    </row>
    <row r="217" spans="1:13">
      <c r="A217" s="1">
        <v>2017</v>
      </c>
      <c r="B217" s="1" t="s">
        <v>69</v>
      </c>
      <c r="C217" s="1" t="s">
        <v>72</v>
      </c>
      <c r="D217" s="1">
        <v>1</v>
      </c>
      <c r="E217" s="1">
        <v>4</v>
      </c>
      <c r="F217" s="1">
        <v>4</v>
      </c>
      <c r="G217" s="13">
        <f>Table1[[#This Row],[2nd charge]]-Table1[[#This Row],[3rd charge]]</f>
        <v>0</v>
      </c>
      <c r="H217" s="13">
        <f>SUM(Table1[[#This Row],[1st charge]],Table1[[#This Row],[2nd charge]],Table1[[#This Row],[3rd charge]])+2</f>
        <v>11</v>
      </c>
      <c r="I217" s="13">
        <f>PRODUCT(Table1[[#This Row],[2nd charge]],Table1[[#This Row],[3rd charge]])</f>
        <v>16</v>
      </c>
      <c r="J217" s="1" t="s">
        <v>22</v>
      </c>
      <c r="K217" s="1" t="s">
        <v>5</v>
      </c>
      <c r="L217" s="14">
        <f>COS(Table1[[#This Row],[Value (deg)]]/180*PI())</f>
        <v>-0.9062419955547365</v>
      </c>
      <c r="M217" s="5">
        <v>154.99108191581999</v>
      </c>
    </row>
    <row r="218" spans="1:13">
      <c r="A218" s="1">
        <v>2017</v>
      </c>
      <c r="B218" s="1" t="s">
        <v>69</v>
      </c>
      <c r="C218" s="1" t="s">
        <v>72</v>
      </c>
      <c r="D218" s="1">
        <v>2</v>
      </c>
      <c r="E218" s="1">
        <v>1</v>
      </c>
      <c r="F218" s="1">
        <v>1</v>
      </c>
      <c r="G218" s="13">
        <f>Table1[[#This Row],[2nd charge]]-Table1[[#This Row],[3rd charge]]</f>
        <v>0</v>
      </c>
      <c r="H218" s="13">
        <f>SUM(Table1[[#This Row],[1st charge]],Table1[[#This Row],[2nd charge]],Table1[[#This Row],[3rd charge]])+2</f>
        <v>6</v>
      </c>
      <c r="I218" s="13">
        <f>PRODUCT(Table1[[#This Row],[2nd charge]],Table1[[#This Row],[3rd charge]])</f>
        <v>1</v>
      </c>
      <c r="J218" s="1" t="s">
        <v>31</v>
      </c>
      <c r="K218" s="1" t="s">
        <v>3</v>
      </c>
      <c r="L218" s="14">
        <f>COS(Table1[[#This Row],[Value (deg)]]/180*PI())</f>
        <v>-0.46984858575751021</v>
      </c>
      <c r="M218" s="5">
        <v>118.024468358834</v>
      </c>
    </row>
    <row r="219" spans="1:13">
      <c r="A219" s="1">
        <v>2017</v>
      </c>
      <c r="B219" s="1" t="s">
        <v>69</v>
      </c>
      <c r="C219" s="1" t="s">
        <v>72</v>
      </c>
      <c r="D219" s="1">
        <v>2</v>
      </c>
      <c r="E219" s="1">
        <v>1</v>
      </c>
      <c r="F219" s="1">
        <v>1</v>
      </c>
      <c r="G219" s="13">
        <f>Table1[[#This Row],[2nd charge]]-Table1[[#This Row],[3rd charge]]</f>
        <v>0</v>
      </c>
      <c r="H219" s="13">
        <f>SUM(Table1[[#This Row],[1st charge]],Table1[[#This Row],[2nd charge]],Table1[[#This Row],[3rd charge]])+2</f>
        <v>6</v>
      </c>
      <c r="I219" s="13">
        <f>PRODUCT(Table1[[#This Row],[2nd charge]],Table1[[#This Row],[3rd charge]])</f>
        <v>1</v>
      </c>
      <c r="J219" s="1" t="s">
        <v>31</v>
      </c>
      <c r="K219" s="1" t="s">
        <v>4</v>
      </c>
      <c r="L219" s="14">
        <f>COS(Table1[[#This Row],[Value (deg)]]/180*PI())</f>
        <v>-0.46984858575751021</v>
      </c>
      <c r="M219" s="5">
        <v>118.024468358834</v>
      </c>
    </row>
    <row r="220" spans="1:13">
      <c r="A220" s="1">
        <v>2017</v>
      </c>
      <c r="B220" s="1" t="s">
        <v>69</v>
      </c>
      <c r="C220" s="1" t="s">
        <v>72</v>
      </c>
      <c r="D220" s="1">
        <v>2</v>
      </c>
      <c r="E220" s="1">
        <v>1</v>
      </c>
      <c r="F220" s="1">
        <v>1</v>
      </c>
      <c r="G220" s="13">
        <f>Table1[[#This Row],[2nd charge]]-Table1[[#This Row],[3rd charge]]</f>
        <v>0</v>
      </c>
      <c r="H220" s="13">
        <f>SUM(Table1[[#This Row],[1st charge]],Table1[[#This Row],[2nd charge]],Table1[[#This Row],[3rd charge]])+2</f>
        <v>6</v>
      </c>
      <c r="I220" s="13">
        <f>PRODUCT(Table1[[#This Row],[2nd charge]],Table1[[#This Row],[3rd charge]])</f>
        <v>1</v>
      </c>
      <c r="J220" s="1" t="s">
        <v>31</v>
      </c>
      <c r="K220" s="1" t="s">
        <v>5</v>
      </c>
      <c r="L220" s="14">
        <f>COS(Table1[[#This Row],[Value (deg)]]/180*PI())</f>
        <v>-0.55848461292332052</v>
      </c>
      <c r="M220" s="5">
        <v>123.95106328233101</v>
      </c>
    </row>
    <row r="221" spans="1:13">
      <c r="A221" s="1">
        <v>2017</v>
      </c>
      <c r="B221" s="1" t="s">
        <v>69</v>
      </c>
      <c r="C221" s="1" t="s">
        <v>72</v>
      </c>
      <c r="D221" s="1">
        <v>2</v>
      </c>
      <c r="E221" s="1">
        <v>2</v>
      </c>
      <c r="F221" s="1">
        <v>1</v>
      </c>
      <c r="G221" s="13">
        <f>Table1[[#This Row],[2nd charge]]-Table1[[#This Row],[3rd charge]]</f>
        <v>1</v>
      </c>
      <c r="H221" s="13">
        <f>SUM(Table1[[#This Row],[1st charge]],Table1[[#This Row],[2nd charge]],Table1[[#This Row],[3rd charge]])+2</f>
        <v>7</v>
      </c>
      <c r="I221" s="13">
        <f>PRODUCT(Table1[[#This Row],[2nd charge]],Table1[[#This Row],[3rd charge]])</f>
        <v>2</v>
      </c>
      <c r="J221" s="1" t="s">
        <v>32</v>
      </c>
      <c r="K221" s="1" t="s">
        <v>3</v>
      </c>
      <c r="L221" s="14">
        <f>COS(Table1[[#This Row],[Value (deg)]]/180*PI())</f>
        <v>-0.63977808752509124</v>
      </c>
      <c r="M221" s="5">
        <v>129.77527403542501</v>
      </c>
    </row>
    <row r="222" spans="1:13">
      <c r="A222" s="1">
        <v>2017</v>
      </c>
      <c r="B222" s="1" t="s">
        <v>69</v>
      </c>
      <c r="C222" s="1" t="s">
        <v>72</v>
      </c>
      <c r="D222" s="1">
        <v>2</v>
      </c>
      <c r="E222" s="1">
        <v>2</v>
      </c>
      <c r="F222" s="1">
        <v>1</v>
      </c>
      <c r="G222" s="13">
        <f>Table1[[#This Row],[2nd charge]]-Table1[[#This Row],[3rd charge]]</f>
        <v>1</v>
      </c>
      <c r="H222" s="13">
        <f>SUM(Table1[[#This Row],[1st charge]],Table1[[#This Row],[2nd charge]],Table1[[#This Row],[3rd charge]])+2</f>
        <v>7</v>
      </c>
      <c r="I222" s="13">
        <f>PRODUCT(Table1[[#This Row],[2nd charge]],Table1[[#This Row],[3rd charge]])</f>
        <v>2</v>
      </c>
      <c r="J222" s="1" t="s">
        <v>32</v>
      </c>
      <c r="K222" s="1" t="s">
        <v>4</v>
      </c>
      <c r="L222" s="14">
        <f>COS(Table1[[#This Row],[Value (deg)]]/180*PI())</f>
        <v>-0.16927967518792555</v>
      </c>
      <c r="M222" s="5">
        <v>99.745940501626194</v>
      </c>
    </row>
    <row r="223" spans="1:13">
      <c r="A223" s="1">
        <v>2017</v>
      </c>
      <c r="B223" s="1" t="s">
        <v>69</v>
      </c>
      <c r="C223" s="1" t="s">
        <v>72</v>
      </c>
      <c r="D223" s="1">
        <v>2</v>
      </c>
      <c r="E223" s="1">
        <v>2</v>
      </c>
      <c r="F223" s="1">
        <v>1</v>
      </c>
      <c r="G223" s="13">
        <f>Table1[[#This Row],[2nd charge]]-Table1[[#This Row],[3rd charge]]</f>
        <v>1</v>
      </c>
      <c r="H223" s="13">
        <f>SUM(Table1[[#This Row],[1st charge]],Table1[[#This Row],[2nd charge]],Table1[[#This Row],[3rd charge]])+2</f>
        <v>7</v>
      </c>
      <c r="I223" s="13">
        <f>PRODUCT(Table1[[#This Row],[2nd charge]],Table1[[#This Row],[3rd charge]])</f>
        <v>2</v>
      </c>
      <c r="J223" s="1" t="s">
        <v>32</v>
      </c>
      <c r="K223" s="1" t="s">
        <v>5</v>
      </c>
      <c r="L223" s="14">
        <f>COS(Table1[[#This Row],[Value (deg)]]/180*PI())</f>
        <v>-0.64916645322845901</v>
      </c>
      <c r="M223" s="5">
        <v>130.478785462948</v>
      </c>
    </row>
    <row r="224" spans="1:13">
      <c r="A224" s="1">
        <v>2017</v>
      </c>
      <c r="B224" s="1" t="s">
        <v>69</v>
      </c>
      <c r="C224" s="1" t="s">
        <v>72</v>
      </c>
      <c r="D224" s="1">
        <v>2</v>
      </c>
      <c r="E224" s="1">
        <v>2</v>
      </c>
      <c r="F224" s="1">
        <v>2</v>
      </c>
      <c r="G224" s="13">
        <f>Table1[[#This Row],[2nd charge]]-Table1[[#This Row],[3rd charge]]</f>
        <v>0</v>
      </c>
      <c r="H224" s="13">
        <f>SUM(Table1[[#This Row],[1st charge]],Table1[[#This Row],[2nd charge]],Table1[[#This Row],[3rd charge]])+2</f>
        <v>8</v>
      </c>
      <c r="I224" s="13">
        <f>PRODUCT(Table1[[#This Row],[2nd charge]],Table1[[#This Row],[3rd charge]])</f>
        <v>4</v>
      </c>
      <c r="J224" s="1" t="s">
        <v>12</v>
      </c>
      <c r="K224" s="1" t="s">
        <v>3</v>
      </c>
      <c r="L224" s="14">
        <f>COS(Table1[[#This Row],[Value (deg)]]/180*PI())</f>
        <v>-0.37262170670956268</v>
      </c>
      <c r="M224" s="5">
        <v>111.87739586109601</v>
      </c>
    </row>
    <row r="225" spans="1:13">
      <c r="A225" s="1">
        <v>2017</v>
      </c>
      <c r="B225" s="1" t="s">
        <v>69</v>
      </c>
      <c r="C225" s="1" t="s">
        <v>72</v>
      </c>
      <c r="D225" s="1">
        <v>2</v>
      </c>
      <c r="E225" s="1">
        <v>2</v>
      </c>
      <c r="F225" s="1">
        <v>2</v>
      </c>
      <c r="G225" s="13">
        <f>Table1[[#This Row],[2nd charge]]-Table1[[#This Row],[3rd charge]]</f>
        <v>0</v>
      </c>
      <c r="H225" s="13">
        <f>SUM(Table1[[#This Row],[1st charge]],Table1[[#This Row],[2nd charge]],Table1[[#This Row],[3rd charge]])+2</f>
        <v>8</v>
      </c>
      <c r="I225" s="13">
        <f>PRODUCT(Table1[[#This Row],[2nd charge]],Table1[[#This Row],[3rd charge]])</f>
        <v>4</v>
      </c>
      <c r="J225" s="1" t="s">
        <v>12</v>
      </c>
      <c r="K225" s="1" t="s">
        <v>4</v>
      </c>
      <c r="L225" s="14">
        <f>COS(Table1[[#This Row],[Value (deg)]]/180*PI())</f>
        <v>-0.37262170670956268</v>
      </c>
      <c r="M225" s="5">
        <v>111.87739586109601</v>
      </c>
    </row>
    <row r="226" spans="1:13">
      <c r="A226" s="1">
        <v>2017</v>
      </c>
      <c r="B226" s="1" t="s">
        <v>69</v>
      </c>
      <c r="C226" s="1" t="s">
        <v>72</v>
      </c>
      <c r="D226" s="1">
        <v>2</v>
      </c>
      <c r="E226" s="1">
        <v>2</v>
      </c>
      <c r="F226" s="1">
        <v>2</v>
      </c>
      <c r="G226" s="13">
        <f>Table1[[#This Row],[2nd charge]]-Table1[[#This Row],[3rd charge]]</f>
        <v>0</v>
      </c>
      <c r="H226" s="13">
        <f>SUM(Table1[[#This Row],[1st charge]],Table1[[#This Row],[2nd charge]],Table1[[#This Row],[3rd charge]])+2</f>
        <v>8</v>
      </c>
      <c r="I226" s="13">
        <f>PRODUCT(Table1[[#This Row],[2nd charge]],Table1[[#This Row],[3rd charge]])</f>
        <v>4</v>
      </c>
      <c r="J226" s="1" t="s">
        <v>12</v>
      </c>
      <c r="K226" s="1" t="s">
        <v>5</v>
      </c>
      <c r="L226" s="14">
        <f>COS(Table1[[#This Row],[Value (deg)]]/180*PI())</f>
        <v>-0.72230612737768118</v>
      </c>
      <c r="M226" s="5">
        <v>136.245208277806</v>
      </c>
    </row>
    <row r="227" spans="1:13">
      <c r="A227" s="1">
        <v>2017</v>
      </c>
      <c r="B227" s="1" t="s">
        <v>69</v>
      </c>
      <c r="C227" s="1" t="s">
        <v>72</v>
      </c>
      <c r="D227" s="1">
        <v>2</v>
      </c>
      <c r="E227" s="1">
        <v>3</v>
      </c>
      <c r="F227" s="1">
        <v>1</v>
      </c>
      <c r="G227" s="13">
        <f>Table1[[#This Row],[2nd charge]]-Table1[[#This Row],[3rd charge]]</f>
        <v>2</v>
      </c>
      <c r="H227" s="13">
        <f>SUM(Table1[[#This Row],[1st charge]],Table1[[#This Row],[2nd charge]],Table1[[#This Row],[3rd charge]])+2</f>
        <v>8</v>
      </c>
      <c r="I227" s="13">
        <f>PRODUCT(Table1[[#This Row],[2nd charge]],Table1[[#This Row],[3rd charge]])</f>
        <v>3</v>
      </c>
      <c r="J227" s="1" t="s">
        <v>33</v>
      </c>
      <c r="K227" s="1" t="s">
        <v>3</v>
      </c>
      <c r="L227" s="14">
        <f>COS(Table1[[#This Row],[Value (deg)]]/180*PI())</f>
        <v>-0.74294150530425074</v>
      </c>
      <c r="M227" s="5">
        <v>137.98259319944901</v>
      </c>
    </row>
    <row r="228" spans="1:13">
      <c r="A228" s="1">
        <v>2017</v>
      </c>
      <c r="B228" s="1" t="s">
        <v>69</v>
      </c>
      <c r="C228" s="1" t="s">
        <v>72</v>
      </c>
      <c r="D228" s="1">
        <v>2</v>
      </c>
      <c r="E228" s="1">
        <v>3</v>
      </c>
      <c r="F228" s="1">
        <v>1</v>
      </c>
      <c r="G228" s="13">
        <f>Table1[[#This Row],[2nd charge]]-Table1[[#This Row],[3rd charge]]</f>
        <v>2</v>
      </c>
      <c r="H228" s="13">
        <f>SUM(Table1[[#This Row],[1st charge]],Table1[[#This Row],[2nd charge]],Table1[[#This Row],[3rd charge]])+2</f>
        <v>8</v>
      </c>
      <c r="I228" s="13">
        <f>PRODUCT(Table1[[#This Row],[2nd charge]],Table1[[#This Row],[3rd charge]])</f>
        <v>3</v>
      </c>
      <c r="J228" s="1" t="s">
        <v>33</v>
      </c>
      <c r="K228" s="1" t="s">
        <v>4</v>
      </c>
      <c r="L228" s="14">
        <f>COS(Table1[[#This Row],[Value (deg)]]/180*PI())</f>
        <v>5.7662746922450568E-2</v>
      </c>
      <c r="M228" s="5">
        <v>86.694334351955504</v>
      </c>
    </row>
    <row r="229" spans="1:13">
      <c r="A229" s="1">
        <v>2017</v>
      </c>
      <c r="B229" s="1" t="s">
        <v>69</v>
      </c>
      <c r="C229" s="1" t="s">
        <v>72</v>
      </c>
      <c r="D229" s="1">
        <v>2</v>
      </c>
      <c r="E229" s="1">
        <v>3</v>
      </c>
      <c r="F229" s="1">
        <v>1</v>
      </c>
      <c r="G229" s="13">
        <f>Table1[[#This Row],[2nd charge]]-Table1[[#This Row],[3rd charge]]</f>
        <v>2</v>
      </c>
      <c r="H229" s="13">
        <f>SUM(Table1[[#This Row],[1st charge]],Table1[[#This Row],[2nd charge]],Table1[[#This Row],[3rd charge]])+2</f>
        <v>8</v>
      </c>
      <c r="I229" s="13">
        <f>PRODUCT(Table1[[#This Row],[2nd charge]],Table1[[#This Row],[3rd charge]])</f>
        <v>3</v>
      </c>
      <c r="J229" s="1" t="s">
        <v>33</v>
      </c>
      <c r="K229" s="1" t="s">
        <v>5</v>
      </c>
      <c r="L229" s="14">
        <f>COS(Table1[[#This Row],[Value (deg)]]/180*PI())</f>
        <v>-0.7110826663836034</v>
      </c>
      <c r="M229" s="5">
        <v>135.32307244859501</v>
      </c>
    </row>
    <row r="230" spans="1:13">
      <c r="A230" s="1">
        <v>2017</v>
      </c>
      <c r="B230" s="1" t="s">
        <v>69</v>
      </c>
      <c r="C230" s="1" t="s">
        <v>72</v>
      </c>
      <c r="D230" s="1">
        <v>2</v>
      </c>
      <c r="E230" s="1">
        <v>3</v>
      </c>
      <c r="F230" s="1">
        <v>2</v>
      </c>
      <c r="G230" s="13">
        <f>Table1[[#This Row],[2nd charge]]-Table1[[#This Row],[3rd charge]]</f>
        <v>1</v>
      </c>
      <c r="H230" s="13">
        <f>SUM(Table1[[#This Row],[1st charge]],Table1[[#This Row],[2nd charge]],Table1[[#This Row],[3rd charge]])+2</f>
        <v>9</v>
      </c>
      <c r="I230" s="13">
        <f>PRODUCT(Table1[[#This Row],[2nd charge]],Table1[[#This Row],[3rd charge]])</f>
        <v>6</v>
      </c>
      <c r="J230" s="1" t="s">
        <v>13</v>
      </c>
      <c r="K230" s="1" t="s">
        <v>3</v>
      </c>
      <c r="L230" s="14">
        <f>COS(Table1[[#This Row],[Value (deg)]]/180*PI())</f>
        <v>-0.42042285011616976</v>
      </c>
      <c r="M230" s="5">
        <v>114.861286660004</v>
      </c>
    </row>
    <row r="231" spans="1:13">
      <c r="A231" s="1">
        <v>2017</v>
      </c>
      <c r="B231" s="1" t="s">
        <v>69</v>
      </c>
      <c r="C231" s="1" t="s">
        <v>72</v>
      </c>
      <c r="D231" s="1">
        <v>2</v>
      </c>
      <c r="E231" s="1">
        <v>3</v>
      </c>
      <c r="F231" s="1">
        <v>2</v>
      </c>
      <c r="G231" s="13">
        <f>Table1[[#This Row],[2nd charge]]-Table1[[#This Row],[3rd charge]]</f>
        <v>1</v>
      </c>
      <c r="H231" s="13">
        <f>SUM(Table1[[#This Row],[1st charge]],Table1[[#This Row],[2nd charge]],Table1[[#This Row],[3rd charge]])+2</f>
        <v>9</v>
      </c>
      <c r="I231" s="13">
        <f>PRODUCT(Table1[[#This Row],[2nd charge]],Table1[[#This Row],[3rd charge]])</f>
        <v>6</v>
      </c>
      <c r="J231" s="1" t="s">
        <v>13</v>
      </c>
      <c r="K231" s="1" t="s">
        <v>4</v>
      </c>
      <c r="L231" s="14">
        <f>COS(Table1[[#This Row],[Value (deg)]]/180*PI())</f>
        <v>-0.26342263073902838</v>
      </c>
      <c r="M231" s="5">
        <v>105.273246306622</v>
      </c>
    </row>
    <row r="232" spans="1:13">
      <c r="A232" s="1">
        <v>2017</v>
      </c>
      <c r="B232" s="1" t="s">
        <v>69</v>
      </c>
      <c r="C232" s="1" t="s">
        <v>72</v>
      </c>
      <c r="D232" s="1">
        <v>2</v>
      </c>
      <c r="E232" s="1">
        <v>3</v>
      </c>
      <c r="F232" s="1">
        <v>2</v>
      </c>
      <c r="G232" s="13">
        <f>Table1[[#This Row],[2nd charge]]-Table1[[#This Row],[3rd charge]]</f>
        <v>1</v>
      </c>
      <c r="H232" s="13">
        <f>SUM(Table1[[#This Row],[1st charge]],Table1[[#This Row],[2nd charge]],Table1[[#This Row],[3rd charge]])+2</f>
        <v>9</v>
      </c>
      <c r="I232" s="13">
        <f>PRODUCT(Table1[[#This Row],[2nd charge]],Table1[[#This Row],[3rd charge]])</f>
        <v>6</v>
      </c>
      <c r="J232" s="1" t="s">
        <v>13</v>
      </c>
      <c r="K232" s="1" t="s">
        <v>5</v>
      </c>
      <c r="L232" s="14">
        <f>COS(Table1[[#This Row],[Value (deg)]]/180*PI())</f>
        <v>-0.76453303969883291</v>
      </c>
      <c r="M232" s="5">
        <v>139.86546703337299</v>
      </c>
    </row>
    <row r="233" spans="1:13">
      <c r="A233" s="1">
        <v>2017</v>
      </c>
      <c r="B233" s="1" t="s">
        <v>69</v>
      </c>
      <c r="C233" s="1" t="s">
        <v>72</v>
      </c>
      <c r="D233" s="1">
        <v>2</v>
      </c>
      <c r="E233" s="1">
        <v>3</v>
      </c>
      <c r="F233" s="1">
        <v>3</v>
      </c>
      <c r="G233" s="13">
        <f>Table1[[#This Row],[2nd charge]]-Table1[[#This Row],[3rd charge]]</f>
        <v>0</v>
      </c>
      <c r="H233" s="13">
        <f>SUM(Table1[[#This Row],[1st charge]],Table1[[#This Row],[2nd charge]],Table1[[#This Row],[3rd charge]])+2</f>
        <v>10</v>
      </c>
      <c r="I233" s="13">
        <f>PRODUCT(Table1[[#This Row],[2nd charge]],Table1[[#This Row],[3rd charge]])</f>
        <v>9</v>
      </c>
      <c r="J233" s="1" t="s">
        <v>14</v>
      </c>
      <c r="K233" s="1" t="s">
        <v>3</v>
      </c>
      <c r="L233" s="14">
        <f>COS(Table1[[#This Row],[Value (deg)]]/180*PI())</f>
        <v>-0.31394663281817109</v>
      </c>
      <c r="M233" s="5">
        <v>108.29723469386001</v>
      </c>
    </row>
    <row r="234" spans="1:13">
      <c r="A234" s="1">
        <v>2017</v>
      </c>
      <c r="B234" s="1" t="s">
        <v>69</v>
      </c>
      <c r="C234" s="1" t="s">
        <v>72</v>
      </c>
      <c r="D234" s="1">
        <v>2</v>
      </c>
      <c r="E234" s="1">
        <v>3</v>
      </c>
      <c r="F234" s="1">
        <v>3</v>
      </c>
      <c r="G234" s="13">
        <f>Table1[[#This Row],[2nd charge]]-Table1[[#This Row],[3rd charge]]</f>
        <v>0</v>
      </c>
      <c r="H234" s="13">
        <f>SUM(Table1[[#This Row],[1st charge]],Table1[[#This Row],[2nd charge]],Table1[[#This Row],[3rd charge]])+2</f>
        <v>10</v>
      </c>
      <c r="I234" s="13">
        <f>PRODUCT(Table1[[#This Row],[2nd charge]],Table1[[#This Row],[3rd charge]])</f>
        <v>9</v>
      </c>
      <c r="J234" s="1" t="s">
        <v>14</v>
      </c>
      <c r="K234" s="1" t="s">
        <v>4</v>
      </c>
      <c r="L234" s="14">
        <f>COS(Table1[[#This Row],[Value (deg)]]/180*PI())</f>
        <v>-0.31394663281817109</v>
      </c>
      <c r="M234" s="5">
        <v>108.29723469386001</v>
      </c>
    </row>
    <row r="235" spans="1:13">
      <c r="A235" s="1">
        <v>2017</v>
      </c>
      <c r="B235" s="1" t="s">
        <v>69</v>
      </c>
      <c r="C235" s="1" t="s">
        <v>72</v>
      </c>
      <c r="D235" s="1">
        <v>2</v>
      </c>
      <c r="E235" s="1">
        <v>3</v>
      </c>
      <c r="F235" s="1">
        <v>3</v>
      </c>
      <c r="G235" s="13">
        <f>Table1[[#This Row],[2nd charge]]-Table1[[#This Row],[3rd charge]]</f>
        <v>0</v>
      </c>
      <c r="H235" s="13">
        <f>SUM(Table1[[#This Row],[1st charge]],Table1[[#This Row],[2nd charge]],Table1[[#This Row],[3rd charge]])+2</f>
        <v>10</v>
      </c>
      <c r="I235" s="13">
        <f>PRODUCT(Table1[[#This Row],[2nd charge]],Table1[[#This Row],[3rd charge]])</f>
        <v>9</v>
      </c>
      <c r="J235" s="1" t="s">
        <v>14</v>
      </c>
      <c r="K235" s="1" t="s">
        <v>5</v>
      </c>
      <c r="L235" s="14">
        <f>COS(Table1[[#This Row],[Value (deg)]]/180*PI())</f>
        <v>-0.80287502348424411</v>
      </c>
      <c r="M235" s="5">
        <v>143.405530612278</v>
      </c>
    </row>
    <row r="236" spans="1:13">
      <c r="A236" s="1">
        <v>2017</v>
      </c>
      <c r="B236" s="1" t="s">
        <v>69</v>
      </c>
      <c r="C236" s="1" t="s">
        <v>72</v>
      </c>
      <c r="D236" s="1">
        <v>2</v>
      </c>
      <c r="E236" s="1">
        <v>4</v>
      </c>
      <c r="F236" s="1">
        <v>2</v>
      </c>
      <c r="G236" s="13">
        <f>Table1[[#This Row],[2nd charge]]-Table1[[#This Row],[3rd charge]]</f>
        <v>2</v>
      </c>
      <c r="H236" s="13">
        <f>SUM(Table1[[#This Row],[1st charge]],Table1[[#This Row],[2nd charge]],Table1[[#This Row],[3rd charge]])+2</f>
        <v>10</v>
      </c>
      <c r="I236" s="13">
        <f>PRODUCT(Table1[[#This Row],[2nd charge]],Table1[[#This Row],[3rd charge]])</f>
        <v>8</v>
      </c>
      <c r="J236" s="1" t="s">
        <v>23</v>
      </c>
      <c r="K236" s="1" t="s">
        <v>3</v>
      </c>
      <c r="L236" s="14">
        <f>COS(Table1[[#This Row],[Value (deg)]]/180*PI())</f>
        <v>-0.50670374585035771</v>
      </c>
      <c r="M236" s="5">
        <v>120.444516257304</v>
      </c>
    </row>
    <row r="237" spans="1:13">
      <c r="A237" s="1">
        <v>2017</v>
      </c>
      <c r="B237" s="1" t="s">
        <v>69</v>
      </c>
      <c r="C237" s="1" t="s">
        <v>72</v>
      </c>
      <c r="D237" s="1">
        <v>2</v>
      </c>
      <c r="E237" s="1">
        <v>4</v>
      </c>
      <c r="F237" s="1">
        <v>2</v>
      </c>
      <c r="G237" s="13">
        <f>Table1[[#This Row],[2nd charge]]-Table1[[#This Row],[3rd charge]]</f>
        <v>2</v>
      </c>
      <c r="H237" s="13">
        <f>SUM(Table1[[#This Row],[1st charge]],Table1[[#This Row],[2nd charge]],Table1[[#This Row],[3rd charge]])+2</f>
        <v>10</v>
      </c>
      <c r="I237" s="13">
        <f>PRODUCT(Table1[[#This Row],[2nd charge]],Table1[[#This Row],[3rd charge]])</f>
        <v>8</v>
      </c>
      <c r="J237" s="1" t="s">
        <v>23</v>
      </c>
      <c r="K237" s="1" t="s">
        <v>4</v>
      </c>
      <c r="L237" s="14">
        <f>COS(Table1[[#This Row],[Value (deg)]]/180*PI())</f>
        <v>-0.12162893835209096</v>
      </c>
      <c r="M237" s="5">
        <v>96.986122569503195</v>
      </c>
    </row>
    <row r="238" spans="1:13">
      <c r="A238" s="1">
        <v>2017</v>
      </c>
      <c r="B238" s="1" t="s">
        <v>69</v>
      </c>
      <c r="C238" s="1" t="s">
        <v>72</v>
      </c>
      <c r="D238" s="1">
        <v>2</v>
      </c>
      <c r="E238" s="1">
        <v>4</v>
      </c>
      <c r="F238" s="1">
        <v>2</v>
      </c>
      <c r="G238" s="13">
        <f>Table1[[#This Row],[2nd charge]]-Table1[[#This Row],[3rd charge]]</f>
        <v>2</v>
      </c>
      <c r="H238" s="13">
        <f>SUM(Table1[[#This Row],[1st charge]],Table1[[#This Row],[2nd charge]],Table1[[#This Row],[3rd charge]])+2</f>
        <v>10</v>
      </c>
      <c r="I238" s="13">
        <f>PRODUCT(Table1[[#This Row],[2nd charge]],Table1[[#This Row],[3rd charge]])</f>
        <v>8</v>
      </c>
      <c r="J238" s="1" t="s">
        <v>23</v>
      </c>
      <c r="K238" s="1" t="s">
        <v>5</v>
      </c>
      <c r="L238" s="14">
        <f>COS(Table1[[#This Row],[Value (deg)]]/180*PI())</f>
        <v>-0.7940897137045535</v>
      </c>
      <c r="M238" s="5">
        <v>142.56936117319199</v>
      </c>
    </row>
    <row r="239" spans="1:13">
      <c r="A239" s="1">
        <v>2017</v>
      </c>
      <c r="B239" s="1" t="s">
        <v>69</v>
      </c>
      <c r="C239" s="1" t="s">
        <v>72</v>
      </c>
      <c r="D239" s="1">
        <v>2</v>
      </c>
      <c r="E239" s="1">
        <v>4</v>
      </c>
      <c r="F239" s="1">
        <v>3</v>
      </c>
      <c r="G239" s="13">
        <f>Table1[[#This Row],[2nd charge]]-Table1[[#This Row],[3rd charge]]</f>
        <v>1</v>
      </c>
      <c r="H239" s="13">
        <f>SUM(Table1[[#This Row],[1st charge]],Table1[[#This Row],[2nd charge]],Table1[[#This Row],[3rd charge]])+2</f>
        <v>11</v>
      </c>
      <c r="I239" s="13">
        <f>PRODUCT(Table1[[#This Row],[2nd charge]],Table1[[#This Row],[3rd charge]])</f>
        <v>12</v>
      </c>
      <c r="J239" s="1" t="s">
        <v>24</v>
      </c>
      <c r="K239" s="1" t="s">
        <v>3</v>
      </c>
      <c r="L239" s="14">
        <f>COS(Table1[[#This Row],[Value (deg)]]/180*PI())</f>
        <v>-0.32437512033088589</v>
      </c>
      <c r="M239" s="5">
        <v>108.92772114955601</v>
      </c>
    </row>
    <row r="240" spans="1:13">
      <c r="A240" s="1">
        <v>2017</v>
      </c>
      <c r="B240" s="1" t="s">
        <v>69</v>
      </c>
      <c r="C240" s="1" t="s">
        <v>72</v>
      </c>
      <c r="D240" s="1">
        <v>2</v>
      </c>
      <c r="E240" s="1">
        <v>4</v>
      </c>
      <c r="F240" s="1">
        <v>3</v>
      </c>
      <c r="G240" s="13">
        <f>Table1[[#This Row],[2nd charge]]-Table1[[#This Row],[3rd charge]]</f>
        <v>1</v>
      </c>
      <c r="H240" s="13">
        <f>SUM(Table1[[#This Row],[1st charge]],Table1[[#This Row],[2nd charge]],Table1[[#This Row],[3rd charge]])+2</f>
        <v>11</v>
      </c>
      <c r="I240" s="13">
        <f>PRODUCT(Table1[[#This Row],[2nd charge]],Table1[[#This Row],[3rd charge]])</f>
        <v>12</v>
      </c>
      <c r="J240" s="1" t="s">
        <v>24</v>
      </c>
      <c r="K240" s="1" t="s">
        <v>4</v>
      </c>
      <c r="L240" s="14">
        <f>COS(Table1[[#This Row],[Value (deg)]]/180*PI())</f>
        <v>-0.26437295430042412</v>
      </c>
      <c r="M240" s="5">
        <v>105.329696978212</v>
      </c>
    </row>
    <row r="241" spans="1:13">
      <c r="A241" s="1">
        <v>2017</v>
      </c>
      <c r="B241" s="1" t="s">
        <v>69</v>
      </c>
      <c r="C241" s="1" t="s">
        <v>72</v>
      </c>
      <c r="D241" s="1">
        <v>2</v>
      </c>
      <c r="E241" s="1">
        <v>4</v>
      </c>
      <c r="F241" s="1">
        <v>3</v>
      </c>
      <c r="G241" s="13">
        <f>Table1[[#This Row],[2nd charge]]-Table1[[#This Row],[3rd charge]]</f>
        <v>1</v>
      </c>
      <c r="H241" s="13">
        <f>SUM(Table1[[#This Row],[1st charge]],Table1[[#This Row],[2nd charge]],Table1[[#This Row],[3rd charge]])+2</f>
        <v>11</v>
      </c>
      <c r="I241" s="13">
        <f>PRODUCT(Table1[[#This Row],[2nd charge]],Table1[[#This Row],[3rd charge]])</f>
        <v>12</v>
      </c>
      <c r="J241" s="1" t="s">
        <v>24</v>
      </c>
      <c r="K241" s="1" t="s">
        <v>5</v>
      </c>
      <c r="L241" s="14">
        <f>COS(Table1[[#This Row],[Value (deg)]]/180*PI())</f>
        <v>-0.82651687542116559</v>
      </c>
      <c r="M241" s="5">
        <v>145.74258187223001</v>
      </c>
    </row>
    <row r="242" spans="1:13">
      <c r="A242" s="1">
        <v>2017</v>
      </c>
      <c r="B242" s="1" t="s">
        <v>69</v>
      </c>
      <c r="C242" s="1" t="s">
        <v>72</v>
      </c>
      <c r="D242" s="1">
        <v>2</v>
      </c>
      <c r="E242" s="1">
        <v>4</v>
      </c>
      <c r="F242" s="1">
        <v>4</v>
      </c>
      <c r="G242" s="13">
        <f>Table1[[#This Row],[2nd charge]]-Table1[[#This Row],[3rd charge]]</f>
        <v>0</v>
      </c>
      <c r="H242" s="13">
        <f>SUM(Table1[[#This Row],[1st charge]],Table1[[#This Row],[2nd charge]],Table1[[#This Row],[3rd charge]])+2</f>
        <v>12</v>
      </c>
      <c r="I242" s="13">
        <f>PRODUCT(Table1[[#This Row],[2nd charge]],Table1[[#This Row],[3rd charge]])</f>
        <v>16</v>
      </c>
      <c r="J242" s="1" t="s">
        <v>25</v>
      </c>
      <c r="K242" s="1" t="s">
        <v>3</v>
      </c>
      <c r="L242" s="14">
        <f>COS(Table1[[#This Row],[Value (deg)]]/180*PI())</f>
        <v>-0.2753332892563306</v>
      </c>
      <c r="M242" s="5">
        <v>105.981877005036</v>
      </c>
    </row>
    <row r="243" spans="1:13">
      <c r="A243" s="1">
        <v>2017</v>
      </c>
      <c r="B243" s="1" t="s">
        <v>69</v>
      </c>
      <c r="C243" s="1" t="s">
        <v>72</v>
      </c>
      <c r="D243" s="1">
        <v>2</v>
      </c>
      <c r="E243" s="1">
        <v>4</v>
      </c>
      <c r="F243" s="1">
        <v>4</v>
      </c>
      <c r="G243" s="13">
        <f>Table1[[#This Row],[2nd charge]]-Table1[[#This Row],[3rd charge]]</f>
        <v>0</v>
      </c>
      <c r="H243" s="13">
        <f>SUM(Table1[[#This Row],[1st charge]],Table1[[#This Row],[2nd charge]],Table1[[#This Row],[3rd charge]])+2</f>
        <v>12</v>
      </c>
      <c r="I243" s="13">
        <f>PRODUCT(Table1[[#This Row],[2nd charge]],Table1[[#This Row],[3rd charge]])</f>
        <v>16</v>
      </c>
      <c r="J243" s="1" t="s">
        <v>25</v>
      </c>
      <c r="K243" s="1" t="s">
        <v>4</v>
      </c>
      <c r="L243" s="14">
        <f>COS(Table1[[#This Row],[Value (deg)]]/180*PI())</f>
        <v>-0.2753332892563306</v>
      </c>
      <c r="M243" s="5">
        <v>105.981877005036</v>
      </c>
    </row>
    <row r="244" spans="1:13">
      <c r="A244" s="1">
        <v>2017</v>
      </c>
      <c r="B244" s="1" t="s">
        <v>69</v>
      </c>
      <c r="C244" s="1" t="s">
        <v>72</v>
      </c>
      <c r="D244" s="1">
        <v>2</v>
      </c>
      <c r="E244" s="1">
        <v>4</v>
      </c>
      <c r="F244" s="1">
        <v>4</v>
      </c>
      <c r="G244" s="13">
        <f>Table1[[#This Row],[2nd charge]]-Table1[[#This Row],[3rd charge]]</f>
        <v>0</v>
      </c>
      <c r="H244" s="13">
        <f>SUM(Table1[[#This Row],[1st charge]],Table1[[#This Row],[2nd charge]],Table1[[#This Row],[3rd charge]])+2</f>
        <v>12</v>
      </c>
      <c r="I244" s="13">
        <f>PRODUCT(Table1[[#This Row],[2nd charge]],Table1[[#This Row],[3rd charge]])</f>
        <v>16</v>
      </c>
      <c r="J244" s="1" t="s">
        <v>25</v>
      </c>
      <c r="K244" s="1" t="s">
        <v>5</v>
      </c>
      <c r="L244" s="14">
        <f>COS(Table1[[#This Row],[Value (deg)]]/180*PI())</f>
        <v>-0.84838315965457034</v>
      </c>
      <c r="M244" s="5">
        <v>148.03624598992701</v>
      </c>
    </row>
    <row r="245" spans="1:13">
      <c r="A245" s="1">
        <v>2017</v>
      </c>
      <c r="B245" s="1" t="s">
        <v>69</v>
      </c>
      <c r="C245" s="1" t="s">
        <v>72</v>
      </c>
      <c r="D245" s="1">
        <v>2</v>
      </c>
      <c r="E245" s="1">
        <v>5</v>
      </c>
      <c r="F245" s="1">
        <v>3</v>
      </c>
      <c r="G245" s="13">
        <f>Table1[[#This Row],[2nd charge]]-Table1[[#This Row],[3rd charge]]</f>
        <v>2</v>
      </c>
      <c r="H245" s="13">
        <f>SUM(Table1[[#This Row],[1st charge]],Table1[[#This Row],[2nd charge]],Table1[[#This Row],[3rd charge]])+2</f>
        <v>12</v>
      </c>
      <c r="I245" s="13">
        <f>PRODUCT(Table1[[#This Row],[2nd charge]],Table1[[#This Row],[3rd charge]])</f>
        <v>15</v>
      </c>
      <c r="J245" s="1" t="s">
        <v>26</v>
      </c>
      <c r="K245" s="1" t="s">
        <v>3</v>
      </c>
      <c r="L245" s="14">
        <f>COS(Table1[[#This Row],[Value (deg)]]/180*PI())</f>
        <v>-0.37022319040267138</v>
      </c>
      <c r="M245" s="5">
        <v>111.729382668561</v>
      </c>
    </row>
    <row r="246" spans="1:13">
      <c r="A246" s="1">
        <v>2017</v>
      </c>
      <c r="B246" s="1" t="s">
        <v>69</v>
      </c>
      <c r="C246" s="1" t="s">
        <v>72</v>
      </c>
      <c r="D246" s="1">
        <v>2</v>
      </c>
      <c r="E246" s="1">
        <v>5</v>
      </c>
      <c r="F246" s="1">
        <v>3</v>
      </c>
      <c r="G246" s="13">
        <f>Table1[[#This Row],[2nd charge]]-Table1[[#This Row],[3rd charge]]</f>
        <v>2</v>
      </c>
      <c r="H246" s="13">
        <f>SUM(Table1[[#This Row],[1st charge]],Table1[[#This Row],[2nd charge]],Table1[[#This Row],[3rd charge]])+2</f>
        <v>12</v>
      </c>
      <c r="I246" s="13">
        <f>PRODUCT(Table1[[#This Row],[2nd charge]],Table1[[#This Row],[3rd charge]])</f>
        <v>15</v>
      </c>
      <c r="J246" s="1" t="s">
        <v>26</v>
      </c>
      <c r="K246" s="1" t="s">
        <v>4</v>
      </c>
      <c r="L246" s="14">
        <f>COS(Table1[[#This Row],[Value (deg)]]/180*PI())</f>
        <v>-0.18724967479735077</v>
      </c>
      <c r="M246" s="5">
        <v>100.79232168807999</v>
      </c>
    </row>
    <row r="247" spans="1:13">
      <c r="A247" s="1">
        <v>2017</v>
      </c>
      <c r="B247" s="1" t="s">
        <v>69</v>
      </c>
      <c r="C247" s="1" t="s">
        <v>72</v>
      </c>
      <c r="D247" s="1">
        <v>2</v>
      </c>
      <c r="E247" s="1">
        <v>5</v>
      </c>
      <c r="F247" s="1">
        <v>3</v>
      </c>
      <c r="G247" s="13">
        <f>Table1[[#This Row],[2nd charge]]-Table1[[#This Row],[3rd charge]]</f>
        <v>2</v>
      </c>
      <c r="H247" s="13">
        <f>SUM(Table1[[#This Row],[1st charge]],Table1[[#This Row],[2nd charge]],Table1[[#This Row],[3rd charge]])+2</f>
        <v>12</v>
      </c>
      <c r="I247" s="13">
        <f>PRODUCT(Table1[[#This Row],[2nd charge]],Table1[[#This Row],[3rd charge]])</f>
        <v>15</v>
      </c>
      <c r="J247" s="1" t="s">
        <v>26</v>
      </c>
      <c r="K247" s="1" t="s">
        <v>5</v>
      </c>
      <c r="L247" s="14">
        <f>COS(Table1[[#This Row],[Value (deg)]]/180*PI())</f>
        <v>-0.84318784950481462</v>
      </c>
      <c r="M247" s="5">
        <v>147.478295643357</v>
      </c>
    </row>
    <row r="248" spans="1:13">
      <c r="A248" s="1">
        <v>2017</v>
      </c>
      <c r="B248" s="1" t="s">
        <v>69</v>
      </c>
      <c r="C248" s="1" t="s">
        <v>72</v>
      </c>
      <c r="D248" s="1">
        <v>2</v>
      </c>
      <c r="E248" s="1">
        <v>5</v>
      </c>
      <c r="F248" s="1">
        <v>4</v>
      </c>
      <c r="G248" s="13">
        <f>Table1[[#This Row],[2nd charge]]-Table1[[#This Row],[3rd charge]]</f>
        <v>1</v>
      </c>
      <c r="H248" s="13">
        <f>SUM(Table1[[#This Row],[1st charge]],Table1[[#This Row],[2nd charge]],Table1[[#This Row],[3rd charge]])+2</f>
        <v>13</v>
      </c>
      <c r="I248" s="13">
        <f>PRODUCT(Table1[[#This Row],[2nd charge]],Table1[[#This Row],[3rd charge]])</f>
        <v>20</v>
      </c>
      <c r="J248" s="1" t="s">
        <v>27</v>
      </c>
      <c r="K248" s="1" t="s">
        <v>3</v>
      </c>
      <c r="L248" s="14">
        <f>COS(Table1[[#This Row],[Value (deg)]]/180*PI())</f>
        <v>-0.27612315428459827</v>
      </c>
      <c r="M248" s="5">
        <v>106.028958004119</v>
      </c>
    </row>
    <row r="249" spans="1:13">
      <c r="A249" s="1">
        <v>2017</v>
      </c>
      <c r="B249" s="1" t="s">
        <v>69</v>
      </c>
      <c r="C249" s="1" t="s">
        <v>72</v>
      </c>
      <c r="D249" s="1">
        <v>2</v>
      </c>
      <c r="E249" s="1">
        <v>5</v>
      </c>
      <c r="F249" s="1">
        <v>4</v>
      </c>
      <c r="G249" s="13">
        <f>Table1[[#This Row],[2nd charge]]-Table1[[#This Row],[3rd charge]]</f>
        <v>1</v>
      </c>
      <c r="H249" s="13">
        <f>SUM(Table1[[#This Row],[1st charge]],Table1[[#This Row],[2nd charge]],Table1[[#This Row],[3rd charge]])+2</f>
        <v>13</v>
      </c>
      <c r="I249" s="13">
        <f>PRODUCT(Table1[[#This Row],[2nd charge]],Table1[[#This Row],[3rd charge]])</f>
        <v>20</v>
      </c>
      <c r="J249" s="1" t="s">
        <v>27</v>
      </c>
      <c r="K249" s="1" t="s">
        <v>4</v>
      </c>
      <c r="L249" s="14">
        <f>COS(Table1[[#This Row],[Value (deg)]]/180*PI())</f>
        <v>-0.24651774385494923</v>
      </c>
      <c r="M249" s="5">
        <v>104.271545424941</v>
      </c>
    </row>
    <row r="250" spans="1:13">
      <c r="A250" s="1">
        <v>2017</v>
      </c>
      <c r="B250" s="1" t="s">
        <v>69</v>
      </c>
      <c r="C250" s="1" t="s">
        <v>72</v>
      </c>
      <c r="D250" s="1">
        <v>2</v>
      </c>
      <c r="E250" s="1">
        <v>5</v>
      </c>
      <c r="F250" s="1">
        <v>4</v>
      </c>
      <c r="G250" s="13">
        <f>Table1[[#This Row],[2nd charge]]-Table1[[#This Row],[3rd charge]]</f>
        <v>1</v>
      </c>
      <c r="H250" s="13">
        <f>SUM(Table1[[#This Row],[1st charge]],Table1[[#This Row],[2nd charge]],Table1[[#This Row],[3rd charge]])+2</f>
        <v>13</v>
      </c>
      <c r="I250" s="13">
        <f>PRODUCT(Table1[[#This Row],[2nd charge]],Table1[[#This Row],[3rd charge]])</f>
        <v>20</v>
      </c>
      <c r="J250" s="1" t="s">
        <v>27</v>
      </c>
      <c r="K250" s="1" t="s">
        <v>5</v>
      </c>
      <c r="L250" s="14">
        <f>COS(Table1[[#This Row],[Value (deg)]]/180*PI())</f>
        <v>-0.86339111754415998</v>
      </c>
      <c r="M250" s="5">
        <v>149.69949657093801</v>
      </c>
    </row>
    <row r="251" spans="1:13">
      <c r="A251" s="1">
        <v>2017</v>
      </c>
      <c r="B251" s="1" t="s">
        <v>69</v>
      </c>
      <c r="C251" s="1" t="s">
        <v>72</v>
      </c>
      <c r="D251" s="1">
        <v>2</v>
      </c>
      <c r="E251" s="1">
        <v>5</v>
      </c>
      <c r="F251" s="1">
        <v>5</v>
      </c>
      <c r="G251" s="13">
        <f>Table1[[#This Row],[2nd charge]]-Table1[[#This Row],[3rd charge]]</f>
        <v>0</v>
      </c>
      <c r="H251" s="13">
        <f>SUM(Table1[[#This Row],[1st charge]],Table1[[#This Row],[2nd charge]],Table1[[#This Row],[3rd charge]])+2</f>
        <v>14</v>
      </c>
      <c r="I251" s="13">
        <f>PRODUCT(Table1[[#This Row],[2nd charge]],Table1[[#This Row],[3rd charge]])</f>
        <v>25</v>
      </c>
      <c r="J251" s="1" t="s">
        <v>28</v>
      </c>
      <c r="K251" s="1" t="s">
        <v>3</v>
      </c>
      <c r="L251" s="14">
        <f>COS(Table1[[#This Row],[Value (deg)]]/180*PI())</f>
        <v>-0.24774076193801592</v>
      </c>
      <c r="M251" s="5">
        <v>104.34386229158299</v>
      </c>
    </row>
    <row r="252" spans="1:13">
      <c r="A252" s="1">
        <v>2017</v>
      </c>
      <c r="B252" s="1" t="s">
        <v>69</v>
      </c>
      <c r="C252" s="1" t="s">
        <v>72</v>
      </c>
      <c r="D252" s="1">
        <v>2</v>
      </c>
      <c r="E252" s="1">
        <v>5</v>
      </c>
      <c r="F252" s="1">
        <v>5</v>
      </c>
      <c r="G252" s="13">
        <f>Table1[[#This Row],[2nd charge]]-Table1[[#This Row],[3rd charge]]</f>
        <v>0</v>
      </c>
      <c r="H252" s="13">
        <f>SUM(Table1[[#This Row],[1st charge]],Table1[[#This Row],[2nd charge]],Table1[[#This Row],[3rd charge]])+2</f>
        <v>14</v>
      </c>
      <c r="I252" s="13">
        <f>PRODUCT(Table1[[#This Row],[2nd charge]],Table1[[#This Row],[3rd charge]])</f>
        <v>25</v>
      </c>
      <c r="J252" s="1" t="s">
        <v>28</v>
      </c>
      <c r="K252" s="1" t="s">
        <v>4</v>
      </c>
      <c r="L252" s="14">
        <f>COS(Table1[[#This Row],[Value (deg)]]/180*PI())</f>
        <v>-0.24774076193801592</v>
      </c>
      <c r="M252" s="5">
        <v>104.34386229158299</v>
      </c>
    </row>
    <row r="253" spans="1:13">
      <c r="A253" s="1">
        <v>2017</v>
      </c>
      <c r="B253" s="1" t="s">
        <v>69</v>
      </c>
      <c r="C253" s="1" t="s">
        <v>72</v>
      </c>
      <c r="D253" s="1">
        <v>2</v>
      </c>
      <c r="E253" s="1">
        <v>5</v>
      </c>
      <c r="F253" s="1">
        <v>5</v>
      </c>
      <c r="G253" s="13">
        <f>Table1[[#This Row],[2nd charge]]-Table1[[#This Row],[3rd charge]]</f>
        <v>0</v>
      </c>
      <c r="H253" s="13">
        <f>SUM(Table1[[#This Row],[1st charge]],Table1[[#This Row],[2nd charge]],Table1[[#This Row],[3rd charge]])+2</f>
        <v>14</v>
      </c>
      <c r="I253" s="13">
        <f>PRODUCT(Table1[[#This Row],[2nd charge]],Table1[[#This Row],[3rd charge]])</f>
        <v>25</v>
      </c>
      <c r="J253" s="1" t="s">
        <v>28</v>
      </c>
      <c r="K253" s="1" t="s">
        <v>5</v>
      </c>
      <c r="L253" s="14">
        <f>COS(Table1[[#This Row],[Value (deg)]]/180*PI())</f>
        <v>-0.87724902974873398</v>
      </c>
      <c r="M253" s="5">
        <v>151.31227541683299</v>
      </c>
    </row>
    <row r="254" spans="1:13">
      <c r="A254" s="1">
        <v>2015</v>
      </c>
      <c r="B254" s="1" t="s">
        <v>73</v>
      </c>
      <c r="C254" s="1" t="s">
        <v>74</v>
      </c>
      <c r="D254" s="1">
        <v>1</v>
      </c>
      <c r="E254" s="1">
        <v>1</v>
      </c>
      <c r="F254" s="1">
        <v>1</v>
      </c>
      <c r="G254" s="13">
        <f>Table1[[#This Row],[2nd charge]]-Table1[[#This Row],[3rd charge]]</f>
        <v>0</v>
      </c>
      <c r="H254" s="13">
        <f>SUM(Table1[[#This Row],[1st charge]],Table1[[#This Row],[2nd charge]],Table1[[#This Row],[3rd charge]])+2</f>
        <v>5</v>
      </c>
      <c r="I254" s="13">
        <f>PRODUCT(Table1[[#This Row],[2nd charge]],Table1[[#This Row],[3rd charge]])</f>
        <v>1</v>
      </c>
      <c r="J254" s="1" t="s">
        <v>6</v>
      </c>
      <c r="K254" s="1" t="s">
        <v>3</v>
      </c>
      <c r="L254" s="14">
        <f>COS(Table1[[#This Row],[Value (deg)]]/180*PI())</f>
        <v>-0.38815375816503794</v>
      </c>
      <c r="M254" s="5">
        <v>112.83966952178901</v>
      </c>
    </row>
    <row r="255" spans="1:13">
      <c r="A255" s="1">
        <v>2015</v>
      </c>
      <c r="B255" s="1" t="s">
        <v>73</v>
      </c>
      <c r="C255" s="1" t="s">
        <v>74</v>
      </c>
      <c r="D255" s="1">
        <v>1</v>
      </c>
      <c r="E255" s="1">
        <v>1</v>
      </c>
      <c r="F255" s="1">
        <v>1</v>
      </c>
      <c r="G255" s="13">
        <f>Table1[[#This Row],[2nd charge]]-Table1[[#This Row],[3rd charge]]</f>
        <v>0</v>
      </c>
      <c r="H255" s="13">
        <f>SUM(Table1[[#This Row],[1st charge]],Table1[[#This Row],[2nd charge]],Table1[[#This Row],[3rd charge]])+2</f>
        <v>5</v>
      </c>
      <c r="I255" s="13">
        <f>PRODUCT(Table1[[#This Row],[2nd charge]],Table1[[#This Row],[3rd charge]])</f>
        <v>1</v>
      </c>
      <c r="J255" s="1" t="s">
        <v>6</v>
      </c>
      <c r="K255" s="1" t="s">
        <v>4</v>
      </c>
      <c r="L255" s="14">
        <f>COS(Table1[[#This Row],[Value (deg)]]/180*PI())</f>
        <v>-0.38815375816503794</v>
      </c>
      <c r="M255" s="5">
        <v>112.83966952178901</v>
      </c>
    </row>
    <row r="256" spans="1:13">
      <c r="A256" s="1">
        <v>2015</v>
      </c>
      <c r="B256" s="1" t="s">
        <v>73</v>
      </c>
      <c r="C256" s="1" t="s">
        <v>74</v>
      </c>
      <c r="D256" s="1">
        <v>1</v>
      </c>
      <c r="E256" s="1">
        <v>1</v>
      </c>
      <c r="F256" s="1">
        <v>1</v>
      </c>
      <c r="G256" s="13">
        <f>Table1[[#This Row],[2nd charge]]-Table1[[#This Row],[3rd charge]]</f>
        <v>0</v>
      </c>
      <c r="H256" s="13">
        <f>SUM(Table1[[#This Row],[1st charge]],Table1[[#This Row],[2nd charge]],Table1[[#This Row],[3rd charge]])+2</f>
        <v>5</v>
      </c>
      <c r="I256" s="13">
        <f>PRODUCT(Table1[[#This Row],[2nd charge]],Table1[[#This Row],[3rd charge]])</f>
        <v>1</v>
      </c>
      <c r="J256" s="1" t="s">
        <v>6</v>
      </c>
      <c r="K256" s="1" t="s">
        <v>5</v>
      </c>
      <c r="L256" s="14">
        <f>COS(Table1[[#This Row],[Value (deg)]]/180*PI())</f>
        <v>-0.69867332004470195</v>
      </c>
      <c r="M256" s="5">
        <v>134.32066095642099</v>
      </c>
    </row>
    <row r="257" spans="1:13">
      <c r="A257" s="1">
        <v>2015</v>
      </c>
      <c r="B257" s="1" t="s">
        <v>73</v>
      </c>
      <c r="C257" s="1" t="s">
        <v>74</v>
      </c>
      <c r="D257" s="1">
        <v>1</v>
      </c>
      <c r="E257" s="1">
        <v>2</v>
      </c>
      <c r="F257" s="1">
        <v>1</v>
      </c>
      <c r="G257" s="13">
        <f>Table1[[#This Row],[2nd charge]]-Table1[[#This Row],[3rd charge]]</f>
        <v>1</v>
      </c>
      <c r="H257" s="13">
        <f>SUM(Table1[[#This Row],[1st charge]],Table1[[#This Row],[2nd charge]],Table1[[#This Row],[3rd charge]])+2</f>
        <v>6</v>
      </c>
      <c r="I257" s="13">
        <f>PRODUCT(Table1[[#This Row],[2nd charge]],Table1[[#This Row],[3rd charge]])</f>
        <v>2</v>
      </c>
      <c r="J257" s="1" t="s">
        <v>7</v>
      </c>
      <c r="K257" s="1" t="s">
        <v>3</v>
      </c>
      <c r="L257" s="14">
        <f>COS(Table1[[#This Row],[Value (deg)]]/180*PI())</f>
        <v>-0.62197631837415912</v>
      </c>
      <c r="M257" s="5">
        <v>128.46059977978001</v>
      </c>
    </row>
    <row r="258" spans="1:13">
      <c r="A258" s="1">
        <v>2015</v>
      </c>
      <c r="B258" s="1" t="s">
        <v>73</v>
      </c>
      <c r="C258" s="1" t="s">
        <v>74</v>
      </c>
      <c r="D258" s="1">
        <v>1</v>
      </c>
      <c r="E258" s="1">
        <v>2</v>
      </c>
      <c r="F258" s="1">
        <v>1</v>
      </c>
      <c r="G258" s="13">
        <f>Table1[[#This Row],[2nd charge]]-Table1[[#This Row],[3rd charge]]</f>
        <v>1</v>
      </c>
      <c r="H258" s="13">
        <f>SUM(Table1[[#This Row],[1st charge]],Table1[[#This Row],[2nd charge]],Table1[[#This Row],[3rd charge]])+2</f>
        <v>6</v>
      </c>
      <c r="I258" s="13">
        <f>PRODUCT(Table1[[#This Row],[2nd charge]],Table1[[#This Row],[3rd charge]])</f>
        <v>2</v>
      </c>
      <c r="J258" s="1" t="s">
        <v>7</v>
      </c>
      <c r="K258" s="1" t="s">
        <v>4</v>
      </c>
      <c r="L258" s="14">
        <f>COS(Table1[[#This Row],[Value (deg)]]/180*PI())</f>
        <v>-3.5813097433784268E-2</v>
      </c>
      <c r="M258" s="5">
        <v>92.0523782162891</v>
      </c>
    </row>
    <row r="259" spans="1:13">
      <c r="A259" s="1">
        <v>2015</v>
      </c>
      <c r="B259" s="1" t="s">
        <v>73</v>
      </c>
      <c r="C259" s="1" t="s">
        <v>74</v>
      </c>
      <c r="D259" s="1">
        <v>1</v>
      </c>
      <c r="E259" s="1">
        <v>2</v>
      </c>
      <c r="F259" s="1">
        <v>1</v>
      </c>
      <c r="G259" s="13">
        <f>Table1[[#This Row],[2nd charge]]-Table1[[#This Row],[3rd charge]]</f>
        <v>1</v>
      </c>
      <c r="H259" s="13">
        <f>SUM(Table1[[#This Row],[1st charge]],Table1[[#This Row],[2nd charge]],Table1[[#This Row],[3rd charge]])+2</f>
        <v>6</v>
      </c>
      <c r="I259" s="13">
        <f>PRODUCT(Table1[[#This Row],[2nd charge]],Table1[[#This Row],[3rd charge]])</f>
        <v>2</v>
      </c>
      <c r="J259" s="1" t="s">
        <v>7</v>
      </c>
      <c r="K259" s="1" t="s">
        <v>5</v>
      </c>
      <c r="L259" s="14">
        <f>COS(Table1[[#This Row],[Value (deg)]]/180*PI())</f>
        <v>-0.76025884042127478</v>
      </c>
      <c r="M259" s="5">
        <v>139.48702200393001</v>
      </c>
    </row>
    <row r="260" spans="1:13">
      <c r="A260" s="1">
        <v>2015</v>
      </c>
      <c r="B260" s="1" t="s">
        <v>73</v>
      </c>
      <c r="C260" s="1" t="s">
        <v>74</v>
      </c>
      <c r="D260" s="1">
        <v>1</v>
      </c>
      <c r="E260" s="1">
        <v>2</v>
      </c>
      <c r="F260" s="1">
        <v>2</v>
      </c>
      <c r="G260" s="13">
        <f>Table1[[#This Row],[2nd charge]]-Table1[[#This Row],[3rd charge]]</f>
        <v>0</v>
      </c>
      <c r="H260" s="13">
        <f>SUM(Table1[[#This Row],[1st charge]],Table1[[#This Row],[2nd charge]],Table1[[#This Row],[3rd charge]])+2</f>
        <v>7</v>
      </c>
      <c r="I260" s="13">
        <f>PRODUCT(Table1[[#This Row],[2nd charge]],Table1[[#This Row],[3rd charge]])</f>
        <v>4</v>
      </c>
      <c r="J260" s="1" t="s">
        <v>8</v>
      </c>
      <c r="K260" s="1" t="s">
        <v>3</v>
      </c>
      <c r="L260" s="14">
        <f>COS(Table1[[#This Row],[Value (deg)]]/180*PI())</f>
        <v>-0.30287633952767545</v>
      </c>
      <c r="M260" s="5">
        <v>107.630444931526</v>
      </c>
    </row>
    <row r="261" spans="1:13">
      <c r="A261" s="1">
        <v>2015</v>
      </c>
      <c r="B261" s="1" t="s">
        <v>73</v>
      </c>
      <c r="C261" s="1" t="s">
        <v>74</v>
      </c>
      <c r="D261" s="1">
        <v>1</v>
      </c>
      <c r="E261" s="1">
        <v>2</v>
      </c>
      <c r="F261" s="1">
        <v>2</v>
      </c>
      <c r="G261" s="13">
        <f>Table1[[#This Row],[2nd charge]]-Table1[[#This Row],[3rd charge]]</f>
        <v>0</v>
      </c>
      <c r="H261" s="13">
        <f>SUM(Table1[[#This Row],[1st charge]],Table1[[#This Row],[2nd charge]],Table1[[#This Row],[3rd charge]])+2</f>
        <v>7</v>
      </c>
      <c r="I261" s="13">
        <f>PRODUCT(Table1[[#This Row],[2nd charge]],Table1[[#This Row],[3rd charge]])</f>
        <v>4</v>
      </c>
      <c r="J261" s="1" t="s">
        <v>8</v>
      </c>
      <c r="K261" s="1" t="s">
        <v>4</v>
      </c>
      <c r="L261" s="14">
        <f>COS(Table1[[#This Row],[Value (deg)]]/180*PI())</f>
        <v>-0.30287633952767545</v>
      </c>
      <c r="M261" s="5">
        <v>107.630444931526</v>
      </c>
    </row>
    <row r="262" spans="1:13">
      <c r="A262" s="1">
        <v>2015</v>
      </c>
      <c r="B262" s="1" t="s">
        <v>73</v>
      </c>
      <c r="C262" s="1" t="s">
        <v>74</v>
      </c>
      <c r="D262" s="1">
        <v>1</v>
      </c>
      <c r="E262" s="1">
        <v>2</v>
      </c>
      <c r="F262" s="1">
        <v>2</v>
      </c>
      <c r="G262" s="13">
        <f>Table1[[#This Row],[2nd charge]]-Table1[[#This Row],[3rd charge]]</f>
        <v>0</v>
      </c>
      <c r="H262" s="13">
        <f>SUM(Table1[[#This Row],[1st charge]],Table1[[#This Row],[2nd charge]],Table1[[#This Row],[3rd charge]])+2</f>
        <v>7</v>
      </c>
      <c r="I262" s="13">
        <f>PRODUCT(Table1[[#This Row],[2nd charge]],Table1[[#This Row],[3rd charge]])</f>
        <v>4</v>
      </c>
      <c r="J262" s="1" t="s">
        <v>8</v>
      </c>
      <c r="K262" s="1" t="s">
        <v>5</v>
      </c>
      <c r="L262" s="14">
        <f>COS(Table1[[#This Row],[Value (deg)]]/180*PI())</f>
        <v>-0.81653184590862216</v>
      </c>
      <c r="M262" s="5">
        <v>144.73911013694701</v>
      </c>
    </row>
    <row r="263" spans="1:13">
      <c r="A263" s="1">
        <v>2015</v>
      </c>
      <c r="B263" s="1" t="s">
        <v>73</v>
      </c>
      <c r="C263" s="1" t="s">
        <v>74</v>
      </c>
      <c r="D263" s="1">
        <v>1</v>
      </c>
      <c r="E263" s="1">
        <v>3</v>
      </c>
      <c r="F263" s="1">
        <v>1</v>
      </c>
      <c r="G263" s="13">
        <f>Table1[[#This Row],[2nd charge]]-Table1[[#This Row],[3rd charge]]</f>
        <v>2</v>
      </c>
      <c r="H263" s="13">
        <f>SUM(Table1[[#This Row],[1st charge]],Table1[[#This Row],[2nd charge]],Table1[[#This Row],[3rd charge]])+2</f>
        <v>7</v>
      </c>
      <c r="I263" s="13">
        <f>PRODUCT(Table1[[#This Row],[2nd charge]],Table1[[#This Row],[3rd charge]])</f>
        <v>3</v>
      </c>
      <c r="J263" s="1" t="s">
        <v>9</v>
      </c>
      <c r="K263" s="1" t="s">
        <v>3</v>
      </c>
      <c r="L263" s="14">
        <f>COS(Table1[[#This Row],[Value (deg)]]/180*PI())</f>
        <v>-0.75053194277177282</v>
      </c>
      <c r="M263" s="5">
        <v>138.636477443811</v>
      </c>
    </row>
    <row r="264" spans="1:13">
      <c r="A264" s="1">
        <v>2015</v>
      </c>
      <c r="B264" s="1" t="s">
        <v>73</v>
      </c>
      <c r="C264" s="1" t="s">
        <v>74</v>
      </c>
      <c r="D264" s="1">
        <v>1</v>
      </c>
      <c r="E264" s="1">
        <v>3</v>
      </c>
      <c r="F264" s="1">
        <v>1</v>
      </c>
      <c r="G264" s="13">
        <f>Table1[[#This Row],[2nd charge]]-Table1[[#This Row],[3rd charge]]</f>
        <v>2</v>
      </c>
      <c r="H264" s="13">
        <f>SUM(Table1[[#This Row],[1st charge]],Table1[[#This Row],[2nd charge]],Table1[[#This Row],[3rd charge]])+2</f>
        <v>7</v>
      </c>
      <c r="I264" s="13">
        <f>PRODUCT(Table1[[#This Row],[2nd charge]],Table1[[#This Row],[3rd charge]])</f>
        <v>3</v>
      </c>
      <c r="J264" s="1" t="s">
        <v>9</v>
      </c>
      <c r="K264" s="1" t="s">
        <v>4</v>
      </c>
      <c r="L264" s="14">
        <f>COS(Table1[[#This Row],[Value (deg)]]/180*PI())</f>
        <v>0.21003590513988032</v>
      </c>
      <c r="M264" s="5">
        <v>77.875543614701598</v>
      </c>
    </row>
    <row r="265" spans="1:13">
      <c r="A265" s="1">
        <v>2015</v>
      </c>
      <c r="B265" s="1" t="s">
        <v>73</v>
      </c>
      <c r="C265" s="1" t="s">
        <v>74</v>
      </c>
      <c r="D265" s="1">
        <v>1</v>
      </c>
      <c r="E265" s="1">
        <v>3</v>
      </c>
      <c r="F265" s="1">
        <v>1</v>
      </c>
      <c r="G265" s="13">
        <f>Table1[[#This Row],[2nd charge]]-Table1[[#This Row],[3rd charge]]</f>
        <v>2</v>
      </c>
      <c r="H265" s="13">
        <f>SUM(Table1[[#This Row],[1st charge]],Table1[[#This Row],[2nd charge]],Table1[[#This Row],[3rd charge]])+2</f>
        <v>7</v>
      </c>
      <c r="I265" s="13">
        <f>PRODUCT(Table1[[#This Row],[2nd charge]],Table1[[#This Row],[3rd charge]])</f>
        <v>3</v>
      </c>
      <c r="J265" s="1" t="s">
        <v>9</v>
      </c>
      <c r="K265" s="1" t="s">
        <v>5</v>
      </c>
      <c r="L265" s="14">
        <f>COS(Table1[[#This Row],[Value (deg)]]/180*PI())</f>
        <v>-0.80373204491110162</v>
      </c>
      <c r="M265" s="5">
        <v>143.48797894148601</v>
      </c>
    </row>
    <row r="266" spans="1:13">
      <c r="A266" s="1">
        <v>2015</v>
      </c>
      <c r="B266" s="1" t="s">
        <v>73</v>
      </c>
      <c r="C266" s="1" t="s">
        <v>74</v>
      </c>
      <c r="D266" s="1">
        <v>1</v>
      </c>
      <c r="E266" s="1">
        <v>3</v>
      </c>
      <c r="F266" s="1">
        <v>2</v>
      </c>
      <c r="G266" s="13">
        <f>Table1[[#This Row],[2nd charge]]-Table1[[#This Row],[3rd charge]]</f>
        <v>1</v>
      </c>
      <c r="H266" s="13">
        <f>SUM(Table1[[#This Row],[1st charge]],Table1[[#This Row],[2nd charge]],Table1[[#This Row],[3rd charge]])+2</f>
        <v>8</v>
      </c>
      <c r="I266" s="13">
        <f>PRODUCT(Table1[[#This Row],[2nd charge]],Table1[[#This Row],[3rd charge]])</f>
        <v>6</v>
      </c>
      <c r="J266" s="1" t="s">
        <v>10</v>
      </c>
      <c r="K266" s="1" t="s">
        <v>3</v>
      </c>
      <c r="L266" s="14">
        <f>COS(Table1[[#This Row],[Value (deg)]]/180*PI())</f>
        <v>-0.463012925619261</v>
      </c>
      <c r="M266" s="5">
        <v>117.58169763036101</v>
      </c>
    </row>
    <row r="267" spans="1:13">
      <c r="A267" s="1">
        <v>2015</v>
      </c>
      <c r="B267" s="1" t="s">
        <v>73</v>
      </c>
      <c r="C267" s="1" t="s">
        <v>74</v>
      </c>
      <c r="D267" s="1">
        <v>1</v>
      </c>
      <c r="E267" s="1">
        <v>3</v>
      </c>
      <c r="F267" s="1">
        <v>2</v>
      </c>
      <c r="G267" s="13">
        <f>Table1[[#This Row],[2nd charge]]-Table1[[#This Row],[3rd charge]]</f>
        <v>1</v>
      </c>
      <c r="H267" s="13">
        <f>SUM(Table1[[#This Row],[1st charge]],Table1[[#This Row],[2nd charge]],Table1[[#This Row],[3rd charge]])+2</f>
        <v>8</v>
      </c>
      <c r="I267" s="13">
        <f>PRODUCT(Table1[[#This Row],[2nd charge]],Table1[[#This Row],[3rd charge]])</f>
        <v>6</v>
      </c>
      <c r="J267" s="1" t="s">
        <v>10</v>
      </c>
      <c r="K267" s="1" t="s">
        <v>4</v>
      </c>
      <c r="L267" s="14">
        <f>COS(Table1[[#This Row],[Value (deg)]]/180*PI())</f>
        <v>-8.0506815994473749E-2</v>
      </c>
      <c r="M267" s="5">
        <v>94.617698120279002</v>
      </c>
    </row>
    <row r="268" spans="1:13">
      <c r="A268" s="1">
        <v>2015</v>
      </c>
      <c r="B268" s="1" t="s">
        <v>73</v>
      </c>
      <c r="C268" s="1" t="s">
        <v>74</v>
      </c>
      <c r="D268" s="1">
        <v>1</v>
      </c>
      <c r="E268" s="1">
        <v>3</v>
      </c>
      <c r="F268" s="1">
        <v>2</v>
      </c>
      <c r="G268" s="13">
        <f>Table1[[#This Row],[2nd charge]]-Table1[[#This Row],[3rd charge]]</f>
        <v>1</v>
      </c>
      <c r="H268" s="13">
        <f>SUM(Table1[[#This Row],[1st charge]],Table1[[#This Row],[2nd charge]],Table1[[#This Row],[3rd charge]])+2</f>
        <v>8</v>
      </c>
      <c r="I268" s="13">
        <f>PRODUCT(Table1[[#This Row],[2nd charge]],Table1[[#This Row],[3rd charge]])</f>
        <v>6</v>
      </c>
      <c r="J268" s="1" t="s">
        <v>10</v>
      </c>
      <c r="K268" s="1" t="s">
        <v>5</v>
      </c>
      <c r="L268" s="14">
        <f>COS(Table1[[#This Row],[Value (deg)]]/180*PI())</f>
        <v>-0.8461987858687523</v>
      </c>
      <c r="M268" s="5">
        <v>147.800604249359</v>
      </c>
    </row>
    <row r="269" spans="1:13">
      <c r="A269" s="1">
        <v>2015</v>
      </c>
      <c r="B269" s="1" t="s">
        <v>73</v>
      </c>
      <c r="C269" s="1" t="s">
        <v>74</v>
      </c>
      <c r="D269" s="1">
        <v>1</v>
      </c>
      <c r="E269" s="1">
        <v>3</v>
      </c>
      <c r="F269" s="1">
        <v>3</v>
      </c>
      <c r="G269" s="13">
        <f>Table1[[#This Row],[2nd charge]]-Table1[[#This Row],[3rd charge]]</f>
        <v>0</v>
      </c>
      <c r="H269" s="13">
        <f>SUM(Table1[[#This Row],[1st charge]],Table1[[#This Row],[2nd charge]],Table1[[#This Row],[3rd charge]])+2</f>
        <v>9</v>
      </c>
      <c r="I269" s="13">
        <f>PRODUCT(Table1[[#This Row],[2nd charge]],Table1[[#This Row],[3rd charge]])</f>
        <v>9</v>
      </c>
      <c r="J269" s="1" t="s">
        <v>11</v>
      </c>
      <c r="K269" s="1" t="s">
        <v>3</v>
      </c>
      <c r="L269" s="14">
        <f>COS(Table1[[#This Row],[Value (deg)]]/180*PI())</f>
        <v>-0.25456916227890197</v>
      </c>
      <c r="M269" s="5">
        <v>104.74805749989299</v>
      </c>
    </row>
    <row r="270" spans="1:13">
      <c r="A270" s="1">
        <v>2015</v>
      </c>
      <c r="B270" s="1" t="s">
        <v>73</v>
      </c>
      <c r="C270" s="1" t="s">
        <v>74</v>
      </c>
      <c r="D270" s="1">
        <v>1</v>
      </c>
      <c r="E270" s="1">
        <v>3</v>
      </c>
      <c r="F270" s="1">
        <v>3</v>
      </c>
      <c r="G270" s="13">
        <f>Table1[[#This Row],[2nd charge]]-Table1[[#This Row],[3rd charge]]</f>
        <v>0</v>
      </c>
      <c r="H270" s="13">
        <f>SUM(Table1[[#This Row],[1st charge]],Table1[[#This Row],[2nd charge]],Table1[[#This Row],[3rd charge]])+2</f>
        <v>9</v>
      </c>
      <c r="I270" s="13">
        <f>PRODUCT(Table1[[#This Row],[2nd charge]],Table1[[#This Row],[3rd charge]])</f>
        <v>9</v>
      </c>
      <c r="J270" s="1" t="s">
        <v>11</v>
      </c>
      <c r="K270" s="1" t="s">
        <v>4</v>
      </c>
      <c r="L270" s="14">
        <f>COS(Table1[[#This Row],[Value (deg)]]/180*PI())</f>
        <v>-0.25456916227890197</v>
      </c>
      <c r="M270" s="5">
        <v>104.74805749989299</v>
      </c>
    </row>
    <row r="271" spans="1:13">
      <c r="A271" s="1">
        <v>2015</v>
      </c>
      <c r="B271" s="1" t="s">
        <v>73</v>
      </c>
      <c r="C271" s="1" t="s">
        <v>74</v>
      </c>
      <c r="D271" s="1">
        <v>1</v>
      </c>
      <c r="E271" s="1">
        <v>3</v>
      </c>
      <c r="F271" s="1">
        <v>3</v>
      </c>
      <c r="G271" s="13">
        <f>Table1[[#This Row],[2nd charge]]-Table1[[#This Row],[3rd charge]]</f>
        <v>0</v>
      </c>
      <c r="H271" s="13">
        <f>SUM(Table1[[#This Row],[1st charge]],Table1[[#This Row],[2nd charge]],Table1[[#This Row],[3rd charge]])+2</f>
        <v>9</v>
      </c>
      <c r="I271" s="13">
        <f>PRODUCT(Table1[[#This Row],[2nd charge]],Table1[[#This Row],[3rd charge]])</f>
        <v>9</v>
      </c>
      <c r="J271" s="1" t="s">
        <v>11</v>
      </c>
      <c r="K271" s="1" t="s">
        <v>5</v>
      </c>
      <c r="L271" s="14">
        <f>COS(Table1[[#This Row],[Value (deg)]]/180*PI())</f>
        <v>-0.87038908323321873</v>
      </c>
      <c r="M271" s="5">
        <v>150.50388500021199</v>
      </c>
    </row>
    <row r="272" spans="1:13">
      <c r="A272" s="1">
        <v>2015</v>
      </c>
      <c r="B272" s="1" t="s">
        <v>73</v>
      </c>
      <c r="C272" s="1" t="s">
        <v>74</v>
      </c>
      <c r="D272" s="1">
        <v>1</v>
      </c>
      <c r="E272" s="1">
        <v>4</v>
      </c>
      <c r="F272" s="1">
        <v>2</v>
      </c>
      <c r="G272" s="13">
        <f>Table1[[#This Row],[2nd charge]]-Table1[[#This Row],[3rd charge]]</f>
        <v>2</v>
      </c>
      <c r="H272" s="13">
        <f>SUM(Table1[[#This Row],[1st charge]],Table1[[#This Row],[2nd charge]],Table1[[#This Row],[3rd charge]])+2</f>
        <v>9</v>
      </c>
      <c r="I272" s="13">
        <f>PRODUCT(Table1[[#This Row],[2nd charge]],Table1[[#This Row],[3rd charge]])</f>
        <v>8</v>
      </c>
      <c r="J272" s="1" t="s">
        <v>20</v>
      </c>
      <c r="K272" s="1" t="s">
        <v>3</v>
      </c>
      <c r="L272" s="14">
        <f>COS(Table1[[#This Row],[Value (deg)]]/180*PI())</f>
        <v>-0.57138254363196384</v>
      </c>
      <c r="M272" s="5">
        <v>124.846691100478</v>
      </c>
    </row>
    <row r="273" spans="1:13">
      <c r="A273" s="1">
        <v>2015</v>
      </c>
      <c r="B273" s="1" t="s">
        <v>73</v>
      </c>
      <c r="C273" s="1" t="s">
        <v>74</v>
      </c>
      <c r="D273" s="1">
        <v>1</v>
      </c>
      <c r="E273" s="1">
        <v>4</v>
      </c>
      <c r="F273" s="1">
        <v>2</v>
      </c>
      <c r="G273" s="13">
        <f>Table1[[#This Row],[2nd charge]]-Table1[[#This Row],[3rd charge]]</f>
        <v>2</v>
      </c>
      <c r="H273" s="13">
        <f>SUM(Table1[[#This Row],[1st charge]],Table1[[#This Row],[2nd charge]],Table1[[#This Row],[3rd charge]])+2</f>
        <v>9</v>
      </c>
      <c r="I273" s="13">
        <f>PRODUCT(Table1[[#This Row],[2nd charge]],Table1[[#This Row],[3rd charge]])</f>
        <v>8</v>
      </c>
      <c r="J273" s="1" t="s">
        <v>20</v>
      </c>
      <c r="K273" s="1" t="s">
        <v>4</v>
      </c>
      <c r="L273" s="14">
        <f>COS(Table1[[#This Row],[Value (deg)]]/180*PI())</f>
        <v>8.6308887036576798E-2</v>
      </c>
      <c r="M273" s="5">
        <v>85.048704796189895</v>
      </c>
    </row>
    <row r="274" spans="1:13">
      <c r="A274" s="1">
        <v>2015</v>
      </c>
      <c r="B274" s="1" t="s">
        <v>73</v>
      </c>
      <c r="C274" s="1" t="s">
        <v>74</v>
      </c>
      <c r="D274" s="1">
        <v>1</v>
      </c>
      <c r="E274" s="1">
        <v>4</v>
      </c>
      <c r="F274" s="1">
        <v>2</v>
      </c>
      <c r="G274" s="13">
        <f>Table1[[#This Row],[2nd charge]]-Table1[[#This Row],[3rd charge]]</f>
        <v>2</v>
      </c>
      <c r="H274" s="13">
        <f>SUM(Table1[[#This Row],[1st charge]],Table1[[#This Row],[2nd charge]],Table1[[#This Row],[3rd charge]])+2</f>
        <v>9</v>
      </c>
      <c r="I274" s="13">
        <f>PRODUCT(Table1[[#This Row],[2nd charge]],Table1[[#This Row],[3rd charge]])</f>
        <v>8</v>
      </c>
      <c r="J274" s="1" t="s">
        <v>20</v>
      </c>
      <c r="K274" s="1" t="s">
        <v>5</v>
      </c>
      <c r="L274" s="14">
        <f>COS(Table1[[#This Row],[Value (deg)]]/180*PI())</f>
        <v>-0.86693680299746989</v>
      </c>
      <c r="M274" s="5">
        <v>150.10460410333101</v>
      </c>
    </row>
    <row r="275" spans="1:13">
      <c r="A275" s="1">
        <v>2015</v>
      </c>
      <c r="B275" s="1" t="s">
        <v>73</v>
      </c>
      <c r="C275" s="1" t="s">
        <v>74</v>
      </c>
      <c r="D275" s="1">
        <v>1</v>
      </c>
      <c r="E275" s="1">
        <v>4</v>
      </c>
      <c r="F275" s="1">
        <v>3</v>
      </c>
      <c r="G275" s="13">
        <f>Table1[[#This Row],[2nd charge]]-Table1[[#This Row],[3rd charge]]</f>
        <v>1</v>
      </c>
      <c r="H275" s="13">
        <f>SUM(Table1[[#This Row],[1st charge]],Table1[[#This Row],[2nd charge]],Table1[[#This Row],[3rd charge]])+2</f>
        <v>10</v>
      </c>
      <c r="I275" s="13">
        <f>PRODUCT(Table1[[#This Row],[2nd charge]],Table1[[#This Row],[3rd charge]])</f>
        <v>12</v>
      </c>
      <c r="J275" s="1" t="s">
        <v>21</v>
      </c>
      <c r="K275" s="1" t="s">
        <v>3</v>
      </c>
      <c r="L275" s="14">
        <f>COS(Table1[[#This Row],[Value (deg)]]/180*PI())</f>
        <v>-0.37611933563935873</v>
      </c>
      <c r="M275" s="5">
        <v>112.093511517621</v>
      </c>
    </row>
    <row r="276" spans="1:13">
      <c r="A276" s="1">
        <v>2015</v>
      </c>
      <c r="B276" s="1" t="s">
        <v>73</v>
      </c>
      <c r="C276" s="1" t="s">
        <v>74</v>
      </c>
      <c r="D276" s="1">
        <v>1</v>
      </c>
      <c r="E276" s="1">
        <v>4</v>
      </c>
      <c r="F276" s="1">
        <v>3</v>
      </c>
      <c r="G276" s="13">
        <f>Table1[[#This Row],[2nd charge]]-Table1[[#This Row],[3rd charge]]</f>
        <v>1</v>
      </c>
      <c r="H276" s="13">
        <f>SUM(Table1[[#This Row],[1st charge]],Table1[[#This Row],[2nd charge]],Table1[[#This Row],[3rd charge]])+2</f>
        <v>10</v>
      </c>
      <c r="I276" s="13">
        <f>PRODUCT(Table1[[#This Row],[2nd charge]],Table1[[#This Row],[3rd charge]])</f>
        <v>12</v>
      </c>
      <c r="J276" s="1" t="s">
        <v>21</v>
      </c>
      <c r="K276" s="1" t="s">
        <v>4</v>
      </c>
      <c r="L276" s="14">
        <f>COS(Table1[[#This Row],[Value (deg)]]/180*PI())</f>
        <v>-9.5046596112721871E-2</v>
      </c>
      <c r="M276" s="5">
        <v>95.454001708467402</v>
      </c>
    </row>
    <row r="277" spans="1:13">
      <c r="A277" s="1">
        <v>2015</v>
      </c>
      <c r="B277" s="1" t="s">
        <v>73</v>
      </c>
      <c r="C277" s="1" t="s">
        <v>74</v>
      </c>
      <c r="D277" s="1">
        <v>1</v>
      </c>
      <c r="E277" s="1">
        <v>4</v>
      </c>
      <c r="F277" s="1">
        <v>3</v>
      </c>
      <c r="G277" s="13">
        <f>Table1[[#This Row],[2nd charge]]-Table1[[#This Row],[3rd charge]]</f>
        <v>1</v>
      </c>
      <c r="H277" s="13">
        <f>SUM(Table1[[#This Row],[1st charge]],Table1[[#This Row],[2nd charge]],Table1[[#This Row],[3rd charge]])+2</f>
        <v>10</v>
      </c>
      <c r="I277" s="13">
        <f>PRODUCT(Table1[[#This Row],[2nd charge]],Table1[[#This Row],[3rd charge]])</f>
        <v>12</v>
      </c>
      <c r="J277" s="1" t="s">
        <v>21</v>
      </c>
      <c r="K277" s="1" t="s">
        <v>5</v>
      </c>
      <c r="L277" s="14">
        <f>COS(Table1[[#This Row],[Value (deg)]]/180*PI())</f>
        <v>-0.88662761754782671</v>
      </c>
      <c r="M277" s="5">
        <v>152.45248677391001</v>
      </c>
    </row>
    <row r="278" spans="1:13">
      <c r="A278" s="1">
        <v>2015</v>
      </c>
      <c r="B278" s="1" t="s">
        <v>73</v>
      </c>
      <c r="C278" s="1" t="s">
        <v>74</v>
      </c>
      <c r="D278" s="1">
        <v>1</v>
      </c>
      <c r="E278" s="1">
        <v>4</v>
      </c>
      <c r="F278" s="1">
        <v>4</v>
      </c>
      <c r="G278" s="13">
        <f>Table1[[#This Row],[2nd charge]]-Table1[[#This Row],[3rd charge]]</f>
        <v>0</v>
      </c>
      <c r="H278" s="13">
        <f>SUM(Table1[[#This Row],[1st charge]],Table1[[#This Row],[2nd charge]],Table1[[#This Row],[3rd charge]])+2</f>
        <v>11</v>
      </c>
      <c r="I278" s="13">
        <f>PRODUCT(Table1[[#This Row],[2nd charge]],Table1[[#This Row],[3rd charge]])</f>
        <v>16</v>
      </c>
      <c r="J278" s="1" t="s">
        <v>22</v>
      </c>
      <c r="K278" s="1" t="s">
        <v>3</v>
      </c>
      <c r="L278" s="14">
        <f>COS(Table1[[#This Row],[Value (deg)]]/180*PI())</f>
        <v>-0.22337282678246967</v>
      </c>
      <c r="M278" s="5">
        <v>102.907212957111</v>
      </c>
    </row>
    <row r="279" spans="1:13">
      <c r="A279" s="1">
        <v>2015</v>
      </c>
      <c r="B279" s="1" t="s">
        <v>73</v>
      </c>
      <c r="C279" s="1" t="s">
        <v>74</v>
      </c>
      <c r="D279" s="1">
        <v>1</v>
      </c>
      <c r="E279" s="1">
        <v>4</v>
      </c>
      <c r="F279" s="1">
        <v>4</v>
      </c>
      <c r="G279" s="13">
        <f>Table1[[#This Row],[2nd charge]]-Table1[[#This Row],[3rd charge]]</f>
        <v>0</v>
      </c>
      <c r="H279" s="13">
        <f>SUM(Table1[[#This Row],[1st charge]],Table1[[#This Row],[2nd charge]],Table1[[#This Row],[3rd charge]])+2</f>
        <v>11</v>
      </c>
      <c r="I279" s="13">
        <f>PRODUCT(Table1[[#This Row],[2nd charge]],Table1[[#This Row],[3rd charge]])</f>
        <v>16</v>
      </c>
      <c r="J279" s="1" t="s">
        <v>22</v>
      </c>
      <c r="K279" s="1" t="s">
        <v>4</v>
      </c>
      <c r="L279" s="14">
        <f>COS(Table1[[#This Row],[Value (deg)]]/180*PI())</f>
        <v>-0.22337282678246967</v>
      </c>
      <c r="M279" s="5">
        <v>102.907212957111</v>
      </c>
    </row>
    <row r="280" spans="1:13">
      <c r="A280" s="1">
        <v>2015</v>
      </c>
      <c r="B280" s="1" t="s">
        <v>73</v>
      </c>
      <c r="C280" s="1" t="s">
        <v>74</v>
      </c>
      <c r="D280" s="1">
        <v>1</v>
      </c>
      <c r="E280" s="1">
        <v>4</v>
      </c>
      <c r="F280" s="1">
        <v>4</v>
      </c>
      <c r="G280" s="13">
        <f>Table1[[#This Row],[2nd charge]]-Table1[[#This Row],[3rd charge]]</f>
        <v>0</v>
      </c>
      <c r="H280" s="13">
        <f>SUM(Table1[[#This Row],[1st charge]],Table1[[#This Row],[2nd charge]],Table1[[#This Row],[3rd charge]])+2</f>
        <v>11</v>
      </c>
      <c r="I280" s="13">
        <f>PRODUCT(Table1[[#This Row],[2nd charge]],Table1[[#This Row],[3rd charge]])</f>
        <v>16</v>
      </c>
      <c r="J280" s="1" t="s">
        <v>22</v>
      </c>
      <c r="K280" s="1" t="s">
        <v>5</v>
      </c>
      <c r="L280" s="14">
        <f>COS(Table1[[#This Row],[Value (deg)]]/180*PI())</f>
        <v>-0.90020916051040245</v>
      </c>
      <c r="M280" s="5">
        <v>154.18557408577601</v>
      </c>
    </row>
    <row r="281" spans="1:13">
      <c r="A281" s="1">
        <v>2015</v>
      </c>
      <c r="B281" s="1" t="s">
        <v>73</v>
      </c>
      <c r="C281" s="1" t="s">
        <v>74</v>
      </c>
      <c r="D281" s="1">
        <v>2</v>
      </c>
      <c r="E281" s="1">
        <v>1</v>
      </c>
      <c r="F281" s="1">
        <v>1</v>
      </c>
      <c r="G281" s="13">
        <f>Table1[[#This Row],[2nd charge]]-Table1[[#This Row],[3rd charge]]</f>
        <v>0</v>
      </c>
      <c r="H281" s="13">
        <f>SUM(Table1[[#This Row],[1st charge]],Table1[[#This Row],[2nd charge]],Table1[[#This Row],[3rd charge]])+2</f>
        <v>6</v>
      </c>
      <c r="I281" s="13">
        <f>PRODUCT(Table1[[#This Row],[2nd charge]],Table1[[#This Row],[3rd charge]])</f>
        <v>1</v>
      </c>
      <c r="J281" s="1" t="s">
        <v>31</v>
      </c>
      <c r="K281" s="1" t="s">
        <v>3</v>
      </c>
      <c r="L281" s="14">
        <f>COS(Table1[[#This Row],[Value (deg)]]/180*PI())</f>
        <v>-0.46458841978843984</v>
      </c>
      <c r="M281" s="5">
        <v>117.68358853855599</v>
      </c>
    </row>
    <row r="282" spans="1:13">
      <c r="A282" s="1">
        <v>2015</v>
      </c>
      <c r="B282" s="1" t="s">
        <v>73</v>
      </c>
      <c r="C282" s="1" t="s">
        <v>74</v>
      </c>
      <c r="D282" s="1">
        <v>2</v>
      </c>
      <c r="E282" s="1">
        <v>1</v>
      </c>
      <c r="F282" s="1">
        <v>1</v>
      </c>
      <c r="G282" s="13">
        <f>Table1[[#This Row],[2nd charge]]-Table1[[#This Row],[3rd charge]]</f>
        <v>0</v>
      </c>
      <c r="H282" s="13">
        <f>SUM(Table1[[#This Row],[1st charge]],Table1[[#This Row],[2nd charge]],Table1[[#This Row],[3rd charge]])+2</f>
        <v>6</v>
      </c>
      <c r="I282" s="13">
        <f>PRODUCT(Table1[[#This Row],[2nd charge]],Table1[[#This Row],[3rd charge]])</f>
        <v>1</v>
      </c>
      <c r="J282" s="1" t="s">
        <v>31</v>
      </c>
      <c r="K282" s="1" t="s">
        <v>4</v>
      </c>
      <c r="L282" s="14">
        <f>COS(Table1[[#This Row],[Value (deg)]]/180*PI())</f>
        <v>-0.46458841978843984</v>
      </c>
      <c r="M282" s="5">
        <v>117.68358853855599</v>
      </c>
    </row>
    <row r="283" spans="1:13">
      <c r="A283" s="1">
        <v>2015</v>
      </c>
      <c r="B283" s="1" t="s">
        <v>73</v>
      </c>
      <c r="C283" s="1" t="s">
        <v>74</v>
      </c>
      <c r="D283" s="1">
        <v>2</v>
      </c>
      <c r="E283" s="1">
        <v>1</v>
      </c>
      <c r="F283" s="1">
        <v>1</v>
      </c>
      <c r="G283" s="13">
        <f>Table1[[#This Row],[2nd charge]]-Table1[[#This Row],[3rd charge]]</f>
        <v>0</v>
      </c>
      <c r="H283" s="13">
        <f>SUM(Table1[[#This Row],[1st charge]],Table1[[#This Row],[2nd charge]],Table1[[#This Row],[3rd charge]])+2</f>
        <v>6</v>
      </c>
      <c r="I283" s="13">
        <f>PRODUCT(Table1[[#This Row],[2nd charge]],Table1[[#This Row],[3rd charge]])</f>
        <v>1</v>
      </c>
      <c r="J283" s="1" t="s">
        <v>31</v>
      </c>
      <c r="K283" s="1" t="s">
        <v>5</v>
      </c>
      <c r="L283" s="14">
        <f>COS(Table1[[#This Row],[Value (deg)]]/180*PI())</f>
        <v>-0.56831520039694594</v>
      </c>
      <c r="M283" s="5">
        <v>124.632822922887</v>
      </c>
    </row>
    <row r="284" spans="1:13">
      <c r="A284" s="1">
        <v>2015</v>
      </c>
      <c r="B284" s="1" t="s">
        <v>73</v>
      </c>
      <c r="C284" s="1" t="s">
        <v>74</v>
      </c>
      <c r="D284" s="1">
        <v>2</v>
      </c>
      <c r="E284" s="1">
        <v>2</v>
      </c>
      <c r="F284" s="1">
        <v>1</v>
      </c>
      <c r="G284" s="13">
        <f>Table1[[#This Row],[2nd charge]]-Table1[[#This Row],[3rd charge]]</f>
        <v>1</v>
      </c>
      <c r="H284" s="13">
        <f>SUM(Table1[[#This Row],[1st charge]],Table1[[#This Row],[2nd charge]],Table1[[#This Row],[3rd charge]])+2</f>
        <v>7</v>
      </c>
      <c r="I284" s="13">
        <f>PRODUCT(Table1[[#This Row],[2nd charge]],Table1[[#This Row],[3rd charge]])</f>
        <v>2</v>
      </c>
      <c r="J284" s="1" t="s">
        <v>32</v>
      </c>
      <c r="K284" s="1" t="s">
        <v>3</v>
      </c>
      <c r="L284" s="14">
        <f>COS(Table1[[#This Row],[Value (deg)]]/180*PI())</f>
        <v>-0.66203462076154929</v>
      </c>
      <c r="M284" s="5">
        <v>131.45522974908101</v>
      </c>
    </row>
    <row r="285" spans="1:13">
      <c r="A285" s="1">
        <v>2015</v>
      </c>
      <c r="B285" s="1" t="s">
        <v>73</v>
      </c>
      <c r="C285" s="1" t="s">
        <v>74</v>
      </c>
      <c r="D285" s="1">
        <v>2</v>
      </c>
      <c r="E285" s="1">
        <v>2</v>
      </c>
      <c r="F285" s="1">
        <v>1</v>
      </c>
      <c r="G285" s="13">
        <f>Table1[[#This Row],[2nd charge]]-Table1[[#This Row],[3rd charge]]</f>
        <v>1</v>
      </c>
      <c r="H285" s="13">
        <f>SUM(Table1[[#This Row],[1st charge]],Table1[[#This Row],[2nd charge]],Table1[[#This Row],[3rd charge]])+2</f>
        <v>7</v>
      </c>
      <c r="I285" s="13">
        <f>PRODUCT(Table1[[#This Row],[2nd charge]],Table1[[#This Row],[3rd charge]])</f>
        <v>2</v>
      </c>
      <c r="J285" s="1" t="s">
        <v>32</v>
      </c>
      <c r="K285" s="1" t="s">
        <v>4</v>
      </c>
      <c r="L285" s="14">
        <f>COS(Table1[[#This Row],[Value (deg)]]/180*PI())</f>
        <v>-0.1640263878232078</v>
      </c>
      <c r="M285" s="5">
        <v>99.440680036677605</v>
      </c>
    </row>
    <row r="286" spans="1:13">
      <c r="A286" s="1">
        <v>2015</v>
      </c>
      <c r="B286" s="1" t="s">
        <v>73</v>
      </c>
      <c r="C286" s="1" t="s">
        <v>74</v>
      </c>
      <c r="D286" s="1">
        <v>2</v>
      </c>
      <c r="E286" s="1">
        <v>2</v>
      </c>
      <c r="F286" s="1">
        <v>1</v>
      </c>
      <c r="G286" s="13">
        <f>Table1[[#This Row],[2nd charge]]-Table1[[#This Row],[3rd charge]]</f>
        <v>1</v>
      </c>
      <c r="H286" s="13">
        <f>SUM(Table1[[#This Row],[1st charge]],Table1[[#This Row],[2nd charge]],Table1[[#This Row],[3rd charge]])+2</f>
        <v>7</v>
      </c>
      <c r="I286" s="13">
        <f>PRODUCT(Table1[[#This Row],[2nd charge]],Table1[[#This Row],[3rd charge]])</f>
        <v>2</v>
      </c>
      <c r="J286" s="1" t="s">
        <v>32</v>
      </c>
      <c r="K286" s="1" t="s">
        <v>5</v>
      </c>
      <c r="L286" s="14">
        <f>COS(Table1[[#This Row],[Value (deg)]]/180*PI())</f>
        <v>-0.63073120599665189</v>
      </c>
      <c r="M286" s="5">
        <v>129.10409021423999</v>
      </c>
    </row>
    <row r="287" spans="1:13">
      <c r="A287" s="1">
        <v>2015</v>
      </c>
      <c r="B287" s="1" t="s">
        <v>73</v>
      </c>
      <c r="C287" s="1" t="s">
        <v>74</v>
      </c>
      <c r="D287" s="1">
        <v>2</v>
      </c>
      <c r="E287" s="1">
        <v>2</v>
      </c>
      <c r="F287" s="1">
        <v>2</v>
      </c>
      <c r="G287" s="13">
        <f>Table1[[#This Row],[2nd charge]]-Table1[[#This Row],[3rd charge]]</f>
        <v>0</v>
      </c>
      <c r="H287" s="13">
        <f>SUM(Table1[[#This Row],[1st charge]],Table1[[#This Row],[2nd charge]],Table1[[#This Row],[3rd charge]])+2</f>
        <v>8</v>
      </c>
      <c r="I287" s="13">
        <f>PRODUCT(Table1[[#This Row],[2nd charge]],Table1[[#This Row],[3rd charge]])</f>
        <v>4</v>
      </c>
      <c r="J287" s="1" t="s">
        <v>12</v>
      </c>
      <c r="K287" s="1" t="s">
        <v>3</v>
      </c>
      <c r="L287" s="14">
        <f>COS(Table1[[#This Row],[Value (deg)]]/180*PI())</f>
        <v>-0.38280806752604457</v>
      </c>
      <c r="M287" s="5">
        <v>112.507729653057</v>
      </c>
    </row>
    <row r="288" spans="1:13">
      <c r="A288" s="1">
        <v>2015</v>
      </c>
      <c r="B288" s="1" t="s">
        <v>73</v>
      </c>
      <c r="C288" s="1" t="s">
        <v>74</v>
      </c>
      <c r="D288" s="1">
        <v>2</v>
      </c>
      <c r="E288" s="1">
        <v>2</v>
      </c>
      <c r="F288" s="1">
        <v>2</v>
      </c>
      <c r="G288" s="13">
        <f>Table1[[#This Row],[2nd charge]]-Table1[[#This Row],[3rd charge]]</f>
        <v>0</v>
      </c>
      <c r="H288" s="13">
        <f>SUM(Table1[[#This Row],[1st charge]],Table1[[#This Row],[2nd charge]],Table1[[#This Row],[3rd charge]])+2</f>
        <v>8</v>
      </c>
      <c r="I288" s="13">
        <f>PRODUCT(Table1[[#This Row],[2nd charge]],Table1[[#This Row],[3rd charge]])</f>
        <v>4</v>
      </c>
      <c r="J288" s="1" t="s">
        <v>12</v>
      </c>
      <c r="K288" s="1" t="s">
        <v>4</v>
      </c>
      <c r="L288" s="14">
        <f>COS(Table1[[#This Row],[Value (deg)]]/180*PI())</f>
        <v>-0.38280806752604457</v>
      </c>
      <c r="M288" s="5">
        <v>112.507729653057</v>
      </c>
    </row>
    <row r="289" spans="1:13">
      <c r="A289" s="1">
        <v>2015</v>
      </c>
      <c r="B289" s="1" t="s">
        <v>73</v>
      </c>
      <c r="C289" s="1" t="s">
        <v>74</v>
      </c>
      <c r="D289" s="1">
        <v>2</v>
      </c>
      <c r="E289" s="1">
        <v>2</v>
      </c>
      <c r="F289" s="1">
        <v>2</v>
      </c>
      <c r="G289" s="13">
        <f>Table1[[#This Row],[2nd charge]]-Table1[[#This Row],[3rd charge]]</f>
        <v>0</v>
      </c>
      <c r="H289" s="13">
        <f>SUM(Table1[[#This Row],[1st charge]],Table1[[#This Row],[2nd charge]],Table1[[#This Row],[3rd charge]])+2</f>
        <v>8</v>
      </c>
      <c r="I289" s="13">
        <f>PRODUCT(Table1[[#This Row],[2nd charge]],Table1[[#This Row],[3rd charge]])</f>
        <v>4</v>
      </c>
      <c r="J289" s="1" t="s">
        <v>12</v>
      </c>
      <c r="K289" s="1" t="s">
        <v>5</v>
      </c>
      <c r="L289" s="14">
        <f>COS(Table1[[#This Row],[Value (deg)]]/180*PI())</f>
        <v>-0.70691596687392588</v>
      </c>
      <c r="M289" s="5">
        <v>134.98454069388401</v>
      </c>
    </row>
    <row r="290" spans="1:13">
      <c r="A290" s="1">
        <v>2015</v>
      </c>
      <c r="B290" s="1" t="s">
        <v>73</v>
      </c>
      <c r="C290" s="1" t="s">
        <v>74</v>
      </c>
      <c r="D290" s="1">
        <v>2</v>
      </c>
      <c r="E290" s="1">
        <v>3</v>
      </c>
      <c r="F290" s="1">
        <v>1</v>
      </c>
      <c r="G290" s="13">
        <f>Table1[[#This Row],[2nd charge]]-Table1[[#This Row],[3rd charge]]</f>
        <v>2</v>
      </c>
      <c r="H290" s="13">
        <f>SUM(Table1[[#This Row],[1st charge]],Table1[[#This Row],[2nd charge]],Table1[[#This Row],[3rd charge]])+2</f>
        <v>8</v>
      </c>
      <c r="I290" s="13">
        <f>PRODUCT(Table1[[#This Row],[2nd charge]],Table1[[#This Row],[3rd charge]])</f>
        <v>3</v>
      </c>
      <c r="J290" s="1" t="s">
        <v>33</v>
      </c>
      <c r="K290" s="1" t="s">
        <v>3</v>
      </c>
      <c r="L290" s="14">
        <f>COS(Table1[[#This Row],[Value (deg)]]/180*PI())</f>
        <v>-0.77780021081328599</v>
      </c>
      <c r="M290" s="5">
        <v>141.05960370500199</v>
      </c>
    </row>
    <row r="291" spans="1:13">
      <c r="A291" s="1">
        <v>2015</v>
      </c>
      <c r="B291" s="1" t="s">
        <v>73</v>
      </c>
      <c r="C291" s="1" t="s">
        <v>74</v>
      </c>
      <c r="D291" s="1">
        <v>2</v>
      </c>
      <c r="E291" s="1">
        <v>3</v>
      </c>
      <c r="F291" s="1">
        <v>1</v>
      </c>
      <c r="G291" s="13">
        <f>Table1[[#This Row],[2nd charge]]-Table1[[#This Row],[3rd charge]]</f>
        <v>2</v>
      </c>
      <c r="H291" s="13">
        <f>SUM(Table1[[#This Row],[1st charge]],Table1[[#This Row],[2nd charge]],Table1[[#This Row],[3rd charge]])+2</f>
        <v>8</v>
      </c>
      <c r="I291" s="13">
        <f>PRODUCT(Table1[[#This Row],[2nd charge]],Table1[[#This Row],[3rd charge]])</f>
        <v>3</v>
      </c>
      <c r="J291" s="1" t="s">
        <v>33</v>
      </c>
      <c r="K291" s="1" t="s">
        <v>4</v>
      </c>
      <c r="L291" s="14">
        <f>COS(Table1[[#This Row],[Value (deg)]]/180*PI())</f>
        <v>7.3320439947678895E-2</v>
      </c>
      <c r="M291" s="5">
        <v>85.795275130497998</v>
      </c>
    </row>
    <row r="292" spans="1:13">
      <c r="A292" s="1">
        <v>2015</v>
      </c>
      <c r="B292" s="1" t="s">
        <v>73</v>
      </c>
      <c r="C292" s="1" t="s">
        <v>74</v>
      </c>
      <c r="D292" s="1">
        <v>2</v>
      </c>
      <c r="E292" s="1">
        <v>3</v>
      </c>
      <c r="F292" s="1">
        <v>1</v>
      </c>
      <c r="G292" s="13">
        <f>Table1[[#This Row],[2nd charge]]-Table1[[#This Row],[3rd charge]]</f>
        <v>2</v>
      </c>
      <c r="H292" s="13">
        <f>SUM(Table1[[#This Row],[1st charge]],Table1[[#This Row],[2nd charge]],Table1[[#This Row],[3rd charge]])+2</f>
        <v>8</v>
      </c>
      <c r="I292" s="13">
        <f>PRODUCT(Table1[[#This Row],[2nd charge]],Table1[[#This Row],[3rd charge]])</f>
        <v>3</v>
      </c>
      <c r="J292" s="1" t="s">
        <v>33</v>
      </c>
      <c r="K292" s="1" t="s">
        <v>5</v>
      </c>
      <c r="L292" s="14">
        <f>COS(Table1[[#This Row],[Value (deg)]]/180*PI())</f>
        <v>-0.68384857394559606</v>
      </c>
      <c r="M292" s="5">
        <v>133.14512116449899</v>
      </c>
    </row>
    <row r="293" spans="1:13">
      <c r="A293" s="1">
        <v>2015</v>
      </c>
      <c r="B293" s="1" t="s">
        <v>73</v>
      </c>
      <c r="C293" s="1" t="s">
        <v>74</v>
      </c>
      <c r="D293" s="1">
        <v>2</v>
      </c>
      <c r="E293" s="1">
        <v>3</v>
      </c>
      <c r="F293" s="1">
        <v>2</v>
      </c>
      <c r="G293" s="13">
        <f>Table1[[#This Row],[2nd charge]]-Table1[[#This Row],[3rd charge]]</f>
        <v>1</v>
      </c>
      <c r="H293" s="13">
        <f>SUM(Table1[[#This Row],[1st charge]],Table1[[#This Row],[2nd charge]],Table1[[#This Row],[3rd charge]])+2</f>
        <v>9</v>
      </c>
      <c r="I293" s="13">
        <f>PRODUCT(Table1[[#This Row],[2nd charge]],Table1[[#This Row],[3rd charge]])</f>
        <v>6</v>
      </c>
      <c r="J293" s="1" t="s">
        <v>13</v>
      </c>
      <c r="K293" s="1" t="s">
        <v>3</v>
      </c>
      <c r="L293" s="14">
        <f>COS(Table1[[#This Row],[Value (deg)]]/180*PI())</f>
        <v>-0.52102674596994847</v>
      </c>
      <c r="M293" s="5">
        <v>121.40114881666899</v>
      </c>
    </row>
    <row r="294" spans="1:13">
      <c r="A294" s="1">
        <v>2015</v>
      </c>
      <c r="B294" s="1" t="s">
        <v>73</v>
      </c>
      <c r="C294" s="1" t="s">
        <v>74</v>
      </c>
      <c r="D294" s="1">
        <v>2</v>
      </c>
      <c r="E294" s="1">
        <v>3</v>
      </c>
      <c r="F294" s="1">
        <v>2</v>
      </c>
      <c r="G294" s="13">
        <f>Table1[[#This Row],[2nd charge]]-Table1[[#This Row],[3rd charge]]</f>
        <v>1</v>
      </c>
      <c r="H294" s="13">
        <f>SUM(Table1[[#This Row],[1st charge]],Table1[[#This Row],[2nd charge]],Table1[[#This Row],[3rd charge]])+2</f>
        <v>9</v>
      </c>
      <c r="I294" s="13">
        <f>PRODUCT(Table1[[#This Row],[2nd charge]],Table1[[#This Row],[3rd charge]])</f>
        <v>6</v>
      </c>
      <c r="J294" s="1" t="s">
        <v>13</v>
      </c>
      <c r="K294" s="1" t="s">
        <v>4</v>
      </c>
      <c r="L294" s="14">
        <f>COS(Table1[[#This Row],[Value (deg)]]/180*PI())</f>
        <v>-0.17610448526210712</v>
      </c>
      <c r="M294" s="5">
        <v>100.142938725994</v>
      </c>
    </row>
    <row r="295" spans="1:13">
      <c r="A295" s="1">
        <v>2015</v>
      </c>
      <c r="B295" s="1" t="s">
        <v>73</v>
      </c>
      <c r="C295" s="1" t="s">
        <v>74</v>
      </c>
      <c r="D295" s="1">
        <v>2</v>
      </c>
      <c r="E295" s="1">
        <v>3</v>
      </c>
      <c r="F295" s="1">
        <v>2</v>
      </c>
      <c r="G295" s="13">
        <f>Table1[[#This Row],[2nd charge]]-Table1[[#This Row],[3rd charge]]</f>
        <v>1</v>
      </c>
      <c r="H295" s="13">
        <f>SUM(Table1[[#This Row],[1st charge]],Table1[[#This Row],[2nd charge]],Table1[[#This Row],[3rd charge]])+2</f>
        <v>9</v>
      </c>
      <c r="I295" s="13">
        <f>PRODUCT(Table1[[#This Row],[2nd charge]],Table1[[#This Row],[3rd charge]])</f>
        <v>6</v>
      </c>
      <c r="J295" s="1" t="s">
        <v>13</v>
      </c>
      <c r="K295" s="1" t="s">
        <v>5</v>
      </c>
      <c r="L295" s="14">
        <f>COS(Table1[[#This Row],[Value (deg)]]/180*PI())</f>
        <v>-0.74844563102568973</v>
      </c>
      <c r="M295" s="5">
        <v>138.45591245733601</v>
      </c>
    </row>
    <row r="296" spans="1:13">
      <c r="A296" s="1">
        <v>2015</v>
      </c>
      <c r="B296" s="1" t="s">
        <v>73</v>
      </c>
      <c r="C296" s="1" t="s">
        <v>74</v>
      </c>
      <c r="D296" s="1">
        <v>2</v>
      </c>
      <c r="E296" s="1">
        <v>3</v>
      </c>
      <c r="F296" s="1">
        <v>3</v>
      </c>
      <c r="G296" s="13">
        <f>Table1[[#This Row],[2nd charge]]-Table1[[#This Row],[3rd charge]]</f>
        <v>0</v>
      </c>
      <c r="H296" s="13">
        <f>SUM(Table1[[#This Row],[1st charge]],Table1[[#This Row],[2nd charge]],Table1[[#This Row],[3rd charge]])+2</f>
        <v>10</v>
      </c>
      <c r="I296" s="13">
        <f>PRODUCT(Table1[[#This Row],[2nd charge]],Table1[[#This Row],[3rd charge]])</f>
        <v>9</v>
      </c>
      <c r="J296" s="1" t="s">
        <v>14</v>
      </c>
      <c r="K296" s="1" t="s">
        <v>3</v>
      </c>
      <c r="L296" s="14">
        <f>COS(Table1[[#This Row],[Value (deg)]]/180*PI())</f>
        <v>-0.32818596136233896</v>
      </c>
      <c r="M296" s="5">
        <v>109.158707660959</v>
      </c>
    </row>
    <row r="297" spans="1:13">
      <c r="A297" s="1">
        <v>2015</v>
      </c>
      <c r="B297" s="1" t="s">
        <v>73</v>
      </c>
      <c r="C297" s="1" t="s">
        <v>74</v>
      </c>
      <c r="D297" s="1">
        <v>2</v>
      </c>
      <c r="E297" s="1">
        <v>3</v>
      </c>
      <c r="F297" s="1">
        <v>3</v>
      </c>
      <c r="G297" s="13">
        <f>Table1[[#This Row],[2nd charge]]-Table1[[#This Row],[3rd charge]]</f>
        <v>0</v>
      </c>
      <c r="H297" s="13">
        <f>SUM(Table1[[#This Row],[1st charge]],Table1[[#This Row],[2nd charge]],Table1[[#This Row],[3rd charge]])+2</f>
        <v>10</v>
      </c>
      <c r="I297" s="13">
        <f>PRODUCT(Table1[[#This Row],[2nd charge]],Table1[[#This Row],[3rd charge]])</f>
        <v>9</v>
      </c>
      <c r="J297" s="1" t="s">
        <v>14</v>
      </c>
      <c r="K297" s="1" t="s">
        <v>4</v>
      </c>
      <c r="L297" s="14">
        <f>COS(Table1[[#This Row],[Value (deg)]]/180*PI())</f>
        <v>-0.32818596136233896</v>
      </c>
      <c r="M297" s="5">
        <v>109.158707660959</v>
      </c>
    </row>
    <row r="298" spans="1:13">
      <c r="A298" s="1">
        <v>2015</v>
      </c>
      <c r="B298" s="1" t="s">
        <v>73</v>
      </c>
      <c r="C298" s="1" t="s">
        <v>74</v>
      </c>
      <c r="D298" s="1">
        <v>2</v>
      </c>
      <c r="E298" s="1">
        <v>3</v>
      </c>
      <c r="F298" s="1">
        <v>3</v>
      </c>
      <c r="G298" s="13">
        <f>Table1[[#This Row],[2nd charge]]-Table1[[#This Row],[3rd charge]]</f>
        <v>0</v>
      </c>
      <c r="H298" s="13">
        <f>SUM(Table1[[#This Row],[1st charge]],Table1[[#This Row],[2nd charge]],Table1[[#This Row],[3rd charge]])+2</f>
        <v>10</v>
      </c>
      <c r="I298" s="13">
        <f>PRODUCT(Table1[[#This Row],[2nd charge]],Table1[[#This Row],[3rd charge]])</f>
        <v>9</v>
      </c>
      <c r="J298" s="1" t="s">
        <v>14</v>
      </c>
      <c r="K298" s="1" t="s">
        <v>5</v>
      </c>
      <c r="L298" s="14">
        <f>COS(Table1[[#This Row],[Value (deg)]]/180*PI())</f>
        <v>-0.78458794952933286</v>
      </c>
      <c r="M298" s="5">
        <v>141.68258467807999</v>
      </c>
    </row>
    <row r="299" spans="1:13">
      <c r="A299" s="1">
        <v>2015</v>
      </c>
      <c r="B299" s="1" t="s">
        <v>73</v>
      </c>
      <c r="C299" s="1" t="s">
        <v>74</v>
      </c>
      <c r="D299" s="1">
        <v>2</v>
      </c>
      <c r="E299" s="1">
        <v>4</v>
      </c>
      <c r="F299" s="1">
        <v>2</v>
      </c>
      <c r="G299" s="13">
        <f>Table1[[#This Row],[2nd charge]]-Table1[[#This Row],[3rd charge]]</f>
        <v>2</v>
      </c>
      <c r="H299" s="13">
        <f>SUM(Table1[[#This Row],[1st charge]],Table1[[#This Row],[2nd charge]],Table1[[#This Row],[3rd charge]])+2</f>
        <v>10</v>
      </c>
      <c r="I299" s="13">
        <f>PRODUCT(Table1[[#This Row],[2nd charge]],Table1[[#This Row],[3rd charge]])</f>
        <v>8</v>
      </c>
      <c r="J299" s="1" t="s">
        <v>23</v>
      </c>
      <c r="K299" s="1" t="s">
        <v>3</v>
      </c>
      <c r="L299" s="14">
        <f>COS(Table1[[#This Row],[Value (deg)]]/180*PI())</f>
        <v>-0.61796297264803601</v>
      </c>
      <c r="M299" s="5">
        <v>128.16753206087401</v>
      </c>
    </row>
    <row r="300" spans="1:13">
      <c r="A300" s="1">
        <v>2015</v>
      </c>
      <c r="B300" s="1" t="s">
        <v>73</v>
      </c>
      <c r="C300" s="1" t="s">
        <v>74</v>
      </c>
      <c r="D300" s="1">
        <v>2</v>
      </c>
      <c r="E300" s="1">
        <v>4</v>
      </c>
      <c r="F300" s="1">
        <v>2</v>
      </c>
      <c r="G300" s="13">
        <f>Table1[[#This Row],[2nd charge]]-Table1[[#This Row],[3rd charge]]</f>
        <v>2</v>
      </c>
      <c r="H300" s="13">
        <f>SUM(Table1[[#This Row],[1st charge]],Table1[[#This Row],[2nd charge]],Table1[[#This Row],[3rd charge]])+2</f>
        <v>10</v>
      </c>
      <c r="I300" s="13">
        <f>PRODUCT(Table1[[#This Row],[2nd charge]],Table1[[#This Row],[3rd charge]])</f>
        <v>8</v>
      </c>
      <c r="J300" s="1" t="s">
        <v>23</v>
      </c>
      <c r="K300" s="1" t="s">
        <v>4</v>
      </c>
      <c r="L300" s="14">
        <f>COS(Table1[[#This Row],[Value (deg)]]/180*PI())</f>
        <v>-1.1040370936710326E-2</v>
      </c>
      <c r="M300" s="5">
        <v>90.632579510206895</v>
      </c>
    </row>
    <row r="301" spans="1:13">
      <c r="A301" s="1">
        <v>2015</v>
      </c>
      <c r="B301" s="1" t="s">
        <v>73</v>
      </c>
      <c r="C301" s="1" t="s">
        <v>74</v>
      </c>
      <c r="D301" s="1">
        <v>2</v>
      </c>
      <c r="E301" s="1">
        <v>4</v>
      </c>
      <c r="F301" s="1">
        <v>2</v>
      </c>
      <c r="G301" s="13">
        <f>Table1[[#This Row],[2nd charge]]-Table1[[#This Row],[3rd charge]]</f>
        <v>2</v>
      </c>
      <c r="H301" s="13">
        <f>SUM(Table1[[#This Row],[1st charge]],Table1[[#This Row],[2nd charge]],Table1[[#This Row],[3rd charge]])+2</f>
        <v>10</v>
      </c>
      <c r="I301" s="13">
        <f>PRODUCT(Table1[[#This Row],[2nd charge]],Table1[[#This Row],[3rd charge]])</f>
        <v>8</v>
      </c>
      <c r="J301" s="1" t="s">
        <v>23</v>
      </c>
      <c r="K301" s="1" t="s">
        <v>5</v>
      </c>
      <c r="L301" s="14">
        <f>COS(Table1[[#This Row],[Value (deg)]]/180*PI())</f>
        <v>-0.7793367447552153</v>
      </c>
      <c r="M301" s="5">
        <v>141.199888428918</v>
      </c>
    </row>
    <row r="302" spans="1:13">
      <c r="A302" s="1">
        <v>2015</v>
      </c>
      <c r="B302" s="1" t="s">
        <v>73</v>
      </c>
      <c r="C302" s="1" t="s">
        <v>74</v>
      </c>
      <c r="D302" s="1">
        <v>2</v>
      </c>
      <c r="E302" s="1">
        <v>4</v>
      </c>
      <c r="F302" s="1">
        <v>3</v>
      </c>
      <c r="G302" s="13">
        <f>Table1[[#This Row],[2nd charge]]-Table1[[#This Row],[3rd charge]]</f>
        <v>1</v>
      </c>
      <c r="H302" s="13">
        <f>SUM(Table1[[#This Row],[1st charge]],Table1[[#This Row],[2nd charge]],Table1[[#This Row],[3rd charge]])+2</f>
        <v>11</v>
      </c>
      <c r="I302" s="13">
        <f>PRODUCT(Table1[[#This Row],[2nd charge]],Table1[[#This Row],[3rd charge]])</f>
        <v>12</v>
      </c>
      <c r="J302" s="1" t="s">
        <v>24</v>
      </c>
      <c r="K302" s="1" t="s">
        <v>3</v>
      </c>
      <c r="L302" s="14">
        <f>COS(Table1[[#This Row],[Value (deg)]]/180*PI())</f>
        <v>-0.43697340581613081</v>
      </c>
      <c r="M302" s="5">
        <v>115.91093138347399</v>
      </c>
    </row>
    <row r="303" spans="1:13">
      <c r="A303" s="1">
        <v>2015</v>
      </c>
      <c r="B303" s="1" t="s">
        <v>73</v>
      </c>
      <c r="C303" s="1" t="s">
        <v>74</v>
      </c>
      <c r="D303" s="1">
        <v>2</v>
      </c>
      <c r="E303" s="1">
        <v>4</v>
      </c>
      <c r="F303" s="1">
        <v>3</v>
      </c>
      <c r="G303" s="13">
        <f>Table1[[#This Row],[2nd charge]]-Table1[[#This Row],[3rd charge]]</f>
        <v>1</v>
      </c>
      <c r="H303" s="13">
        <f>SUM(Table1[[#This Row],[1st charge]],Table1[[#This Row],[2nd charge]],Table1[[#This Row],[3rd charge]])+2</f>
        <v>11</v>
      </c>
      <c r="I303" s="13">
        <f>PRODUCT(Table1[[#This Row],[2nd charge]],Table1[[#This Row],[3rd charge]])</f>
        <v>12</v>
      </c>
      <c r="J303" s="1" t="s">
        <v>24</v>
      </c>
      <c r="K303" s="1" t="s">
        <v>4</v>
      </c>
      <c r="L303" s="14">
        <f>COS(Table1[[#This Row],[Value (deg)]]/180*PI())</f>
        <v>-0.17413081142099418</v>
      </c>
      <c r="M303" s="5">
        <v>100.028080681823</v>
      </c>
    </row>
    <row r="304" spans="1:13">
      <c r="A304" s="1">
        <v>2015</v>
      </c>
      <c r="B304" s="1" t="s">
        <v>73</v>
      </c>
      <c r="C304" s="1" t="s">
        <v>74</v>
      </c>
      <c r="D304" s="1">
        <v>2</v>
      </c>
      <c r="E304" s="1">
        <v>4</v>
      </c>
      <c r="F304" s="1">
        <v>3</v>
      </c>
      <c r="G304" s="13">
        <f>Table1[[#This Row],[2nd charge]]-Table1[[#This Row],[3rd charge]]</f>
        <v>1</v>
      </c>
      <c r="H304" s="13">
        <f>SUM(Table1[[#This Row],[1st charge]],Table1[[#This Row],[2nd charge]],Table1[[#This Row],[3rd charge]])+2</f>
        <v>11</v>
      </c>
      <c r="I304" s="13">
        <f>PRODUCT(Table1[[#This Row],[2nd charge]],Table1[[#This Row],[3rd charge]])</f>
        <v>12</v>
      </c>
      <c r="J304" s="1" t="s">
        <v>24</v>
      </c>
      <c r="K304" s="1" t="s">
        <v>5</v>
      </c>
      <c r="L304" s="14">
        <f>COS(Table1[[#This Row],[Value (deg)]]/180*PI())</f>
        <v>-0.80964219822477779</v>
      </c>
      <c r="M304" s="5">
        <v>144.06098793470201</v>
      </c>
    </row>
    <row r="305" spans="1:13">
      <c r="A305" s="1">
        <v>2015</v>
      </c>
      <c r="B305" s="1" t="s">
        <v>73</v>
      </c>
      <c r="C305" s="1" t="s">
        <v>74</v>
      </c>
      <c r="D305" s="1">
        <v>2</v>
      </c>
      <c r="E305" s="1">
        <v>4</v>
      </c>
      <c r="F305" s="1">
        <v>4</v>
      </c>
      <c r="G305" s="13">
        <f>Table1[[#This Row],[2nd charge]]-Table1[[#This Row],[3rd charge]]</f>
        <v>0</v>
      </c>
      <c r="H305" s="13">
        <f>SUM(Table1[[#This Row],[1st charge]],Table1[[#This Row],[2nd charge]],Table1[[#This Row],[3rd charge]])+2</f>
        <v>12</v>
      </c>
      <c r="I305" s="13">
        <f>PRODUCT(Table1[[#This Row],[2nd charge]],Table1[[#This Row],[3rd charge]])</f>
        <v>16</v>
      </c>
      <c r="J305" s="1" t="s">
        <v>25</v>
      </c>
      <c r="K305" s="1" t="s">
        <v>3</v>
      </c>
      <c r="L305" s="14">
        <f>COS(Table1[[#This Row],[Value (deg)]]/180*PI())</f>
        <v>-0.29076200701671429</v>
      </c>
      <c r="M305" s="5">
        <v>106.903581772919</v>
      </c>
    </row>
    <row r="306" spans="1:13">
      <c r="A306" s="1">
        <v>2015</v>
      </c>
      <c r="B306" s="1" t="s">
        <v>73</v>
      </c>
      <c r="C306" s="1" t="s">
        <v>74</v>
      </c>
      <c r="D306" s="1">
        <v>2</v>
      </c>
      <c r="E306" s="1">
        <v>4</v>
      </c>
      <c r="F306" s="1">
        <v>4</v>
      </c>
      <c r="G306" s="13">
        <f>Table1[[#This Row],[2nd charge]]-Table1[[#This Row],[3rd charge]]</f>
        <v>0</v>
      </c>
      <c r="H306" s="13">
        <f>SUM(Table1[[#This Row],[1st charge]],Table1[[#This Row],[2nd charge]],Table1[[#This Row],[3rd charge]])+2</f>
        <v>12</v>
      </c>
      <c r="I306" s="13">
        <f>PRODUCT(Table1[[#This Row],[2nd charge]],Table1[[#This Row],[3rd charge]])</f>
        <v>16</v>
      </c>
      <c r="J306" s="1" t="s">
        <v>25</v>
      </c>
      <c r="K306" s="1" t="s">
        <v>4</v>
      </c>
      <c r="L306" s="14">
        <f>COS(Table1[[#This Row],[Value (deg)]]/180*PI())</f>
        <v>-0.29076200701671429</v>
      </c>
      <c r="M306" s="5">
        <v>106.903581772919</v>
      </c>
    </row>
    <row r="307" spans="1:13">
      <c r="A307" s="1">
        <v>2015</v>
      </c>
      <c r="B307" s="1" t="s">
        <v>73</v>
      </c>
      <c r="C307" s="1" t="s">
        <v>74</v>
      </c>
      <c r="D307" s="1">
        <v>2</v>
      </c>
      <c r="E307" s="1">
        <v>4</v>
      </c>
      <c r="F307" s="1">
        <v>4</v>
      </c>
      <c r="G307" s="13">
        <f>Table1[[#This Row],[2nd charge]]-Table1[[#This Row],[3rd charge]]</f>
        <v>0</v>
      </c>
      <c r="H307" s="13">
        <f>SUM(Table1[[#This Row],[1st charge]],Table1[[#This Row],[2nd charge]],Table1[[#This Row],[3rd charge]])+2</f>
        <v>12</v>
      </c>
      <c r="I307" s="13">
        <f>PRODUCT(Table1[[#This Row],[2nd charge]],Table1[[#This Row],[3rd charge]])</f>
        <v>16</v>
      </c>
      <c r="J307" s="1" t="s">
        <v>25</v>
      </c>
      <c r="K307" s="1" t="s">
        <v>5</v>
      </c>
      <c r="L307" s="14">
        <f>COS(Table1[[#This Row],[Value (deg)]]/180*PI())</f>
        <v>-0.8309149105512047</v>
      </c>
      <c r="M307" s="5">
        <v>146.19283645415999</v>
      </c>
    </row>
    <row r="308" spans="1:13">
      <c r="A308" s="1">
        <v>2015</v>
      </c>
      <c r="B308" s="1" t="s">
        <v>73</v>
      </c>
      <c r="C308" s="1" t="s">
        <v>74</v>
      </c>
      <c r="D308" s="1">
        <v>2</v>
      </c>
      <c r="E308" s="1">
        <v>5</v>
      </c>
      <c r="F308" s="1">
        <v>3</v>
      </c>
      <c r="G308" s="13">
        <f>Table1[[#This Row],[2nd charge]]-Table1[[#This Row],[3rd charge]]</f>
        <v>2</v>
      </c>
      <c r="H308" s="13">
        <f>SUM(Table1[[#This Row],[1st charge]],Table1[[#This Row],[2nd charge]],Table1[[#This Row],[3rd charge]])+2</f>
        <v>12</v>
      </c>
      <c r="I308" s="13">
        <f>PRODUCT(Table1[[#This Row],[2nd charge]],Table1[[#This Row],[3rd charge]])</f>
        <v>15</v>
      </c>
      <c r="J308" s="1" t="s">
        <v>26</v>
      </c>
      <c r="K308" s="1" t="s">
        <v>3</v>
      </c>
      <c r="L308" s="14">
        <f>COS(Table1[[#This Row],[Value (deg)]]/180*PI())</f>
        <v>-0.51963262409561906</v>
      </c>
      <c r="M308" s="5">
        <v>121.30761187476701</v>
      </c>
    </row>
    <row r="309" spans="1:13">
      <c r="A309" s="1">
        <v>2015</v>
      </c>
      <c r="B309" s="1" t="s">
        <v>73</v>
      </c>
      <c r="C309" s="1" t="s">
        <v>74</v>
      </c>
      <c r="D309" s="1">
        <v>2</v>
      </c>
      <c r="E309" s="1">
        <v>5</v>
      </c>
      <c r="F309" s="1">
        <v>3</v>
      </c>
      <c r="G309" s="13">
        <f>Table1[[#This Row],[2nd charge]]-Table1[[#This Row],[3rd charge]]</f>
        <v>2</v>
      </c>
      <c r="H309" s="13">
        <f>SUM(Table1[[#This Row],[1st charge]],Table1[[#This Row],[2nd charge]],Table1[[#This Row],[3rd charge]])+2</f>
        <v>12</v>
      </c>
      <c r="I309" s="13">
        <f>PRODUCT(Table1[[#This Row],[2nd charge]],Table1[[#This Row],[3rd charge]])</f>
        <v>15</v>
      </c>
      <c r="J309" s="1" t="s">
        <v>26</v>
      </c>
      <c r="K309" s="1" t="s">
        <v>4</v>
      </c>
      <c r="L309" s="14">
        <f>COS(Table1[[#This Row],[Value (deg)]]/180*PI())</f>
        <v>-4.6808639494527536E-2</v>
      </c>
      <c r="M309" s="5">
        <v>92.682917830639298</v>
      </c>
    </row>
    <row r="310" spans="1:13">
      <c r="A310" s="1">
        <v>2015</v>
      </c>
      <c r="B310" s="1" t="s">
        <v>73</v>
      </c>
      <c r="C310" s="1" t="s">
        <v>74</v>
      </c>
      <c r="D310" s="1">
        <v>2</v>
      </c>
      <c r="E310" s="1">
        <v>5</v>
      </c>
      <c r="F310" s="1">
        <v>3</v>
      </c>
      <c r="G310" s="13">
        <f>Table1[[#This Row],[2nd charge]]-Table1[[#This Row],[3rd charge]]</f>
        <v>2</v>
      </c>
      <c r="H310" s="13">
        <f>SUM(Table1[[#This Row],[1st charge]],Table1[[#This Row],[2nd charge]],Table1[[#This Row],[3rd charge]])+2</f>
        <v>12</v>
      </c>
      <c r="I310" s="13">
        <f>PRODUCT(Table1[[#This Row],[2nd charge]],Table1[[#This Row],[3rd charge]])</f>
        <v>15</v>
      </c>
      <c r="J310" s="1" t="s">
        <v>26</v>
      </c>
      <c r="K310" s="1" t="s">
        <v>5</v>
      </c>
      <c r="L310" s="14">
        <f>COS(Table1[[#This Row],[Value (deg)]]/180*PI())</f>
        <v>-0.82912998900690171</v>
      </c>
      <c r="M310" s="5">
        <v>146.00947029459201</v>
      </c>
    </row>
    <row r="311" spans="1:13">
      <c r="A311" s="1">
        <v>2015</v>
      </c>
      <c r="B311" s="1" t="s">
        <v>73</v>
      </c>
      <c r="C311" s="1" t="s">
        <v>74</v>
      </c>
      <c r="D311" s="1">
        <v>2</v>
      </c>
      <c r="E311" s="1">
        <v>5</v>
      </c>
      <c r="F311" s="1">
        <v>4</v>
      </c>
      <c r="G311" s="13">
        <f>Table1[[#This Row],[2nd charge]]-Table1[[#This Row],[3rd charge]]</f>
        <v>1</v>
      </c>
      <c r="H311" s="13">
        <f>SUM(Table1[[#This Row],[1st charge]],Table1[[#This Row],[2nd charge]],Table1[[#This Row],[3rd charge]])+2</f>
        <v>13</v>
      </c>
      <c r="I311" s="13">
        <f>PRODUCT(Table1[[#This Row],[2nd charge]],Table1[[#This Row],[3rd charge]])</f>
        <v>20</v>
      </c>
      <c r="J311" s="1" t="s">
        <v>27</v>
      </c>
      <c r="K311" s="1" t="s">
        <v>3</v>
      </c>
      <c r="L311" s="14">
        <f>COS(Table1[[#This Row],[Value (deg)]]/180*PI())</f>
        <v>-0.38044859430016886</v>
      </c>
      <c r="M311" s="5">
        <v>112.361472384942</v>
      </c>
    </row>
    <row r="312" spans="1:13">
      <c r="A312" s="1">
        <v>2015</v>
      </c>
      <c r="B312" s="1" t="s">
        <v>73</v>
      </c>
      <c r="C312" s="1" t="s">
        <v>74</v>
      </c>
      <c r="D312" s="1">
        <v>2</v>
      </c>
      <c r="E312" s="1">
        <v>5</v>
      </c>
      <c r="F312" s="1">
        <v>4</v>
      </c>
      <c r="G312" s="13">
        <f>Table1[[#This Row],[2nd charge]]-Table1[[#This Row],[3rd charge]]</f>
        <v>1</v>
      </c>
      <c r="H312" s="13">
        <f>SUM(Table1[[#This Row],[1st charge]],Table1[[#This Row],[2nd charge]],Table1[[#This Row],[3rd charge]])+2</f>
        <v>13</v>
      </c>
      <c r="I312" s="13">
        <f>PRODUCT(Table1[[#This Row],[2nd charge]],Table1[[#This Row],[3rd charge]])</f>
        <v>20</v>
      </c>
      <c r="J312" s="1" t="s">
        <v>27</v>
      </c>
      <c r="K312" s="1" t="s">
        <v>4</v>
      </c>
      <c r="L312" s="14">
        <f>COS(Table1[[#This Row],[Value (deg)]]/180*PI())</f>
        <v>-0.16901051876484197</v>
      </c>
      <c r="M312" s="5">
        <v>99.730293519654694</v>
      </c>
    </row>
    <row r="313" spans="1:13">
      <c r="A313" s="1">
        <v>2015</v>
      </c>
      <c r="B313" s="1" t="s">
        <v>73</v>
      </c>
      <c r="C313" s="1" t="s">
        <v>74</v>
      </c>
      <c r="D313" s="1">
        <v>2</v>
      </c>
      <c r="E313" s="1">
        <v>5</v>
      </c>
      <c r="F313" s="1">
        <v>4</v>
      </c>
      <c r="G313" s="13">
        <f>Table1[[#This Row],[2nd charge]]-Table1[[#This Row],[3rd charge]]</f>
        <v>1</v>
      </c>
      <c r="H313" s="13">
        <f>SUM(Table1[[#This Row],[1st charge]],Table1[[#This Row],[2nd charge]],Table1[[#This Row],[3rd charge]])+2</f>
        <v>13</v>
      </c>
      <c r="I313" s="13">
        <f>PRODUCT(Table1[[#This Row],[2nd charge]],Table1[[#This Row],[3rd charge]])</f>
        <v>20</v>
      </c>
      <c r="J313" s="1" t="s">
        <v>27</v>
      </c>
      <c r="K313" s="1" t="s">
        <v>5</v>
      </c>
      <c r="L313" s="14">
        <f>COS(Table1[[#This Row],[Value (deg)]]/180*PI())</f>
        <v>-0.84719828102688211</v>
      </c>
      <c r="M313" s="5">
        <v>147.90823409540201</v>
      </c>
    </row>
    <row r="314" spans="1:13">
      <c r="A314" s="1">
        <v>2015</v>
      </c>
      <c r="B314" s="1" t="s">
        <v>73</v>
      </c>
      <c r="C314" s="1" t="s">
        <v>74</v>
      </c>
      <c r="D314" s="1">
        <v>2</v>
      </c>
      <c r="E314" s="1">
        <v>5</v>
      </c>
      <c r="F314" s="1">
        <v>5</v>
      </c>
      <c r="G314" s="13">
        <f>Table1[[#This Row],[2nd charge]]-Table1[[#This Row],[3rd charge]]</f>
        <v>0</v>
      </c>
      <c r="H314" s="13">
        <f>SUM(Table1[[#This Row],[1st charge]],Table1[[#This Row],[2nd charge]],Table1[[#This Row],[3rd charge]])+2</f>
        <v>14</v>
      </c>
      <c r="I314" s="13">
        <f>PRODUCT(Table1[[#This Row],[2nd charge]],Table1[[#This Row],[3rd charge]])</f>
        <v>25</v>
      </c>
      <c r="J314" s="1" t="s">
        <v>28</v>
      </c>
      <c r="K314" s="1" t="s">
        <v>3</v>
      </c>
      <c r="L314" s="14">
        <f>COS(Table1[[#This Row],[Value (deg)]]/180*PI())</f>
        <v>-0.26346119272139368</v>
      </c>
      <c r="M314" s="5">
        <v>105.275536651289</v>
      </c>
    </row>
    <row r="315" spans="1:13">
      <c r="A315" s="1">
        <v>2015</v>
      </c>
      <c r="B315" s="1" t="s">
        <v>73</v>
      </c>
      <c r="C315" s="1" t="s">
        <v>74</v>
      </c>
      <c r="D315" s="1">
        <v>2</v>
      </c>
      <c r="E315" s="1">
        <v>5</v>
      </c>
      <c r="F315" s="1">
        <v>5</v>
      </c>
      <c r="G315" s="13">
        <f>Table1[[#This Row],[2nd charge]]-Table1[[#This Row],[3rd charge]]</f>
        <v>0</v>
      </c>
      <c r="H315" s="13">
        <f>SUM(Table1[[#This Row],[1st charge]],Table1[[#This Row],[2nd charge]],Table1[[#This Row],[3rd charge]])+2</f>
        <v>14</v>
      </c>
      <c r="I315" s="13">
        <f>PRODUCT(Table1[[#This Row],[2nd charge]],Table1[[#This Row],[3rd charge]])</f>
        <v>25</v>
      </c>
      <c r="J315" s="1" t="s">
        <v>28</v>
      </c>
      <c r="K315" s="1" t="s">
        <v>4</v>
      </c>
      <c r="L315" s="14">
        <f>COS(Table1[[#This Row],[Value (deg)]]/180*PI())</f>
        <v>-0.26346119272139368</v>
      </c>
      <c r="M315" s="5">
        <v>105.275536651289</v>
      </c>
    </row>
    <row r="316" spans="1:13">
      <c r="A316" s="1">
        <v>2015</v>
      </c>
      <c r="B316" s="1" t="s">
        <v>73</v>
      </c>
      <c r="C316" s="1" t="s">
        <v>74</v>
      </c>
      <c r="D316" s="1">
        <v>2</v>
      </c>
      <c r="E316" s="1">
        <v>5</v>
      </c>
      <c r="F316" s="1">
        <v>5</v>
      </c>
      <c r="G316" s="13">
        <f>Table1[[#This Row],[2nd charge]]-Table1[[#This Row],[3rd charge]]</f>
        <v>0</v>
      </c>
      <c r="H316" s="13">
        <f>SUM(Table1[[#This Row],[1st charge]],Table1[[#This Row],[2nd charge]],Table1[[#This Row],[3rd charge]])+2</f>
        <v>14</v>
      </c>
      <c r="I316" s="13">
        <f>PRODUCT(Table1[[#This Row],[2nd charge]],Table1[[#This Row],[3rd charge]])</f>
        <v>25</v>
      </c>
      <c r="J316" s="1" t="s">
        <v>28</v>
      </c>
      <c r="K316" s="1" t="s">
        <v>5</v>
      </c>
      <c r="L316" s="14">
        <f>COS(Table1[[#This Row],[Value (deg)]]/180*PI())</f>
        <v>-0.86117639985962358</v>
      </c>
      <c r="M316" s="5">
        <v>149.44892669742001</v>
      </c>
    </row>
    <row r="317" spans="1:13">
      <c r="A317" s="1">
        <v>2017</v>
      </c>
      <c r="B317" s="1" t="s">
        <v>73</v>
      </c>
      <c r="C317" s="1" t="s">
        <v>75</v>
      </c>
      <c r="D317" s="1">
        <v>1</v>
      </c>
      <c r="E317" s="1">
        <v>1</v>
      </c>
      <c r="F317" s="1">
        <v>1</v>
      </c>
      <c r="G317" s="13">
        <f>Table1[[#This Row],[2nd charge]]-Table1[[#This Row],[3rd charge]]</f>
        <v>0</v>
      </c>
      <c r="H317" s="13">
        <f>SUM(Table1[[#This Row],[1st charge]],Table1[[#This Row],[2nd charge]],Table1[[#This Row],[3rd charge]])+2</f>
        <v>5</v>
      </c>
      <c r="I317" s="13">
        <f>PRODUCT(Table1[[#This Row],[2nd charge]],Table1[[#This Row],[3rd charge]])</f>
        <v>1</v>
      </c>
      <c r="J317" s="1" t="s">
        <v>6</v>
      </c>
      <c r="K317" s="1" t="s">
        <v>3</v>
      </c>
      <c r="L317" s="14">
        <f>COS(Table1[[#This Row],[Value (deg)]]/180*PI())</f>
        <v>-0.36002072590942635</v>
      </c>
      <c r="M317" s="5">
        <v>111.10146887825999</v>
      </c>
    </row>
    <row r="318" spans="1:13">
      <c r="A318" s="1">
        <v>2017</v>
      </c>
      <c r="B318" s="1" t="s">
        <v>73</v>
      </c>
      <c r="C318" s="1" t="s">
        <v>75</v>
      </c>
      <c r="D318" s="1">
        <v>1</v>
      </c>
      <c r="E318" s="1">
        <v>1</v>
      </c>
      <c r="F318" s="1">
        <v>1</v>
      </c>
      <c r="G318" s="13">
        <f>Table1[[#This Row],[2nd charge]]-Table1[[#This Row],[3rd charge]]</f>
        <v>0</v>
      </c>
      <c r="H318" s="13">
        <f>SUM(Table1[[#This Row],[1st charge]],Table1[[#This Row],[2nd charge]],Table1[[#This Row],[3rd charge]])+2</f>
        <v>5</v>
      </c>
      <c r="I318" s="13">
        <f>PRODUCT(Table1[[#This Row],[2nd charge]],Table1[[#This Row],[3rd charge]])</f>
        <v>1</v>
      </c>
      <c r="J318" s="1" t="s">
        <v>6</v>
      </c>
      <c r="K318" s="1" t="s">
        <v>4</v>
      </c>
      <c r="L318" s="14">
        <f>COS(Table1[[#This Row],[Value (deg)]]/180*PI())</f>
        <v>-0.36002072590942635</v>
      </c>
      <c r="M318" s="5">
        <v>111.10146887825999</v>
      </c>
    </row>
    <row r="319" spans="1:13">
      <c r="A319" s="1">
        <v>2017</v>
      </c>
      <c r="B319" s="1" t="s">
        <v>73</v>
      </c>
      <c r="C319" s="1" t="s">
        <v>75</v>
      </c>
      <c r="D319" s="1">
        <v>1</v>
      </c>
      <c r="E319" s="1">
        <v>1</v>
      </c>
      <c r="F319" s="1">
        <v>1</v>
      </c>
      <c r="G319" s="13">
        <f>Table1[[#This Row],[2nd charge]]-Table1[[#This Row],[3rd charge]]</f>
        <v>0</v>
      </c>
      <c r="H319" s="13">
        <f>SUM(Table1[[#This Row],[1st charge]],Table1[[#This Row],[2nd charge]],Table1[[#This Row],[3rd charge]])+2</f>
        <v>5</v>
      </c>
      <c r="I319" s="13">
        <f>PRODUCT(Table1[[#This Row],[2nd charge]],Table1[[#This Row],[3rd charge]])</f>
        <v>1</v>
      </c>
      <c r="J319" s="1" t="s">
        <v>6</v>
      </c>
      <c r="K319" s="1" t="s">
        <v>5</v>
      </c>
      <c r="L319" s="14">
        <f>COS(Table1[[#This Row],[Value (deg)]]/180*PI())</f>
        <v>-0.74077015383128697</v>
      </c>
      <c r="M319" s="5">
        <v>137.79706224347899</v>
      </c>
    </row>
    <row r="320" spans="1:13">
      <c r="A320" s="1">
        <v>2017</v>
      </c>
      <c r="B320" s="1" t="s">
        <v>73</v>
      </c>
      <c r="C320" s="1" t="s">
        <v>75</v>
      </c>
      <c r="D320" s="1">
        <v>1</v>
      </c>
      <c r="E320" s="1">
        <v>2</v>
      </c>
      <c r="F320" s="1">
        <v>1</v>
      </c>
      <c r="G320" s="13">
        <f>Table1[[#This Row],[2nd charge]]-Table1[[#This Row],[3rd charge]]</f>
        <v>1</v>
      </c>
      <c r="H320" s="13">
        <f>SUM(Table1[[#This Row],[1st charge]],Table1[[#This Row],[2nd charge]],Table1[[#This Row],[3rd charge]])+2</f>
        <v>6</v>
      </c>
      <c r="I320" s="13">
        <f>PRODUCT(Table1[[#This Row],[2nd charge]],Table1[[#This Row],[3rd charge]])</f>
        <v>2</v>
      </c>
      <c r="J320" s="1" t="s">
        <v>7</v>
      </c>
      <c r="K320" s="1" t="s">
        <v>3</v>
      </c>
      <c r="L320" s="14">
        <f>COS(Table1[[#This Row],[Value (deg)]]/180*PI())</f>
        <v>-0.55668027659253361</v>
      </c>
      <c r="M320" s="5">
        <v>123.826526216335</v>
      </c>
    </row>
    <row r="321" spans="1:13">
      <c r="A321" s="1">
        <v>2017</v>
      </c>
      <c r="B321" s="1" t="s">
        <v>73</v>
      </c>
      <c r="C321" s="1" t="s">
        <v>75</v>
      </c>
      <c r="D321" s="1">
        <v>1</v>
      </c>
      <c r="E321" s="1">
        <v>2</v>
      </c>
      <c r="F321" s="1">
        <v>1</v>
      </c>
      <c r="G321" s="13">
        <f>Table1[[#This Row],[2nd charge]]-Table1[[#This Row],[3rd charge]]</f>
        <v>1</v>
      </c>
      <c r="H321" s="13">
        <f>SUM(Table1[[#This Row],[1st charge]],Table1[[#This Row],[2nd charge]],Table1[[#This Row],[3rd charge]])+2</f>
        <v>6</v>
      </c>
      <c r="I321" s="13">
        <f>PRODUCT(Table1[[#This Row],[2nd charge]],Table1[[#This Row],[3rd charge]])</f>
        <v>2</v>
      </c>
      <c r="J321" s="1" t="s">
        <v>7</v>
      </c>
      <c r="K321" s="1" t="s">
        <v>4</v>
      </c>
      <c r="L321" s="14">
        <f>COS(Table1[[#This Row],[Value (deg)]]/180*PI())</f>
        <v>-8.7315137827571207E-2</v>
      </c>
      <c r="M321" s="5">
        <v>95.009167614858299</v>
      </c>
    </row>
    <row r="322" spans="1:13">
      <c r="A322" s="1">
        <v>2017</v>
      </c>
      <c r="B322" s="1" t="s">
        <v>73</v>
      </c>
      <c r="C322" s="1" t="s">
        <v>75</v>
      </c>
      <c r="D322" s="1">
        <v>1</v>
      </c>
      <c r="E322" s="1">
        <v>2</v>
      </c>
      <c r="F322" s="1">
        <v>1</v>
      </c>
      <c r="G322" s="13">
        <f>Table1[[#This Row],[2nd charge]]-Table1[[#This Row],[3rd charge]]</f>
        <v>1</v>
      </c>
      <c r="H322" s="13">
        <f>SUM(Table1[[#This Row],[1st charge]],Table1[[#This Row],[2nd charge]],Table1[[#This Row],[3rd charge]])+2</f>
        <v>6</v>
      </c>
      <c r="I322" s="13">
        <f>PRODUCT(Table1[[#This Row],[2nd charge]],Table1[[#This Row],[3rd charge]])</f>
        <v>2</v>
      </c>
      <c r="J322" s="1" t="s">
        <v>7</v>
      </c>
      <c r="K322" s="1" t="s">
        <v>5</v>
      </c>
      <c r="L322" s="14">
        <f>COS(Table1[[#This Row],[Value (deg)]]/180*PI())</f>
        <v>-0.77894745529478981</v>
      </c>
      <c r="M322" s="5">
        <v>141.16430616880601</v>
      </c>
    </row>
    <row r="323" spans="1:13">
      <c r="A323" s="1">
        <v>2017</v>
      </c>
      <c r="B323" s="1" t="s">
        <v>73</v>
      </c>
      <c r="C323" s="1" t="s">
        <v>75</v>
      </c>
      <c r="D323" s="1">
        <v>1</v>
      </c>
      <c r="E323" s="1">
        <v>2</v>
      </c>
      <c r="F323" s="1">
        <v>2</v>
      </c>
      <c r="G323" s="13">
        <f>Table1[[#This Row],[2nd charge]]-Table1[[#This Row],[3rd charge]]</f>
        <v>0</v>
      </c>
      <c r="H323" s="13">
        <f>SUM(Table1[[#This Row],[1st charge]],Table1[[#This Row],[2nd charge]],Table1[[#This Row],[3rd charge]])+2</f>
        <v>7</v>
      </c>
      <c r="I323" s="13">
        <f>PRODUCT(Table1[[#This Row],[2nd charge]],Table1[[#This Row],[3rd charge]])</f>
        <v>4</v>
      </c>
      <c r="J323" s="1" t="s">
        <v>8</v>
      </c>
      <c r="K323" s="1" t="s">
        <v>3</v>
      </c>
      <c r="L323" s="14">
        <f>COS(Table1[[#This Row],[Value (deg)]]/180*PI())</f>
        <v>-0.29029846425768785</v>
      </c>
      <c r="M323" s="5">
        <v>106.875825483882</v>
      </c>
    </row>
    <row r="324" spans="1:13">
      <c r="A324" s="1">
        <v>2017</v>
      </c>
      <c r="B324" s="1" t="s">
        <v>73</v>
      </c>
      <c r="C324" s="1" t="s">
        <v>75</v>
      </c>
      <c r="D324" s="1">
        <v>1</v>
      </c>
      <c r="E324" s="1">
        <v>2</v>
      </c>
      <c r="F324" s="1">
        <v>2</v>
      </c>
      <c r="G324" s="13">
        <f>Table1[[#This Row],[2nd charge]]-Table1[[#This Row],[3rd charge]]</f>
        <v>0</v>
      </c>
      <c r="H324" s="13">
        <f>SUM(Table1[[#This Row],[1st charge]],Table1[[#This Row],[2nd charge]],Table1[[#This Row],[3rd charge]])+2</f>
        <v>7</v>
      </c>
      <c r="I324" s="13">
        <f>PRODUCT(Table1[[#This Row],[2nd charge]],Table1[[#This Row],[3rd charge]])</f>
        <v>4</v>
      </c>
      <c r="J324" s="1" t="s">
        <v>8</v>
      </c>
      <c r="K324" s="1" t="s">
        <v>4</v>
      </c>
      <c r="L324" s="14">
        <f>COS(Table1[[#This Row],[Value (deg)]]/180*PI())</f>
        <v>-0.29029846425768785</v>
      </c>
      <c r="M324" s="5">
        <v>106.875825483882</v>
      </c>
    </row>
    <row r="325" spans="1:13">
      <c r="A325" s="1">
        <v>2017</v>
      </c>
      <c r="B325" s="1" t="s">
        <v>73</v>
      </c>
      <c r="C325" s="1" t="s">
        <v>75</v>
      </c>
      <c r="D325" s="1">
        <v>1</v>
      </c>
      <c r="E325" s="1">
        <v>2</v>
      </c>
      <c r="F325" s="1">
        <v>2</v>
      </c>
      <c r="G325" s="13">
        <f>Table1[[#This Row],[2nd charge]]-Table1[[#This Row],[3rd charge]]</f>
        <v>0</v>
      </c>
      <c r="H325" s="13">
        <f>SUM(Table1[[#This Row],[1st charge]],Table1[[#This Row],[2nd charge]],Table1[[#This Row],[3rd charge]])+2</f>
        <v>7</v>
      </c>
      <c r="I325" s="13">
        <f>PRODUCT(Table1[[#This Row],[2nd charge]],Table1[[#This Row],[3rd charge]])</f>
        <v>4</v>
      </c>
      <c r="J325" s="1" t="s">
        <v>8</v>
      </c>
      <c r="K325" s="1" t="s">
        <v>5</v>
      </c>
      <c r="L325" s="14">
        <f>COS(Table1[[#This Row],[Value (deg)]]/180*PI())</f>
        <v>-0.83145360329924611</v>
      </c>
      <c r="M325" s="5">
        <v>146.24834903223501</v>
      </c>
    </row>
    <row r="326" spans="1:13">
      <c r="A326" s="1">
        <v>2017</v>
      </c>
      <c r="B326" s="1" t="s">
        <v>73</v>
      </c>
      <c r="C326" s="1" t="s">
        <v>75</v>
      </c>
      <c r="D326" s="1">
        <v>1</v>
      </c>
      <c r="E326" s="1">
        <v>3</v>
      </c>
      <c r="F326" s="1">
        <v>1</v>
      </c>
      <c r="G326" s="13">
        <f>Table1[[#This Row],[2nd charge]]-Table1[[#This Row],[3rd charge]]</f>
        <v>2</v>
      </c>
      <c r="H326" s="13">
        <f>SUM(Table1[[#This Row],[1st charge]],Table1[[#This Row],[2nd charge]],Table1[[#This Row],[3rd charge]])+2</f>
        <v>7</v>
      </c>
      <c r="I326" s="13">
        <f>PRODUCT(Table1[[#This Row],[2nd charge]],Table1[[#This Row],[3rd charge]])</f>
        <v>3</v>
      </c>
      <c r="J326" s="1" t="s">
        <v>9</v>
      </c>
      <c r="K326" s="1" t="s">
        <v>3</v>
      </c>
      <c r="L326" s="14">
        <f>COS(Table1[[#This Row],[Value (deg)]]/180*PI())</f>
        <v>-0.69550021481810365</v>
      </c>
      <c r="M326" s="5">
        <v>134.06709127796299</v>
      </c>
    </row>
    <row r="327" spans="1:13">
      <c r="A327" s="1">
        <v>2017</v>
      </c>
      <c r="B327" s="1" t="s">
        <v>73</v>
      </c>
      <c r="C327" s="1" t="s">
        <v>75</v>
      </c>
      <c r="D327" s="1">
        <v>1</v>
      </c>
      <c r="E327" s="1">
        <v>3</v>
      </c>
      <c r="F327" s="1">
        <v>1</v>
      </c>
      <c r="G327" s="13">
        <f>Table1[[#This Row],[2nd charge]]-Table1[[#This Row],[3rd charge]]</f>
        <v>2</v>
      </c>
      <c r="H327" s="13">
        <f>SUM(Table1[[#This Row],[1st charge]],Table1[[#This Row],[2nd charge]],Table1[[#This Row],[3rd charge]])+2</f>
        <v>7</v>
      </c>
      <c r="I327" s="13">
        <f>PRODUCT(Table1[[#This Row],[2nd charge]],Table1[[#This Row],[3rd charge]])</f>
        <v>3</v>
      </c>
      <c r="J327" s="1" t="s">
        <v>9</v>
      </c>
      <c r="K327" s="1" t="s">
        <v>4</v>
      </c>
      <c r="L327" s="14">
        <f>COS(Table1[[#This Row],[Value (deg)]]/180*PI())</f>
        <v>0.14639250230663006</v>
      </c>
      <c r="M327" s="5">
        <v>81.582075765507199</v>
      </c>
    </row>
    <row r="328" spans="1:13">
      <c r="A328" s="1">
        <v>2017</v>
      </c>
      <c r="B328" s="1" t="s">
        <v>73</v>
      </c>
      <c r="C328" s="1" t="s">
        <v>75</v>
      </c>
      <c r="D328" s="1">
        <v>1</v>
      </c>
      <c r="E328" s="1">
        <v>3</v>
      </c>
      <c r="F328" s="1">
        <v>1</v>
      </c>
      <c r="G328" s="13">
        <f>Table1[[#This Row],[2nd charge]]-Table1[[#This Row],[3rd charge]]</f>
        <v>2</v>
      </c>
      <c r="H328" s="13">
        <f>SUM(Table1[[#This Row],[1st charge]],Table1[[#This Row],[2nd charge]],Table1[[#This Row],[3rd charge]])+2</f>
        <v>7</v>
      </c>
      <c r="I328" s="13">
        <f>PRODUCT(Table1[[#This Row],[2nd charge]],Table1[[#This Row],[3rd charge]])</f>
        <v>3</v>
      </c>
      <c r="J328" s="1" t="s">
        <v>9</v>
      </c>
      <c r="K328" s="1" t="s">
        <v>5</v>
      </c>
      <c r="L328" s="14">
        <f>COS(Table1[[#This Row],[Value (deg)]]/180*PI())</f>
        <v>-0.81260092641518378</v>
      </c>
      <c r="M328" s="5">
        <v>144.35083295652899</v>
      </c>
    </row>
    <row r="329" spans="1:13">
      <c r="A329" s="1">
        <v>2017</v>
      </c>
      <c r="B329" s="1" t="s">
        <v>73</v>
      </c>
      <c r="C329" s="1" t="s">
        <v>75</v>
      </c>
      <c r="D329" s="1">
        <v>1</v>
      </c>
      <c r="E329" s="1">
        <v>3</v>
      </c>
      <c r="F329" s="1">
        <v>2</v>
      </c>
      <c r="G329" s="13">
        <f>Table1[[#This Row],[2nd charge]]-Table1[[#This Row],[3rd charge]]</f>
        <v>1</v>
      </c>
      <c r="H329" s="13">
        <f>SUM(Table1[[#This Row],[1st charge]],Table1[[#This Row],[2nd charge]],Table1[[#This Row],[3rd charge]])+2</f>
        <v>8</v>
      </c>
      <c r="I329" s="13">
        <f>PRODUCT(Table1[[#This Row],[2nd charge]],Table1[[#This Row],[3rd charge]])</f>
        <v>6</v>
      </c>
      <c r="J329" s="1" t="s">
        <v>10</v>
      </c>
      <c r="K329" s="1" t="s">
        <v>3</v>
      </c>
      <c r="L329" s="14">
        <f>COS(Table1[[#This Row],[Value (deg)]]/180*PI())</f>
        <v>-0.43174517399086337</v>
      </c>
      <c r="M329" s="5">
        <v>115.57836434800601</v>
      </c>
    </row>
    <row r="330" spans="1:13">
      <c r="A330" s="1">
        <v>2017</v>
      </c>
      <c r="B330" s="1" t="s">
        <v>73</v>
      </c>
      <c r="C330" s="1" t="s">
        <v>75</v>
      </c>
      <c r="D330" s="1">
        <v>1</v>
      </c>
      <c r="E330" s="1">
        <v>3</v>
      </c>
      <c r="F330" s="1">
        <v>2</v>
      </c>
      <c r="G330" s="13">
        <f>Table1[[#This Row],[2nd charge]]-Table1[[#This Row],[3rd charge]]</f>
        <v>1</v>
      </c>
      <c r="H330" s="13">
        <f>SUM(Table1[[#This Row],[1st charge]],Table1[[#This Row],[2nd charge]],Table1[[#This Row],[3rd charge]])+2</f>
        <v>8</v>
      </c>
      <c r="I330" s="13">
        <f>PRODUCT(Table1[[#This Row],[2nd charge]],Table1[[#This Row],[3rd charge]])</f>
        <v>6</v>
      </c>
      <c r="J330" s="1" t="s">
        <v>10</v>
      </c>
      <c r="K330" s="1" t="s">
        <v>4</v>
      </c>
      <c r="L330" s="14">
        <f>COS(Table1[[#This Row],[Value (deg)]]/180*PI())</f>
        <v>-9.4623658741433733E-2</v>
      </c>
      <c r="M330" s="5">
        <v>95.429659471267399</v>
      </c>
    </row>
    <row r="331" spans="1:13">
      <c r="A331" s="1">
        <v>2017</v>
      </c>
      <c r="B331" s="1" t="s">
        <v>73</v>
      </c>
      <c r="C331" s="1" t="s">
        <v>75</v>
      </c>
      <c r="D331" s="1">
        <v>1</v>
      </c>
      <c r="E331" s="1">
        <v>3</v>
      </c>
      <c r="F331" s="1">
        <v>2</v>
      </c>
      <c r="G331" s="13">
        <f>Table1[[#This Row],[2nd charge]]-Table1[[#This Row],[3rd charge]]</f>
        <v>1</v>
      </c>
      <c r="H331" s="13">
        <f>SUM(Table1[[#This Row],[1st charge]],Table1[[#This Row],[2nd charge]],Table1[[#This Row],[3rd charge]])+2</f>
        <v>8</v>
      </c>
      <c r="I331" s="13">
        <f>PRODUCT(Table1[[#This Row],[2nd charge]],Table1[[#This Row],[3rd charge]])</f>
        <v>6</v>
      </c>
      <c r="J331" s="1" t="s">
        <v>10</v>
      </c>
      <c r="K331" s="1" t="s">
        <v>5</v>
      </c>
      <c r="L331" s="14">
        <f>COS(Table1[[#This Row],[Value (deg)]]/180*PI())</f>
        <v>-0.85709516530153895</v>
      </c>
      <c r="M331" s="5">
        <v>148.991976180726</v>
      </c>
    </row>
    <row r="332" spans="1:13">
      <c r="A332" s="1">
        <v>2017</v>
      </c>
      <c r="B332" s="1" t="s">
        <v>73</v>
      </c>
      <c r="C332" s="1" t="s">
        <v>75</v>
      </c>
      <c r="D332" s="1">
        <v>1</v>
      </c>
      <c r="E332" s="1">
        <v>3</v>
      </c>
      <c r="F332" s="1">
        <v>3</v>
      </c>
      <c r="G332" s="13">
        <f>Table1[[#This Row],[2nd charge]]-Table1[[#This Row],[3rd charge]]</f>
        <v>0</v>
      </c>
      <c r="H332" s="13">
        <f>SUM(Table1[[#This Row],[1st charge]],Table1[[#This Row],[2nd charge]],Table1[[#This Row],[3rd charge]])+2</f>
        <v>9</v>
      </c>
      <c r="I332" s="13">
        <f>PRODUCT(Table1[[#This Row],[2nd charge]],Table1[[#This Row],[3rd charge]])</f>
        <v>9</v>
      </c>
      <c r="J332" s="1" t="s">
        <v>11</v>
      </c>
      <c r="K332" s="1" t="s">
        <v>3</v>
      </c>
      <c r="L332" s="14">
        <f>COS(Table1[[#This Row],[Value (deg)]]/180*PI())</f>
        <v>-0.24544118387370975</v>
      </c>
      <c r="M332" s="5">
        <v>104.207907814821</v>
      </c>
    </row>
    <row r="333" spans="1:13">
      <c r="A333" s="1">
        <v>2017</v>
      </c>
      <c r="B333" s="1" t="s">
        <v>73</v>
      </c>
      <c r="C333" s="1" t="s">
        <v>75</v>
      </c>
      <c r="D333" s="1">
        <v>1</v>
      </c>
      <c r="E333" s="1">
        <v>3</v>
      </c>
      <c r="F333" s="1">
        <v>3</v>
      </c>
      <c r="G333" s="13">
        <f>Table1[[#This Row],[2nd charge]]-Table1[[#This Row],[3rd charge]]</f>
        <v>0</v>
      </c>
      <c r="H333" s="13">
        <f>SUM(Table1[[#This Row],[1st charge]],Table1[[#This Row],[2nd charge]],Table1[[#This Row],[3rd charge]])+2</f>
        <v>9</v>
      </c>
      <c r="I333" s="13">
        <f>PRODUCT(Table1[[#This Row],[2nd charge]],Table1[[#This Row],[3rd charge]])</f>
        <v>9</v>
      </c>
      <c r="J333" s="1" t="s">
        <v>11</v>
      </c>
      <c r="K333" s="1" t="s">
        <v>4</v>
      </c>
      <c r="L333" s="14">
        <f>COS(Table1[[#This Row],[Value (deg)]]/180*PI())</f>
        <v>-0.24544118387370975</v>
      </c>
      <c r="M333" s="5">
        <v>104.207907814821</v>
      </c>
    </row>
    <row r="334" spans="1:13">
      <c r="A334" s="1">
        <v>2017</v>
      </c>
      <c r="B334" s="1" t="s">
        <v>73</v>
      </c>
      <c r="C334" s="1" t="s">
        <v>75</v>
      </c>
      <c r="D334" s="1">
        <v>1</v>
      </c>
      <c r="E334" s="1">
        <v>3</v>
      </c>
      <c r="F334" s="1">
        <v>3</v>
      </c>
      <c r="G334" s="13">
        <f>Table1[[#This Row],[2nd charge]]-Table1[[#This Row],[3rd charge]]</f>
        <v>0</v>
      </c>
      <c r="H334" s="13">
        <f>SUM(Table1[[#This Row],[1st charge]],Table1[[#This Row],[2nd charge]],Table1[[#This Row],[3rd charge]])+2</f>
        <v>9</v>
      </c>
      <c r="I334" s="13">
        <f>PRODUCT(Table1[[#This Row],[2nd charge]],Table1[[#This Row],[3rd charge]])</f>
        <v>9</v>
      </c>
      <c r="J334" s="1" t="s">
        <v>11</v>
      </c>
      <c r="K334" s="1" t="s">
        <v>5</v>
      </c>
      <c r="L334" s="14">
        <f>COS(Table1[[#This Row],[Value (deg)]]/180*PI())</f>
        <v>-0.8795172505173352</v>
      </c>
      <c r="M334" s="5">
        <v>151.58418437035701</v>
      </c>
    </row>
    <row r="335" spans="1:13">
      <c r="A335" s="1">
        <v>2017</v>
      </c>
      <c r="B335" s="1" t="s">
        <v>73</v>
      </c>
      <c r="C335" s="1" t="s">
        <v>75</v>
      </c>
      <c r="D335" s="1">
        <v>1</v>
      </c>
      <c r="E335" s="1">
        <v>4</v>
      </c>
      <c r="F335" s="1">
        <v>2</v>
      </c>
      <c r="G335" s="13">
        <f>Table1[[#This Row],[2nd charge]]-Table1[[#This Row],[3rd charge]]</f>
        <v>2</v>
      </c>
      <c r="H335" s="13">
        <f>SUM(Table1[[#This Row],[1st charge]],Table1[[#This Row],[2nd charge]],Table1[[#This Row],[3rd charge]])+2</f>
        <v>9</v>
      </c>
      <c r="I335" s="13">
        <f>PRODUCT(Table1[[#This Row],[2nd charge]],Table1[[#This Row],[3rd charge]])</f>
        <v>8</v>
      </c>
      <c r="J335" s="1" t="s">
        <v>20</v>
      </c>
      <c r="K335" s="1" t="s">
        <v>3</v>
      </c>
      <c r="L335" s="14">
        <f>COS(Table1[[#This Row],[Value (deg)]]/180*PI())</f>
        <v>-0.5370880357949207</v>
      </c>
      <c r="M335" s="5">
        <v>122.485627971482</v>
      </c>
    </row>
    <row r="336" spans="1:13">
      <c r="A336" s="1">
        <v>2017</v>
      </c>
      <c r="B336" s="1" t="s">
        <v>73</v>
      </c>
      <c r="C336" s="1" t="s">
        <v>75</v>
      </c>
      <c r="D336" s="1">
        <v>1</v>
      </c>
      <c r="E336" s="1">
        <v>4</v>
      </c>
      <c r="F336" s="1">
        <v>2</v>
      </c>
      <c r="G336" s="13">
        <f>Table1[[#This Row],[2nd charge]]-Table1[[#This Row],[3rd charge]]</f>
        <v>2</v>
      </c>
      <c r="H336" s="13">
        <f>SUM(Table1[[#This Row],[1st charge]],Table1[[#This Row],[2nd charge]],Table1[[#This Row],[3rd charge]])+2</f>
        <v>9</v>
      </c>
      <c r="I336" s="13">
        <f>PRODUCT(Table1[[#This Row],[2nd charge]],Table1[[#This Row],[3rd charge]])</f>
        <v>8</v>
      </c>
      <c r="J336" s="1" t="s">
        <v>20</v>
      </c>
      <c r="K336" s="1" t="s">
        <v>4</v>
      </c>
      <c r="L336" s="14">
        <f>COS(Table1[[#This Row],[Value (deg)]]/180*PI())</f>
        <v>6.2030080325522867E-2</v>
      </c>
      <c r="M336" s="5">
        <v>86.443655060193507</v>
      </c>
    </row>
    <row r="337" spans="1:13">
      <c r="A337" s="1">
        <v>2017</v>
      </c>
      <c r="B337" s="1" t="s">
        <v>73</v>
      </c>
      <c r="C337" s="1" t="s">
        <v>75</v>
      </c>
      <c r="D337" s="1">
        <v>1</v>
      </c>
      <c r="E337" s="1">
        <v>4</v>
      </c>
      <c r="F337" s="1">
        <v>2</v>
      </c>
      <c r="G337" s="13">
        <f>Table1[[#This Row],[2nd charge]]-Table1[[#This Row],[3rd charge]]</f>
        <v>2</v>
      </c>
      <c r="H337" s="13">
        <f>SUM(Table1[[#This Row],[1st charge]],Table1[[#This Row],[2nd charge]],Table1[[#This Row],[3rd charge]])+2</f>
        <v>9</v>
      </c>
      <c r="I337" s="13">
        <f>PRODUCT(Table1[[#This Row],[2nd charge]],Table1[[#This Row],[3rd charge]])</f>
        <v>8</v>
      </c>
      <c r="J337" s="1" t="s">
        <v>20</v>
      </c>
      <c r="K337" s="1" t="s">
        <v>5</v>
      </c>
      <c r="L337" s="14">
        <f>COS(Table1[[#This Row],[Value (deg)]]/180*PI())</f>
        <v>-0.87521741414112553</v>
      </c>
      <c r="M337" s="5">
        <v>151.07071696832401</v>
      </c>
    </row>
    <row r="338" spans="1:13">
      <c r="A338" s="1">
        <v>2017</v>
      </c>
      <c r="B338" s="1" t="s">
        <v>73</v>
      </c>
      <c r="C338" s="1" t="s">
        <v>75</v>
      </c>
      <c r="D338" s="1">
        <v>1</v>
      </c>
      <c r="E338" s="1">
        <v>4</v>
      </c>
      <c r="F338" s="1">
        <v>3</v>
      </c>
      <c r="G338" s="13">
        <f>Table1[[#This Row],[2nd charge]]-Table1[[#This Row],[3rd charge]]</f>
        <v>1</v>
      </c>
      <c r="H338" s="13">
        <f>SUM(Table1[[#This Row],[1st charge]],Table1[[#This Row],[2nd charge]],Table1[[#This Row],[3rd charge]])+2</f>
        <v>10</v>
      </c>
      <c r="I338" s="13">
        <f>PRODUCT(Table1[[#This Row],[2nd charge]],Table1[[#This Row],[3rd charge]])</f>
        <v>12</v>
      </c>
      <c r="J338" s="1" t="s">
        <v>21</v>
      </c>
      <c r="K338" s="1" t="s">
        <v>3</v>
      </c>
      <c r="L338" s="14">
        <f>COS(Table1[[#This Row],[Value (deg)]]/180*PI())</f>
        <v>-0.35701960023432472</v>
      </c>
      <c r="M338" s="5">
        <v>110.917271885662</v>
      </c>
    </row>
    <row r="339" spans="1:13">
      <c r="A339" s="1">
        <v>2017</v>
      </c>
      <c r="B339" s="1" t="s">
        <v>73</v>
      </c>
      <c r="C339" s="1" t="s">
        <v>75</v>
      </c>
      <c r="D339" s="1">
        <v>1</v>
      </c>
      <c r="E339" s="1">
        <v>4</v>
      </c>
      <c r="F339" s="1">
        <v>3</v>
      </c>
      <c r="G339" s="13">
        <f>Table1[[#This Row],[2nd charge]]-Table1[[#This Row],[3rd charge]]</f>
        <v>1</v>
      </c>
      <c r="H339" s="13">
        <f>SUM(Table1[[#This Row],[1st charge]],Table1[[#This Row],[2nd charge]],Table1[[#This Row],[3rd charge]])+2</f>
        <v>10</v>
      </c>
      <c r="I339" s="13">
        <f>PRODUCT(Table1[[#This Row],[2nd charge]],Table1[[#This Row],[3rd charge]])</f>
        <v>12</v>
      </c>
      <c r="J339" s="1" t="s">
        <v>21</v>
      </c>
      <c r="K339" s="1" t="s">
        <v>4</v>
      </c>
      <c r="L339" s="14">
        <f>COS(Table1[[#This Row],[Value (deg)]]/180*PI())</f>
        <v>-9.9111748917875747E-2</v>
      </c>
      <c r="M339" s="5">
        <v>95.688023337013405</v>
      </c>
    </row>
    <row r="340" spans="1:13">
      <c r="A340" s="1">
        <v>2017</v>
      </c>
      <c r="B340" s="1" t="s">
        <v>73</v>
      </c>
      <c r="C340" s="1" t="s">
        <v>75</v>
      </c>
      <c r="D340" s="1">
        <v>1</v>
      </c>
      <c r="E340" s="1">
        <v>4</v>
      </c>
      <c r="F340" s="1">
        <v>3</v>
      </c>
      <c r="G340" s="13">
        <f>Table1[[#This Row],[2nd charge]]-Table1[[#This Row],[3rd charge]]</f>
        <v>1</v>
      </c>
      <c r="H340" s="13">
        <f>SUM(Table1[[#This Row],[1st charge]],Table1[[#This Row],[2nd charge]],Table1[[#This Row],[3rd charge]])+2</f>
        <v>10</v>
      </c>
      <c r="I340" s="13">
        <f>PRODUCT(Table1[[#This Row],[2nd charge]],Table1[[#This Row],[3rd charge]])</f>
        <v>12</v>
      </c>
      <c r="J340" s="1" t="s">
        <v>21</v>
      </c>
      <c r="K340" s="1" t="s">
        <v>5</v>
      </c>
      <c r="L340" s="14">
        <f>COS(Table1[[#This Row],[Value (deg)]]/180*PI())</f>
        <v>-0.89411285154218767</v>
      </c>
      <c r="M340" s="5">
        <v>153.39470477732399</v>
      </c>
    </row>
    <row r="341" spans="1:13">
      <c r="A341" s="1">
        <v>2017</v>
      </c>
      <c r="B341" s="1" t="s">
        <v>73</v>
      </c>
      <c r="C341" s="1" t="s">
        <v>75</v>
      </c>
      <c r="D341" s="1">
        <v>1</v>
      </c>
      <c r="E341" s="1">
        <v>4</v>
      </c>
      <c r="F341" s="1">
        <v>4</v>
      </c>
      <c r="G341" s="13">
        <f>Table1[[#This Row],[2nd charge]]-Table1[[#This Row],[3rd charge]]</f>
        <v>0</v>
      </c>
      <c r="H341" s="13">
        <f>SUM(Table1[[#This Row],[1st charge]],Table1[[#This Row],[2nd charge]],Table1[[#This Row],[3rd charge]])+2</f>
        <v>11</v>
      </c>
      <c r="I341" s="13">
        <f>PRODUCT(Table1[[#This Row],[2nd charge]],Table1[[#This Row],[3rd charge]])</f>
        <v>16</v>
      </c>
      <c r="J341" s="1" t="s">
        <v>22</v>
      </c>
      <c r="K341" s="1" t="s">
        <v>3</v>
      </c>
      <c r="L341" s="14">
        <f>COS(Table1[[#This Row],[Value (deg)]]/180*PI())</f>
        <v>-0.21611287628658166</v>
      </c>
      <c r="M341" s="5">
        <v>102.480825493276</v>
      </c>
    </row>
    <row r="342" spans="1:13">
      <c r="A342" s="1">
        <v>2017</v>
      </c>
      <c r="B342" s="1" t="s">
        <v>73</v>
      </c>
      <c r="C342" s="1" t="s">
        <v>75</v>
      </c>
      <c r="D342" s="1">
        <v>1</v>
      </c>
      <c r="E342" s="1">
        <v>4</v>
      </c>
      <c r="F342" s="1">
        <v>4</v>
      </c>
      <c r="G342" s="13">
        <f>Table1[[#This Row],[2nd charge]]-Table1[[#This Row],[3rd charge]]</f>
        <v>0</v>
      </c>
      <c r="H342" s="13">
        <f>SUM(Table1[[#This Row],[1st charge]],Table1[[#This Row],[2nd charge]],Table1[[#This Row],[3rd charge]])+2</f>
        <v>11</v>
      </c>
      <c r="I342" s="13">
        <f>PRODUCT(Table1[[#This Row],[2nd charge]],Table1[[#This Row],[3rd charge]])</f>
        <v>16</v>
      </c>
      <c r="J342" s="1" t="s">
        <v>22</v>
      </c>
      <c r="K342" s="1" t="s">
        <v>4</v>
      </c>
      <c r="L342" s="14">
        <f>COS(Table1[[#This Row],[Value (deg)]]/180*PI())</f>
        <v>-0.21611287628658166</v>
      </c>
      <c r="M342" s="5">
        <v>102.480825493276</v>
      </c>
    </row>
    <row r="343" spans="1:13">
      <c r="A343" s="1">
        <v>2017</v>
      </c>
      <c r="B343" s="1" t="s">
        <v>73</v>
      </c>
      <c r="C343" s="1" t="s">
        <v>75</v>
      </c>
      <c r="D343" s="1">
        <v>1</v>
      </c>
      <c r="E343" s="1">
        <v>4</v>
      </c>
      <c r="F343" s="1">
        <v>4</v>
      </c>
      <c r="G343" s="13">
        <f>Table1[[#This Row],[2nd charge]]-Table1[[#This Row],[3rd charge]]</f>
        <v>0</v>
      </c>
      <c r="H343" s="13">
        <f>SUM(Table1[[#This Row],[1st charge]],Table1[[#This Row],[2nd charge]],Table1[[#This Row],[3rd charge]])+2</f>
        <v>11</v>
      </c>
      <c r="I343" s="13">
        <f>PRODUCT(Table1[[#This Row],[2nd charge]],Table1[[#This Row],[3rd charge]])</f>
        <v>16</v>
      </c>
      <c r="J343" s="1" t="s">
        <v>22</v>
      </c>
      <c r="K343" s="1" t="s">
        <v>5</v>
      </c>
      <c r="L343" s="14">
        <f>COS(Table1[[#This Row],[Value (deg)]]/180*PI())</f>
        <v>-0.90659044940627376</v>
      </c>
      <c r="M343" s="5">
        <v>155.038349013447</v>
      </c>
    </row>
    <row r="344" spans="1:13">
      <c r="A344" s="1">
        <v>2017</v>
      </c>
      <c r="B344" s="1" t="s">
        <v>73</v>
      </c>
      <c r="C344" s="1" t="s">
        <v>75</v>
      </c>
      <c r="D344" s="1">
        <v>2</v>
      </c>
      <c r="E344" s="1">
        <v>1</v>
      </c>
      <c r="F344" s="1">
        <v>1</v>
      </c>
      <c r="G344" s="13">
        <f>Table1[[#This Row],[2nd charge]]-Table1[[#This Row],[3rd charge]]</f>
        <v>0</v>
      </c>
      <c r="H344" s="13">
        <f>SUM(Table1[[#This Row],[1st charge]],Table1[[#This Row],[2nd charge]],Table1[[#This Row],[3rd charge]])+2</f>
        <v>6</v>
      </c>
      <c r="I344" s="13">
        <f>PRODUCT(Table1[[#This Row],[2nd charge]],Table1[[#This Row],[3rd charge]])</f>
        <v>1</v>
      </c>
      <c r="J344" s="1" t="s">
        <v>31</v>
      </c>
      <c r="K344" s="1" t="s">
        <v>3</v>
      </c>
      <c r="L344" s="14">
        <f>COS(Table1[[#This Row],[Value (deg)]]/180*PI())</f>
        <v>-0.4083005130822554</v>
      </c>
      <c r="M344" s="5">
        <v>114.09812031440001</v>
      </c>
    </row>
    <row r="345" spans="1:13">
      <c r="A345" s="1">
        <v>2017</v>
      </c>
      <c r="B345" s="1" t="s">
        <v>73</v>
      </c>
      <c r="C345" s="1" t="s">
        <v>75</v>
      </c>
      <c r="D345" s="1">
        <v>2</v>
      </c>
      <c r="E345" s="1">
        <v>1</v>
      </c>
      <c r="F345" s="1">
        <v>1</v>
      </c>
      <c r="G345" s="13">
        <f>Table1[[#This Row],[2nd charge]]-Table1[[#This Row],[3rd charge]]</f>
        <v>0</v>
      </c>
      <c r="H345" s="13">
        <f>SUM(Table1[[#This Row],[1st charge]],Table1[[#This Row],[2nd charge]],Table1[[#This Row],[3rd charge]])+2</f>
        <v>6</v>
      </c>
      <c r="I345" s="13">
        <f>PRODUCT(Table1[[#This Row],[2nd charge]],Table1[[#This Row],[3rd charge]])</f>
        <v>1</v>
      </c>
      <c r="J345" s="1" t="s">
        <v>31</v>
      </c>
      <c r="K345" s="1" t="s">
        <v>4</v>
      </c>
      <c r="L345" s="14">
        <f>COS(Table1[[#This Row],[Value (deg)]]/180*PI())</f>
        <v>-0.4083005130822554</v>
      </c>
      <c r="M345" s="5">
        <v>114.09812031440001</v>
      </c>
    </row>
    <row r="346" spans="1:13">
      <c r="A346" s="1">
        <v>2017</v>
      </c>
      <c r="B346" s="1" t="s">
        <v>73</v>
      </c>
      <c r="C346" s="1" t="s">
        <v>75</v>
      </c>
      <c r="D346" s="1">
        <v>2</v>
      </c>
      <c r="E346" s="1">
        <v>1</v>
      </c>
      <c r="F346" s="1">
        <v>1</v>
      </c>
      <c r="G346" s="13">
        <f>Table1[[#This Row],[2nd charge]]-Table1[[#This Row],[3rd charge]]</f>
        <v>0</v>
      </c>
      <c r="H346" s="13">
        <f>SUM(Table1[[#This Row],[1st charge]],Table1[[#This Row],[2nd charge]],Table1[[#This Row],[3rd charge]])+2</f>
        <v>6</v>
      </c>
      <c r="I346" s="13">
        <f>PRODUCT(Table1[[#This Row],[2nd charge]],Table1[[#This Row],[3rd charge]])</f>
        <v>1</v>
      </c>
      <c r="J346" s="1" t="s">
        <v>31</v>
      </c>
      <c r="K346" s="1" t="s">
        <v>5</v>
      </c>
      <c r="L346" s="14">
        <f>COS(Table1[[#This Row],[Value (deg)]]/180*PI())</f>
        <v>-0.66658138203352091</v>
      </c>
      <c r="M346" s="5">
        <v>131.80375937119899</v>
      </c>
    </row>
    <row r="347" spans="1:13">
      <c r="A347" s="1">
        <v>2017</v>
      </c>
      <c r="B347" s="1" t="s">
        <v>73</v>
      </c>
      <c r="C347" s="1" t="s">
        <v>75</v>
      </c>
      <c r="D347" s="1">
        <v>2</v>
      </c>
      <c r="E347" s="1">
        <v>2</v>
      </c>
      <c r="F347" s="1">
        <v>1</v>
      </c>
      <c r="G347" s="13">
        <f>Table1[[#This Row],[2nd charge]]-Table1[[#This Row],[3rd charge]]</f>
        <v>1</v>
      </c>
      <c r="H347" s="13">
        <f>SUM(Table1[[#This Row],[1st charge]],Table1[[#This Row],[2nd charge]],Table1[[#This Row],[3rd charge]])+2</f>
        <v>7</v>
      </c>
      <c r="I347" s="13">
        <f>PRODUCT(Table1[[#This Row],[2nd charge]],Table1[[#This Row],[3rd charge]])</f>
        <v>2</v>
      </c>
      <c r="J347" s="1" t="s">
        <v>32</v>
      </c>
      <c r="K347" s="1" t="s">
        <v>3</v>
      </c>
      <c r="L347" s="14">
        <f>COS(Table1[[#This Row],[Value (deg)]]/180*PI())</f>
        <v>-0.56761442517806382</v>
      </c>
      <c r="M347" s="5">
        <v>124.58403934107901</v>
      </c>
    </row>
    <row r="348" spans="1:13">
      <c r="A348" s="1">
        <v>2017</v>
      </c>
      <c r="B348" s="1" t="s">
        <v>73</v>
      </c>
      <c r="C348" s="1" t="s">
        <v>75</v>
      </c>
      <c r="D348" s="1">
        <v>2</v>
      </c>
      <c r="E348" s="1">
        <v>2</v>
      </c>
      <c r="F348" s="1">
        <v>1</v>
      </c>
      <c r="G348" s="13">
        <f>Table1[[#This Row],[2nd charge]]-Table1[[#This Row],[3rd charge]]</f>
        <v>1</v>
      </c>
      <c r="H348" s="13">
        <f>SUM(Table1[[#This Row],[1st charge]],Table1[[#This Row],[2nd charge]],Table1[[#This Row],[3rd charge]])+2</f>
        <v>7</v>
      </c>
      <c r="I348" s="13">
        <f>PRODUCT(Table1[[#This Row],[2nd charge]],Table1[[#This Row],[3rd charge]])</f>
        <v>2</v>
      </c>
      <c r="J348" s="1" t="s">
        <v>32</v>
      </c>
      <c r="K348" s="1" t="s">
        <v>4</v>
      </c>
      <c r="L348" s="14">
        <f>COS(Table1[[#This Row],[Value (deg)]]/180*PI())</f>
        <v>-0.23258598993787924</v>
      </c>
      <c r="M348" s="5">
        <v>103.449367744418</v>
      </c>
    </row>
    <row r="349" spans="1:13">
      <c r="A349" s="1">
        <v>2017</v>
      </c>
      <c r="B349" s="1" t="s">
        <v>73</v>
      </c>
      <c r="C349" s="1" t="s">
        <v>75</v>
      </c>
      <c r="D349" s="1">
        <v>2</v>
      </c>
      <c r="E349" s="1">
        <v>2</v>
      </c>
      <c r="F349" s="1">
        <v>1</v>
      </c>
      <c r="G349" s="13">
        <f>Table1[[#This Row],[2nd charge]]-Table1[[#This Row],[3rd charge]]</f>
        <v>1</v>
      </c>
      <c r="H349" s="13">
        <f>SUM(Table1[[#This Row],[1st charge]],Table1[[#This Row],[2nd charge]],Table1[[#This Row],[3rd charge]])+2</f>
        <v>7</v>
      </c>
      <c r="I349" s="13">
        <f>PRODUCT(Table1[[#This Row],[2nd charge]],Table1[[#This Row],[3rd charge]])</f>
        <v>2</v>
      </c>
      <c r="J349" s="1" t="s">
        <v>32</v>
      </c>
      <c r="K349" s="1" t="s">
        <v>5</v>
      </c>
      <c r="L349" s="14">
        <f>COS(Table1[[#This Row],[Value (deg)]]/180*PI())</f>
        <v>-0.66869719191992261</v>
      </c>
      <c r="M349" s="5">
        <v>131.966592914502</v>
      </c>
    </row>
    <row r="350" spans="1:13">
      <c r="A350" s="1">
        <v>2017</v>
      </c>
      <c r="B350" s="1" t="s">
        <v>73</v>
      </c>
      <c r="C350" s="1" t="s">
        <v>75</v>
      </c>
      <c r="D350" s="1">
        <v>2</v>
      </c>
      <c r="E350" s="1">
        <v>2</v>
      </c>
      <c r="F350" s="1">
        <v>2</v>
      </c>
      <c r="G350" s="13">
        <f>Table1[[#This Row],[2nd charge]]-Table1[[#This Row],[3rd charge]]</f>
        <v>0</v>
      </c>
      <c r="H350" s="13">
        <f>SUM(Table1[[#This Row],[1st charge]],Table1[[#This Row],[2nd charge]],Table1[[#This Row],[3rd charge]])+2</f>
        <v>8</v>
      </c>
      <c r="I350" s="13">
        <f>PRODUCT(Table1[[#This Row],[2nd charge]],Table1[[#This Row],[3rd charge]])</f>
        <v>4</v>
      </c>
      <c r="J350" s="1" t="s">
        <v>12</v>
      </c>
      <c r="K350" s="1" t="s">
        <v>3</v>
      </c>
      <c r="L350" s="14">
        <f>COS(Table1[[#This Row],[Value (deg)]]/180*PI())</f>
        <v>-0.36670141719782112</v>
      </c>
      <c r="M350" s="5">
        <v>111.512328395149</v>
      </c>
    </row>
    <row r="351" spans="1:13">
      <c r="A351" s="1">
        <v>2017</v>
      </c>
      <c r="B351" s="1" t="s">
        <v>73</v>
      </c>
      <c r="C351" s="1" t="s">
        <v>75</v>
      </c>
      <c r="D351" s="1">
        <v>2</v>
      </c>
      <c r="E351" s="1">
        <v>2</v>
      </c>
      <c r="F351" s="1">
        <v>2</v>
      </c>
      <c r="G351" s="13">
        <f>Table1[[#This Row],[2nd charge]]-Table1[[#This Row],[3rd charge]]</f>
        <v>0</v>
      </c>
      <c r="H351" s="13">
        <f>SUM(Table1[[#This Row],[1st charge]],Table1[[#This Row],[2nd charge]],Table1[[#This Row],[3rd charge]])+2</f>
        <v>8</v>
      </c>
      <c r="I351" s="13">
        <f>PRODUCT(Table1[[#This Row],[2nd charge]],Table1[[#This Row],[3rd charge]])</f>
        <v>4</v>
      </c>
      <c r="J351" s="1" t="s">
        <v>12</v>
      </c>
      <c r="K351" s="1" t="s">
        <v>4</v>
      </c>
      <c r="L351" s="14">
        <f>COS(Table1[[#This Row],[Value (deg)]]/180*PI())</f>
        <v>-0.36670141719782112</v>
      </c>
      <c r="M351" s="5">
        <v>111.512328395149</v>
      </c>
    </row>
    <row r="352" spans="1:13">
      <c r="A352" s="1">
        <v>2017</v>
      </c>
      <c r="B352" s="1" t="s">
        <v>73</v>
      </c>
      <c r="C352" s="1" t="s">
        <v>75</v>
      </c>
      <c r="D352" s="1">
        <v>2</v>
      </c>
      <c r="E352" s="1">
        <v>2</v>
      </c>
      <c r="F352" s="1">
        <v>2</v>
      </c>
      <c r="G352" s="13">
        <f>Table1[[#This Row],[2nd charge]]-Table1[[#This Row],[3rd charge]]</f>
        <v>0</v>
      </c>
      <c r="H352" s="13">
        <f>SUM(Table1[[#This Row],[1st charge]],Table1[[#This Row],[2nd charge]],Table1[[#This Row],[3rd charge]])+2</f>
        <v>8</v>
      </c>
      <c r="I352" s="13">
        <f>PRODUCT(Table1[[#This Row],[2nd charge]],Table1[[#This Row],[3rd charge]])</f>
        <v>4</v>
      </c>
      <c r="J352" s="1" t="s">
        <v>12</v>
      </c>
      <c r="K352" s="1" t="s">
        <v>5</v>
      </c>
      <c r="L352" s="14">
        <f>COS(Table1[[#This Row],[Value (deg)]]/180*PI())</f>
        <v>-0.73106014125020713</v>
      </c>
      <c r="M352" s="5">
        <v>136.97534320970101</v>
      </c>
    </row>
    <row r="353" spans="1:13">
      <c r="A353" s="1">
        <v>2017</v>
      </c>
      <c r="B353" s="1" t="s">
        <v>73</v>
      </c>
      <c r="C353" s="1" t="s">
        <v>75</v>
      </c>
      <c r="D353" s="1">
        <v>2</v>
      </c>
      <c r="E353" s="1">
        <v>3</v>
      </c>
      <c r="F353" s="1">
        <v>1</v>
      </c>
      <c r="G353" s="13">
        <f>Table1[[#This Row],[2nd charge]]-Table1[[#This Row],[3rd charge]]</f>
        <v>2</v>
      </c>
      <c r="H353" s="13">
        <f>SUM(Table1[[#This Row],[1st charge]],Table1[[#This Row],[2nd charge]],Table1[[#This Row],[3rd charge]])+2</f>
        <v>8</v>
      </c>
      <c r="I353" s="13">
        <f>PRODUCT(Table1[[#This Row],[2nd charge]],Table1[[#This Row],[3rd charge]])</f>
        <v>3</v>
      </c>
      <c r="J353" s="1" t="s">
        <v>33</v>
      </c>
      <c r="K353" s="1" t="s">
        <v>3</v>
      </c>
      <c r="L353" s="14">
        <f>COS(Table1[[#This Row],[Value (deg)]]/180*PI())</f>
        <v>-0.6969674505887089</v>
      </c>
      <c r="M353" s="5">
        <v>134.184205669481</v>
      </c>
    </row>
    <row r="354" spans="1:13">
      <c r="A354" s="1">
        <v>2017</v>
      </c>
      <c r="B354" s="1" t="s">
        <v>73</v>
      </c>
      <c r="C354" s="1" t="s">
        <v>75</v>
      </c>
      <c r="D354" s="1">
        <v>2</v>
      </c>
      <c r="E354" s="1">
        <v>3</v>
      </c>
      <c r="F354" s="1">
        <v>1</v>
      </c>
      <c r="G354" s="13">
        <f>Table1[[#This Row],[2nd charge]]-Table1[[#This Row],[3rd charge]]</f>
        <v>2</v>
      </c>
      <c r="H354" s="13">
        <f>SUM(Table1[[#This Row],[1st charge]],Table1[[#This Row],[2nd charge]],Table1[[#This Row],[3rd charge]])+2</f>
        <v>8</v>
      </c>
      <c r="I354" s="13">
        <f>PRODUCT(Table1[[#This Row],[2nd charge]],Table1[[#This Row],[3rd charge]])</f>
        <v>3</v>
      </c>
      <c r="J354" s="1" t="s">
        <v>33</v>
      </c>
      <c r="K354" s="1" t="s">
        <v>4</v>
      </c>
      <c r="L354" s="14">
        <f>COS(Table1[[#This Row],[Value (deg)]]/180*PI())</f>
        <v>-3.0470276740136876E-2</v>
      </c>
      <c r="M354" s="5">
        <v>91.7460885180014</v>
      </c>
    </row>
    <row r="355" spans="1:13">
      <c r="A355" s="1">
        <v>2017</v>
      </c>
      <c r="B355" s="1" t="s">
        <v>73</v>
      </c>
      <c r="C355" s="1" t="s">
        <v>75</v>
      </c>
      <c r="D355" s="1">
        <v>2</v>
      </c>
      <c r="E355" s="1">
        <v>3</v>
      </c>
      <c r="F355" s="1">
        <v>1</v>
      </c>
      <c r="G355" s="13">
        <f>Table1[[#This Row],[2nd charge]]-Table1[[#This Row],[3rd charge]]</f>
        <v>2</v>
      </c>
      <c r="H355" s="13">
        <f>SUM(Table1[[#This Row],[1st charge]],Table1[[#This Row],[2nd charge]],Table1[[#This Row],[3rd charge]])+2</f>
        <v>8</v>
      </c>
      <c r="I355" s="13">
        <f>PRODUCT(Table1[[#This Row],[2nd charge]],Table1[[#This Row],[3rd charge]])</f>
        <v>3</v>
      </c>
      <c r="J355" s="1" t="s">
        <v>33</v>
      </c>
      <c r="K355" s="1" t="s">
        <v>5</v>
      </c>
      <c r="L355" s="14">
        <f>COS(Table1[[#This Row],[Value (deg)]]/180*PI())</f>
        <v>-0.6955330020371171</v>
      </c>
      <c r="M355" s="5">
        <v>134.06970581251699</v>
      </c>
    </row>
    <row r="356" spans="1:13">
      <c r="A356" s="1">
        <v>2017</v>
      </c>
      <c r="B356" s="1" t="s">
        <v>73</v>
      </c>
      <c r="C356" s="1" t="s">
        <v>75</v>
      </c>
      <c r="D356" s="1">
        <v>2</v>
      </c>
      <c r="E356" s="1">
        <v>3</v>
      </c>
      <c r="F356" s="1">
        <v>2</v>
      </c>
      <c r="G356" s="13">
        <f>Table1[[#This Row],[2nd charge]]-Table1[[#This Row],[3rd charge]]</f>
        <v>1</v>
      </c>
      <c r="H356" s="13">
        <f>SUM(Table1[[#This Row],[1st charge]],Table1[[#This Row],[2nd charge]],Table1[[#This Row],[3rd charge]])+2</f>
        <v>9</v>
      </c>
      <c r="I356" s="13">
        <f>PRODUCT(Table1[[#This Row],[2nd charge]],Table1[[#This Row],[3rd charge]])</f>
        <v>6</v>
      </c>
      <c r="J356" s="1" t="s">
        <v>13</v>
      </c>
      <c r="K356" s="1" t="s">
        <v>3</v>
      </c>
      <c r="L356" s="14">
        <f>COS(Table1[[#This Row],[Value (deg)]]/180*PI())</f>
        <v>-0.47905466584829859</v>
      </c>
      <c r="M356" s="5">
        <v>118.623678938293</v>
      </c>
    </row>
    <row r="357" spans="1:13">
      <c r="A357" s="1">
        <v>2017</v>
      </c>
      <c r="B357" s="1" t="s">
        <v>73</v>
      </c>
      <c r="C357" s="1" t="s">
        <v>75</v>
      </c>
      <c r="D357" s="1">
        <v>2</v>
      </c>
      <c r="E357" s="1">
        <v>3</v>
      </c>
      <c r="F357" s="1">
        <v>2</v>
      </c>
      <c r="G357" s="13">
        <f>Table1[[#This Row],[2nd charge]]-Table1[[#This Row],[3rd charge]]</f>
        <v>1</v>
      </c>
      <c r="H357" s="13">
        <f>SUM(Table1[[#This Row],[1st charge]],Table1[[#This Row],[2nd charge]],Table1[[#This Row],[3rd charge]])+2</f>
        <v>9</v>
      </c>
      <c r="I357" s="13">
        <f>PRODUCT(Table1[[#This Row],[2nd charge]],Table1[[#This Row],[3rd charge]])</f>
        <v>6</v>
      </c>
      <c r="J357" s="1" t="s">
        <v>13</v>
      </c>
      <c r="K357" s="1" t="s">
        <v>4</v>
      </c>
      <c r="L357" s="14">
        <f>COS(Table1[[#This Row],[Value (deg)]]/180*PI())</f>
        <v>-0.20039905102480277</v>
      </c>
      <c r="M357" s="5">
        <v>101.560295414111</v>
      </c>
    </row>
    <row r="358" spans="1:13">
      <c r="A358" s="1">
        <v>2017</v>
      </c>
      <c r="B358" s="1" t="s">
        <v>73</v>
      </c>
      <c r="C358" s="1" t="s">
        <v>75</v>
      </c>
      <c r="D358" s="1">
        <v>2</v>
      </c>
      <c r="E358" s="1">
        <v>3</v>
      </c>
      <c r="F358" s="1">
        <v>2</v>
      </c>
      <c r="G358" s="13">
        <f>Table1[[#This Row],[2nd charge]]-Table1[[#This Row],[3rd charge]]</f>
        <v>1</v>
      </c>
      <c r="H358" s="13">
        <f>SUM(Table1[[#This Row],[1st charge]],Table1[[#This Row],[2nd charge]],Table1[[#This Row],[3rd charge]])+2</f>
        <v>9</v>
      </c>
      <c r="I358" s="13">
        <f>PRODUCT(Table1[[#This Row],[2nd charge]],Table1[[#This Row],[3rd charge]])</f>
        <v>6</v>
      </c>
      <c r="J358" s="1" t="s">
        <v>13</v>
      </c>
      <c r="K358" s="1" t="s">
        <v>5</v>
      </c>
      <c r="L358" s="14">
        <f>COS(Table1[[#This Row],[Value (deg)]]/180*PI())</f>
        <v>-0.76397653347430872</v>
      </c>
      <c r="M358" s="5">
        <v>139.81602564759501</v>
      </c>
    </row>
    <row r="359" spans="1:13">
      <c r="A359" s="1">
        <v>2017</v>
      </c>
      <c r="B359" s="1" t="s">
        <v>73</v>
      </c>
      <c r="C359" s="1" t="s">
        <v>75</v>
      </c>
      <c r="D359" s="1">
        <v>2</v>
      </c>
      <c r="E359" s="1">
        <v>3</v>
      </c>
      <c r="F359" s="1">
        <v>3</v>
      </c>
      <c r="G359" s="13">
        <f>Table1[[#This Row],[2nd charge]]-Table1[[#This Row],[3rd charge]]</f>
        <v>0</v>
      </c>
      <c r="H359" s="13">
        <f>SUM(Table1[[#This Row],[1st charge]],Table1[[#This Row],[2nd charge]],Table1[[#This Row],[3rd charge]])+2</f>
        <v>10</v>
      </c>
      <c r="I359" s="13">
        <f>PRODUCT(Table1[[#This Row],[2nd charge]],Table1[[#This Row],[3rd charge]])</f>
        <v>9</v>
      </c>
      <c r="J359" s="1" t="s">
        <v>14</v>
      </c>
      <c r="K359" s="1" t="s">
        <v>3</v>
      </c>
      <c r="L359" s="14">
        <f>COS(Table1[[#This Row],[Value (deg)]]/180*PI())</f>
        <v>-0.3183533397383902</v>
      </c>
      <c r="M359" s="5">
        <v>108.56337104530201</v>
      </c>
    </row>
    <row r="360" spans="1:13">
      <c r="A360" s="1">
        <v>2017</v>
      </c>
      <c r="B360" s="1" t="s">
        <v>73</v>
      </c>
      <c r="C360" s="1" t="s">
        <v>75</v>
      </c>
      <c r="D360" s="1">
        <v>2</v>
      </c>
      <c r="E360" s="1">
        <v>3</v>
      </c>
      <c r="F360" s="1">
        <v>3</v>
      </c>
      <c r="G360" s="13">
        <f>Table1[[#This Row],[2nd charge]]-Table1[[#This Row],[3rd charge]]</f>
        <v>0</v>
      </c>
      <c r="H360" s="13">
        <f>SUM(Table1[[#This Row],[1st charge]],Table1[[#This Row],[2nd charge]],Table1[[#This Row],[3rd charge]])+2</f>
        <v>10</v>
      </c>
      <c r="I360" s="13">
        <f>PRODUCT(Table1[[#This Row],[2nd charge]],Table1[[#This Row],[3rd charge]])</f>
        <v>9</v>
      </c>
      <c r="J360" s="1" t="s">
        <v>14</v>
      </c>
      <c r="K360" s="1" t="s">
        <v>4</v>
      </c>
      <c r="L360" s="14">
        <f>COS(Table1[[#This Row],[Value (deg)]]/180*PI())</f>
        <v>-0.3183533397383902</v>
      </c>
      <c r="M360" s="5">
        <v>108.56337104530201</v>
      </c>
    </row>
    <row r="361" spans="1:13">
      <c r="A361" s="1">
        <v>2017</v>
      </c>
      <c r="B361" s="1" t="s">
        <v>73</v>
      </c>
      <c r="C361" s="1" t="s">
        <v>75</v>
      </c>
      <c r="D361" s="1">
        <v>2</v>
      </c>
      <c r="E361" s="1">
        <v>3</v>
      </c>
      <c r="F361" s="1">
        <v>3</v>
      </c>
      <c r="G361" s="13">
        <f>Table1[[#This Row],[2nd charge]]-Table1[[#This Row],[3rd charge]]</f>
        <v>0</v>
      </c>
      <c r="H361" s="13">
        <f>SUM(Table1[[#This Row],[1st charge]],Table1[[#This Row],[2nd charge]],Table1[[#This Row],[3rd charge]])+2</f>
        <v>10</v>
      </c>
      <c r="I361" s="13">
        <f>PRODUCT(Table1[[#This Row],[2nd charge]],Table1[[#This Row],[3rd charge]])</f>
        <v>9</v>
      </c>
      <c r="J361" s="1" t="s">
        <v>14</v>
      </c>
      <c r="K361" s="1" t="s">
        <v>5</v>
      </c>
      <c r="L361" s="14">
        <f>COS(Table1[[#This Row],[Value (deg)]]/180*PI())</f>
        <v>-0.79730230215480524</v>
      </c>
      <c r="M361" s="5">
        <v>142.873257909394</v>
      </c>
    </row>
    <row r="362" spans="1:13">
      <c r="A362" s="1">
        <v>2017</v>
      </c>
      <c r="B362" s="1" t="s">
        <v>73</v>
      </c>
      <c r="C362" s="1" t="s">
        <v>75</v>
      </c>
      <c r="D362" s="1">
        <v>2</v>
      </c>
      <c r="E362" s="1">
        <v>4</v>
      </c>
      <c r="F362" s="1">
        <v>2</v>
      </c>
      <c r="G362" s="13">
        <f>Table1[[#This Row],[2nd charge]]-Table1[[#This Row],[3rd charge]]</f>
        <v>2</v>
      </c>
      <c r="H362" s="13">
        <f>SUM(Table1[[#This Row],[1st charge]],Table1[[#This Row],[2nd charge]],Table1[[#This Row],[3rd charge]])+2</f>
        <v>10</v>
      </c>
      <c r="I362" s="13">
        <f>PRODUCT(Table1[[#This Row],[2nd charge]],Table1[[#This Row],[3rd charge]])</f>
        <v>8</v>
      </c>
      <c r="J362" s="1" t="s">
        <v>23</v>
      </c>
      <c r="K362" s="1" t="s">
        <v>3</v>
      </c>
      <c r="L362" s="14">
        <f>COS(Table1[[#This Row],[Value (deg)]]/180*PI())</f>
        <v>-0.57055946966760451</v>
      </c>
      <c r="M362" s="5">
        <v>124.78924849438</v>
      </c>
    </row>
    <row r="363" spans="1:13">
      <c r="A363" s="1">
        <v>2017</v>
      </c>
      <c r="B363" s="1" t="s">
        <v>73</v>
      </c>
      <c r="C363" s="1" t="s">
        <v>75</v>
      </c>
      <c r="D363" s="1">
        <v>2</v>
      </c>
      <c r="E363" s="1">
        <v>4</v>
      </c>
      <c r="F363" s="1">
        <v>2</v>
      </c>
      <c r="G363" s="13">
        <f>Table1[[#This Row],[2nd charge]]-Table1[[#This Row],[3rd charge]]</f>
        <v>2</v>
      </c>
      <c r="H363" s="13">
        <f>SUM(Table1[[#This Row],[1st charge]],Table1[[#This Row],[2nd charge]],Table1[[#This Row],[3rd charge]])+2</f>
        <v>10</v>
      </c>
      <c r="I363" s="13">
        <f>PRODUCT(Table1[[#This Row],[2nd charge]],Table1[[#This Row],[3rd charge]])</f>
        <v>8</v>
      </c>
      <c r="J363" s="1" t="s">
        <v>23</v>
      </c>
      <c r="K363" s="1" t="s">
        <v>4</v>
      </c>
      <c r="L363" s="14">
        <f>COS(Table1[[#This Row],[Value (deg)]]/180*PI())</f>
        <v>-5.3825409019197974E-2</v>
      </c>
      <c r="M363" s="5">
        <v>93.085459844837104</v>
      </c>
    </row>
    <row r="364" spans="1:13">
      <c r="A364" s="1">
        <v>2017</v>
      </c>
      <c r="B364" s="1" t="s">
        <v>73</v>
      </c>
      <c r="C364" s="1" t="s">
        <v>75</v>
      </c>
      <c r="D364" s="1">
        <v>2</v>
      </c>
      <c r="E364" s="1">
        <v>4</v>
      </c>
      <c r="F364" s="1">
        <v>2</v>
      </c>
      <c r="G364" s="13">
        <f>Table1[[#This Row],[2nd charge]]-Table1[[#This Row],[3rd charge]]</f>
        <v>2</v>
      </c>
      <c r="H364" s="13">
        <f>SUM(Table1[[#This Row],[1st charge]],Table1[[#This Row],[2nd charge]],Table1[[#This Row],[3rd charge]])+2</f>
        <v>10</v>
      </c>
      <c r="I364" s="13">
        <f>PRODUCT(Table1[[#This Row],[2nd charge]],Table1[[#This Row],[3rd charge]])</f>
        <v>8</v>
      </c>
      <c r="J364" s="1" t="s">
        <v>23</v>
      </c>
      <c r="K364" s="1" t="s">
        <v>5</v>
      </c>
      <c r="L364" s="14">
        <f>COS(Table1[[#This Row],[Value (deg)]]/180*PI())</f>
        <v>-0.78935516741250633</v>
      </c>
      <c r="M364" s="5">
        <v>142.12529166078201</v>
      </c>
    </row>
    <row r="365" spans="1:13">
      <c r="A365" s="1">
        <v>2017</v>
      </c>
      <c r="B365" s="1" t="s">
        <v>73</v>
      </c>
      <c r="C365" s="1" t="s">
        <v>75</v>
      </c>
      <c r="D365" s="1">
        <v>2</v>
      </c>
      <c r="E365" s="1">
        <v>4</v>
      </c>
      <c r="F365" s="1">
        <v>3</v>
      </c>
      <c r="G365" s="13">
        <f>Table1[[#This Row],[2nd charge]]-Table1[[#This Row],[3rd charge]]</f>
        <v>1</v>
      </c>
      <c r="H365" s="13">
        <f>SUM(Table1[[#This Row],[1st charge]],Table1[[#This Row],[2nd charge]],Table1[[#This Row],[3rd charge]])+2</f>
        <v>11</v>
      </c>
      <c r="I365" s="13">
        <f>PRODUCT(Table1[[#This Row],[2nd charge]],Table1[[#This Row],[3rd charge]])</f>
        <v>12</v>
      </c>
      <c r="J365" s="1" t="s">
        <v>24</v>
      </c>
      <c r="K365" s="1" t="s">
        <v>3</v>
      </c>
      <c r="L365" s="14">
        <f>COS(Table1[[#This Row],[Value (deg)]]/180*PI())</f>
        <v>-0.41202307643171998</v>
      </c>
      <c r="M365" s="5">
        <v>114.33198480905899</v>
      </c>
    </row>
    <row r="366" spans="1:13">
      <c r="A366" s="1">
        <v>2017</v>
      </c>
      <c r="B366" s="1" t="s">
        <v>73</v>
      </c>
      <c r="C366" s="1" t="s">
        <v>75</v>
      </c>
      <c r="D366" s="1">
        <v>2</v>
      </c>
      <c r="E366" s="1">
        <v>4</v>
      </c>
      <c r="F366" s="1">
        <v>3</v>
      </c>
      <c r="G366" s="13">
        <f>Table1[[#This Row],[2nd charge]]-Table1[[#This Row],[3rd charge]]</f>
        <v>1</v>
      </c>
      <c r="H366" s="13">
        <f>SUM(Table1[[#This Row],[1st charge]],Table1[[#This Row],[2nd charge]],Table1[[#This Row],[3rd charge]])+2</f>
        <v>11</v>
      </c>
      <c r="I366" s="13">
        <f>PRODUCT(Table1[[#This Row],[2nd charge]],Table1[[#This Row],[3rd charge]])</f>
        <v>12</v>
      </c>
      <c r="J366" s="1" t="s">
        <v>24</v>
      </c>
      <c r="K366" s="1" t="s">
        <v>4</v>
      </c>
      <c r="L366" s="14">
        <f>COS(Table1[[#This Row],[Value (deg)]]/180*PI())</f>
        <v>-0.18436375611834727</v>
      </c>
      <c r="M366" s="5">
        <v>100.624040262037</v>
      </c>
    </row>
    <row r="367" spans="1:13">
      <c r="A367" s="1">
        <v>2017</v>
      </c>
      <c r="B367" s="1" t="s">
        <v>73</v>
      </c>
      <c r="C367" s="1" t="s">
        <v>75</v>
      </c>
      <c r="D367" s="1">
        <v>2</v>
      </c>
      <c r="E367" s="1">
        <v>4</v>
      </c>
      <c r="F367" s="1">
        <v>3</v>
      </c>
      <c r="G367" s="13">
        <f>Table1[[#This Row],[2nd charge]]-Table1[[#This Row],[3rd charge]]</f>
        <v>1</v>
      </c>
      <c r="H367" s="13">
        <f>SUM(Table1[[#This Row],[1st charge]],Table1[[#This Row],[2nd charge]],Table1[[#This Row],[3rd charge]])+2</f>
        <v>11</v>
      </c>
      <c r="I367" s="13">
        <f>PRODUCT(Table1[[#This Row],[2nd charge]],Table1[[#This Row],[3rd charge]])</f>
        <v>12</v>
      </c>
      <c r="J367" s="1" t="s">
        <v>24</v>
      </c>
      <c r="K367" s="1" t="s">
        <v>5</v>
      </c>
      <c r="L367" s="14">
        <f>COS(Table1[[#This Row],[Value (deg)]]/180*PI())</f>
        <v>-0.81959202707856071</v>
      </c>
      <c r="M367" s="5">
        <v>145.043974928903</v>
      </c>
    </row>
    <row r="368" spans="1:13">
      <c r="A368" s="1">
        <v>2017</v>
      </c>
      <c r="B368" s="1" t="s">
        <v>73</v>
      </c>
      <c r="C368" s="1" t="s">
        <v>75</v>
      </c>
      <c r="D368" s="1">
        <v>2</v>
      </c>
      <c r="E368" s="1">
        <v>4</v>
      </c>
      <c r="F368" s="1">
        <v>4</v>
      </c>
      <c r="G368" s="13">
        <f>Table1[[#This Row],[2nd charge]]-Table1[[#This Row],[3rd charge]]</f>
        <v>0</v>
      </c>
      <c r="H368" s="13">
        <f>SUM(Table1[[#This Row],[1st charge]],Table1[[#This Row],[2nd charge]],Table1[[#This Row],[3rd charge]])+2</f>
        <v>12</v>
      </c>
      <c r="I368" s="13">
        <f>PRODUCT(Table1[[#This Row],[2nd charge]],Table1[[#This Row],[3rd charge]])</f>
        <v>16</v>
      </c>
      <c r="J368" s="1" t="s">
        <v>25</v>
      </c>
      <c r="K368" s="1" t="s">
        <v>3</v>
      </c>
      <c r="L368" s="14">
        <f>COS(Table1[[#This Row],[Value (deg)]]/180*PI())</f>
        <v>-0.28327460273065208</v>
      </c>
      <c r="M368" s="5">
        <v>106.45574085890399</v>
      </c>
    </row>
    <row r="369" spans="1:13">
      <c r="A369" s="1">
        <v>2017</v>
      </c>
      <c r="B369" s="1" t="s">
        <v>73</v>
      </c>
      <c r="C369" s="1" t="s">
        <v>75</v>
      </c>
      <c r="D369" s="1">
        <v>2</v>
      </c>
      <c r="E369" s="1">
        <v>4</v>
      </c>
      <c r="F369" s="1">
        <v>4</v>
      </c>
      <c r="G369" s="13">
        <f>Table1[[#This Row],[2nd charge]]-Table1[[#This Row],[3rd charge]]</f>
        <v>0</v>
      </c>
      <c r="H369" s="13">
        <f>SUM(Table1[[#This Row],[1st charge]],Table1[[#This Row],[2nd charge]],Table1[[#This Row],[3rd charge]])+2</f>
        <v>12</v>
      </c>
      <c r="I369" s="13">
        <f>PRODUCT(Table1[[#This Row],[2nd charge]],Table1[[#This Row],[3rd charge]])</f>
        <v>16</v>
      </c>
      <c r="J369" s="1" t="s">
        <v>25</v>
      </c>
      <c r="K369" s="1" t="s">
        <v>4</v>
      </c>
      <c r="L369" s="14">
        <f>COS(Table1[[#This Row],[Value (deg)]]/180*PI())</f>
        <v>-0.28327460273065208</v>
      </c>
      <c r="M369" s="5">
        <v>106.45574085890399</v>
      </c>
    </row>
    <row r="370" spans="1:13">
      <c r="A370" s="1">
        <v>2017</v>
      </c>
      <c r="B370" s="1" t="s">
        <v>73</v>
      </c>
      <c r="C370" s="1" t="s">
        <v>75</v>
      </c>
      <c r="D370" s="1">
        <v>2</v>
      </c>
      <c r="E370" s="1">
        <v>4</v>
      </c>
      <c r="F370" s="1">
        <v>4</v>
      </c>
      <c r="G370" s="13">
        <f>Table1[[#This Row],[2nd charge]]-Table1[[#This Row],[3rd charge]]</f>
        <v>0</v>
      </c>
      <c r="H370" s="13">
        <f>SUM(Table1[[#This Row],[1st charge]],Table1[[#This Row],[2nd charge]],Table1[[#This Row],[3rd charge]])+2</f>
        <v>12</v>
      </c>
      <c r="I370" s="13">
        <f>PRODUCT(Table1[[#This Row],[2nd charge]],Table1[[#This Row],[3rd charge]])</f>
        <v>16</v>
      </c>
      <c r="J370" s="1" t="s">
        <v>25</v>
      </c>
      <c r="K370" s="1" t="s">
        <v>5</v>
      </c>
      <c r="L370" s="14">
        <f>COS(Table1[[#This Row],[Value (deg)]]/180*PI())</f>
        <v>-0.83951099889557268</v>
      </c>
      <c r="M370" s="5">
        <v>147.08851828219099</v>
      </c>
    </row>
    <row r="371" spans="1:13">
      <c r="A371" s="1">
        <v>2017</v>
      </c>
      <c r="B371" s="1" t="s">
        <v>73</v>
      </c>
      <c r="C371" s="1" t="s">
        <v>75</v>
      </c>
      <c r="D371" s="1">
        <v>2</v>
      </c>
      <c r="E371" s="1">
        <v>5</v>
      </c>
      <c r="F371" s="1">
        <v>3</v>
      </c>
      <c r="G371" s="13">
        <f>Table1[[#This Row],[2nd charge]]-Table1[[#This Row],[3rd charge]]</f>
        <v>2</v>
      </c>
      <c r="H371" s="13">
        <f>SUM(Table1[[#This Row],[1st charge]],Table1[[#This Row],[2nd charge]],Table1[[#This Row],[3rd charge]])+2</f>
        <v>12</v>
      </c>
      <c r="I371" s="13">
        <f>PRODUCT(Table1[[#This Row],[2nd charge]],Table1[[#This Row],[3rd charge]])</f>
        <v>15</v>
      </c>
      <c r="J371" s="1" t="s">
        <v>26</v>
      </c>
      <c r="K371" s="1" t="s">
        <v>3</v>
      </c>
      <c r="L371" s="14">
        <f>COS(Table1[[#This Row],[Value (deg)]]/180*PI())</f>
        <v>-0.48884588797452033</v>
      </c>
      <c r="M371" s="5">
        <v>119.264753332045</v>
      </c>
    </row>
    <row r="372" spans="1:13">
      <c r="A372" s="1">
        <v>2017</v>
      </c>
      <c r="B372" s="1" t="s">
        <v>73</v>
      </c>
      <c r="C372" s="1" t="s">
        <v>75</v>
      </c>
      <c r="D372" s="1">
        <v>2</v>
      </c>
      <c r="E372" s="1">
        <v>5</v>
      </c>
      <c r="F372" s="1">
        <v>3</v>
      </c>
      <c r="G372" s="13">
        <f>Table1[[#This Row],[2nd charge]]-Table1[[#This Row],[3rd charge]]</f>
        <v>2</v>
      </c>
      <c r="H372" s="13">
        <f>SUM(Table1[[#This Row],[1st charge]],Table1[[#This Row],[2nd charge]],Table1[[#This Row],[3rd charge]])+2</f>
        <v>12</v>
      </c>
      <c r="I372" s="13">
        <f>PRODUCT(Table1[[#This Row],[2nd charge]],Table1[[#This Row],[3rd charge]])</f>
        <v>15</v>
      </c>
      <c r="J372" s="1" t="s">
        <v>26</v>
      </c>
      <c r="K372" s="1" t="s">
        <v>4</v>
      </c>
      <c r="L372" s="14">
        <f>COS(Table1[[#This Row],[Value (deg)]]/180*PI())</f>
        <v>-6.8292670523898494E-2</v>
      </c>
      <c r="M372" s="5">
        <v>93.915929734867504</v>
      </c>
    </row>
    <row r="373" spans="1:13">
      <c r="A373" s="1">
        <v>2017</v>
      </c>
      <c r="B373" s="1" t="s">
        <v>73</v>
      </c>
      <c r="C373" s="1" t="s">
        <v>75</v>
      </c>
      <c r="D373" s="1">
        <v>2</v>
      </c>
      <c r="E373" s="1">
        <v>5</v>
      </c>
      <c r="F373" s="1">
        <v>3</v>
      </c>
      <c r="G373" s="13">
        <f>Table1[[#This Row],[2nd charge]]-Table1[[#This Row],[3rd charge]]</f>
        <v>2</v>
      </c>
      <c r="H373" s="13">
        <f>SUM(Table1[[#This Row],[1st charge]],Table1[[#This Row],[2nd charge]],Table1[[#This Row],[3rd charge]])+2</f>
        <v>12</v>
      </c>
      <c r="I373" s="13">
        <f>PRODUCT(Table1[[#This Row],[2nd charge]],Table1[[#This Row],[3rd charge]])</f>
        <v>15</v>
      </c>
      <c r="J373" s="1" t="s">
        <v>26</v>
      </c>
      <c r="K373" s="1" t="s">
        <v>5</v>
      </c>
      <c r="L373" s="14">
        <f>COS(Table1[[#This Row],[Value (deg)]]/180*PI())</f>
        <v>-0.83694887360085579</v>
      </c>
      <c r="M373" s="5">
        <v>146.81931693308599</v>
      </c>
    </row>
    <row r="374" spans="1:13">
      <c r="A374" s="1">
        <v>2017</v>
      </c>
      <c r="B374" s="1" t="s">
        <v>73</v>
      </c>
      <c r="C374" s="1" t="s">
        <v>75</v>
      </c>
      <c r="D374" s="1">
        <v>2</v>
      </c>
      <c r="E374" s="1">
        <v>5</v>
      </c>
      <c r="F374" s="1">
        <v>4</v>
      </c>
      <c r="G374" s="13">
        <f>Table1[[#This Row],[2nd charge]]-Table1[[#This Row],[3rd charge]]</f>
        <v>1</v>
      </c>
      <c r="H374" s="13">
        <f>SUM(Table1[[#This Row],[1st charge]],Table1[[#This Row],[2nd charge]],Table1[[#This Row],[3rd charge]])+2</f>
        <v>13</v>
      </c>
      <c r="I374" s="13">
        <f>PRODUCT(Table1[[#This Row],[2nd charge]],Table1[[#This Row],[3rd charge]])</f>
        <v>20</v>
      </c>
      <c r="J374" s="1" t="s">
        <v>27</v>
      </c>
      <c r="K374" s="1" t="s">
        <v>3</v>
      </c>
      <c r="L374" s="14">
        <f>COS(Table1[[#This Row],[Value (deg)]]/180*PI())</f>
        <v>-0.36352208147386839</v>
      </c>
      <c r="M374" s="5">
        <v>111.316657341561</v>
      </c>
    </row>
    <row r="375" spans="1:13">
      <c r="A375" s="1">
        <v>2017</v>
      </c>
      <c r="B375" s="1" t="s">
        <v>73</v>
      </c>
      <c r="C375" s="1" t="s">
        <v>75</v>
      </c>
      <c r="D375" s="1">
        <v>2</v>
      </c>
      <c r="E375" s="1">
        <v>5</v>
      </c>
      <c r="F375" s="1">
        <v>4</v>
      </c>
      <c r="G375" s="13">
        <f>Table1[[#This Row],[2nd charge]]-Table1[[#This Row],[3rd charge]]</f>
        <v>1</v>
      </c>
      <c r="H375" s="13">
        <f>SUM(Table1[[#This Row],[1st charge]],Table1[[#This Row],[2nd charge]],Table1[[#This Row],[3rd charge]])+2</f>
        <v>13</v>
      </c>
      <c r="I375" s="13">
        <f>PRODUCT(Table1[[#This Row],[2nd charge]],Table1[[#This Row],[3rd charge]])</f>
        <v>20</v>
      </c>
      <c r="J375" s="1" t="s">
        <v>27</v>
      </c>
      <c r="K375" s="1" t="s">
        <v>4</v>
      </c>
      <c r="L375" s="14">
        <f>COS(Table1[[#This Row],[Value (deg)]]/180*PI())</f>
        <v>-0.17339888522043642</v>
      </c>
      <c r="M375" s="5">
        <v>99.985496573924095</v>
      </c>
    </row>
    <row r="376" spans="1:13">
      <c r="A376" s="1">
        <v>2017</v>
      </c>
      <c r="B376" s="1" t="s">
        <v>73</v>
      </c>
      <c r="C376" s="1" t="s">
        <v>75</v>
      </c>
      <c r="D376" s="1">
        <v>2</v>
      </c>
      <c r="E376" s="1">
        <v>5</v>
      </c>
      <c r="F376" s="1">
        <v>4</v>
      </c>
      <c r="G376" s="13">
        <f>Table1[[#This Row],[2nd charge]]-Table1[[#This Row],[3rd charge]]</f>
        <v>1</v>
      </c>
      <c r="H376" s="13">
        <f>SUM(Table1[[#This Row],[1st charge]],Table1[[#This Row],[2nd charge]],Table1[[#This Row],[3rd charge]])+2</f>
        <v>13</v>
      </c>
      <c r="I376" s="13">
        <f>PRODUCT(Table1[[#This Row],[2nd charge]],Table1[[#This Row],[3rd charge]])</f>
        <v>20</v>
      </c>
      <c r="J376" s="1" t="s">
        <v>27</v>
      </c>
      <c r="K376" s="1" t="s">
        <v>5</v>
      </c>
      <c r="L376" s="14">
        <f>COS(Table1[[#This Row],[Value (deg)]]/180*PI())</f>
        <v>-0.85443929929016582</v>
      </c>
      <c r="M376" s="5">
        <v>148.697846084514</v>
      </c>
    </row>
    <row r="377" spans="1:13">
      <c r="A377" s="1">
        <v>2017</v>
      </c>
      <c r="B377" s="1" t="s">
        <v>73</v>
      </c>
      <c r="C377" s="1" t="s">
        <v>75</v>
      </c>
      <c r="D377" s="1">
        <v>2</v>
      </c>
      <c r="E377" s="1">
        <v>5</v>
      </c>
      <c r="F377" s="1">
        <v>5</v>
      </c>
      <c r="G377" s="13">
        <f>Table1[[#This Row],[2nd charge]]-Table1[[#This Row],[3rd charge]]</f>
        <v>0</v>
      </c>
      <c r="H377" s="13">
        <f>SUM(Table1[[#This Row],[1st charge]],Table1[[#This Row],[2nd charge]],Table1[[#This Row],[3rd charge]])+2</f>
        <v>14</v>
      </c>
      <c r="I377" s="13">
        <f>PRODUCT(Table1[[#This Row],[2nd charge]],Table1[[#This Row],[3rd charge]])</f>
        <v>25</v>
      </c>
      <c r="J377" s="1" t="s">
        <v>28</v>
      </c>
      <c r="K377" s="1" t="s">
        <v>3</v>
      </c>
      <c r="L377" s="14">
        <f>COS(Table1[[#This Row],[Value (deg)]]/180*PI())</f>
        <v>-0.25735383180790078</v>
      </c>
      <c r="M377" s="5">
        <v>104.91310563012399</v>
      </c>
    </row>
    <row r="378" spans="1:13">
      <c r="A378" s="1">
        <v>2017</v>
      </c>
      <c r="B378" s="1" t="s">
        <v>73</v>
      </c>
      <c r="C378" s="1" t="s">
        <v>75</v>
      </c>
      <c r="D378" s="1">
        <v>2</v>
      </c>
      <c r="E378" s="1">
        <v>5</v>
      </c>
      <c r="F378" s="1">
        <v>5</v>
      </c>
      <c r="G378" s="13">
        <f>Table1[[#This Row],[2nd charge]]-Table1[[#This Row],[3rd charge]]</f>
        <v>0</v>
      </c>
      <c r="H378" s="13">
        <f>SUM(Table1[[#This Row],[1st charge]],Table1[[#This Row],[2nd charge]],Table1[[#This Row],[3rd charge]])+2</f>
        <v>14</v>
      </c>
      <c r="I378" s="13">
        <f>PRODUCT(Table1[[#This Row],[2nd charge]],Table1[[#This Row],[3rd charge]])</f>
        <v>25</v>
      </c>
      <c r="J378" s="1" t="s">
        <v>28</v>
      </c>
      <c r="K378" s="1" t="s">
        <v>4</v>
      </c>
      <c r="L378" s="14">
        <f>COS(Table1[[#This Row],[Value (deg)]]/180*PI())</f>
        <v>-0.25735383180790078</v>
      </c>
      <c r="M378" s="5">
        <v>104.91310563012399</v>
      </c>
    </row>
    <row r="379" spans="1:13">
      <c r="A379" s="1">
        <v>2017</v>
      </c>
      <c r="B379" s="1" t="s">
        <v>73</v>
      </c>
      <c r="C379" s="1" t="s">
        <v>75</v>
      </c>
      <c r="D379" s="1">
        <v>2</v>
      </c>
      <c r="E379" s="1">
        <v>5</v>
      </c>
      <c r="F379" s="1">
        <v>5</v>
      </c>
      <c r="G379" s="13">
        <f>Table1[[#This Row],[2nd charge]]-Table1[[#This Row],[3rd charge]]</f>
        <v>0</v>
      </c>
      <c r="H379" s="13">
        <f>SUM(Table1[[#This Row],[1st charge]],Table1[[#This Row],[2nd charge]],Table1[[#This Row],[3rd charge]])+2</f>
        <v>14</v>
      </c>
      <c r="I379" s="13">
        <f>PRODUCT(Table1[[#This Row],[2nd charge]],Table1[[#This Row],[3rd charge]])</f>
        <v>25</v>
      </c>
      <c r="J379" s="1" t="s">
        <v>28</v>
      </c>
      <c r="K379" s="1" t="s">
        <v>5</v>
      </c>
      <c r="L379" s="14">
        <f>COS(Table1[[#This Row],[Value (deg)]]/180*PI())</f>
        <v>-0.86753801050757251</v>
      </c>
      <c r="M379" s="5">
        <v>150.17378873975099</v>
      </c>
    </row>
    <row r="380" spans="1:13">
      <c r="A380" s="1">
        <v>2015</v>
      </c>
      <c r="B380" s="1" t="s">
        <v>76</v>
      </c>
      <c r="C380" s="1" t="s">
        <v>74</v>
      </c>
      <c r="D380" s="1">
        <v>1</v>
      </c>
      <c r="E380" s="1">
        <v>1</v>
      </c>
      <c r="F380" s="1">
        <v>1</v>
      </c>
      <c r="G380" s="13">
        <f>Table1[[#This Row],[2nd charge]]-Table1[[#This Row],[3rd charge]]</f>
        <v>0</v>
      </c>
      <c r="H380" s="13">
        <f>SUM(Table1[[#This Row],[1st charge]],Table1[[#This Row],[2nd charge]],Table1[[#This Row],[3rd charge]])+2</f>
        <v>5</v>
      </c>
      <c r="I380" s="13">
        <f>PRODUCT(Table1[[#This Row],[2nd charge]],Table1[[#This Row],[3rd charge]])</f>
        <v>1</v>
      </c>
      <c r="J380" s="1" t="s">
        <v>6</v>
      </c>
      <c r="K380" s="1" t="s">
        <v>3</v>
      </c>
      <c r="L380" s="14">
        <f>COS(Table1[[#This Row],[Value (deg)]]/180*PI())</f>
        <v>-0.38815375816503794</v>
      </c>
      <c r="M380" s="5">
        <v>112.83966952178901</v>
      </c>
    </row>
    <row r="381" spans="1:13">
      <c r="A381" s="1">
        <v>2015</v>
      </c>
      <c r="B381" s="1" t="s">
        <v>76</v>
      </c>
      <c r="C381" s="1" t="s">
        <v>74</v>
      </c>
      <c r="D381" s="1">
        <v>1</v>
      </c>
      <c r="E381" s="1">
        <v>1</v>
      </c>
      <c r="F381" s="1">
        <v>1</v>
      </c>
      <c r="G381" s="13">
        <f>Table1[[#This Row],[2nd charge]]-Table1[[#This Row],[3rd charge]]</f>
        <v>0</v>
      </c>
      <c r="H381" s="13">
        <f>SUM(Table1[[#This Row],[1st charge]],Table1[[#This Row],[2nd charge]],Table1[[#This Row],[3rd charge]])+2</f>
        <v>5</v>
      </c>
      <c r="I381" s="13">
        <f>PRODUCT(Table1[[#This Row],[2nd charge]],Table1[[#This Row],[3rd charge]])</f>
        <v>1</v>
      </c>
      <c r="J381" s="1" t="s">
        <v>6</v>
      </c>
      <c r="K381" s="1" t="s">
        <v>4</v>
      </c>
      <c r="L381" s="14">
        <f>COS(Table1[[#This Row],[Value (deg)]]/180*PI())</f>
        <v>-0.38815375816503794</v>
      </c>
      <c r="M381" s="5">
        <v>112.83966952178901</v>
      </c>
    </row>
    <row r="382" spans="1:13">
      <c r="A382" s="1">
        <v>2015</v>
      </c>
      <c r="B382" s="1" t="s">
        <v>76</v>
      </c>
      <c r="C382" s="1" t="s">
        <v>74</v>
      </c>
      <c r="D382" s="1">
        <v>1</v>
      </c>
      <c r="E382" s="1">
        <v>1</v>
      </c>
      <c r="F382" s="1">
        <v>1</v>
      </c>
      <c r="G382" s="13">
        <f>Table1[[#This Row],[2nd charge]]-Table1[[#This Row],[3rd charge]]</f>
        <v>0</v>
      </c>
      <c r="H382" s="13">
        <f>SUM(Table1[[#This Row],[1st charge]],Table1[[#This Row],[2nd charge]],Table1[[#This Row],[3rd charge]])+2</f>
        <v>5</v>
      </c>
      <c r="I382" s="13">
        <f>PRODUCT(Table1[[#This Row],[2nd charge]],Table1[[#This Row],[3rd charge]])</f>
        <v>1</v>
      </c>
      <c r="J382" s="1" t="s">
        <v>6</v>
      </c>
      <c r="K382" s="1" t="s">
        <v>5</v>
      </c>
      <c r="L382" s="14">
        <f>COS(Table1[[#This Row],[Value (deg)]]/180*PI())</f>
        <v>-0.69867332004470195</v>
      </c>
      <c r="M382" s="5">
        <v>134.32066095642099</v>
      </c>
    </row>
    <row r="383" spans="1:13">
      <c r="A383" s="1">
        <v>2015</v>
      </c>
      <c r="B383" s="1" t="s">
        <v>76</v>
      </c>
      <c r="C383" s="1" t="s">
        <v>74</v>
      </c>
      <c r="D383" s="1">
        <v>1</v>
      </c>
      <c r="E383" s="1">
        <v>2</v>
      </c>
      <c r="F383" s="1">
        <v>1</v>
      </c>
      <c r="G383" s="13">
        <f>Table1[[#This Row],[2nd charge]]-Table1[[#This Row],[3rd charge]]</f>
        <v>1</v>
      </c>
      <c r="H383" s="13">
        <f>SUM(Table1[[#This Row],[1st charge]],Table1[[#This Row],[2nd charge]],Table1[[#This Row],[3rd charge]])+2</f>
        <v>6</v>
      </c>
      <c r="I383" s="13">
        <f>PRODUCT(Table1[[#This Row],[2nd charge]],Table1[[#This Row],[3rd charge]])</f>
        <v>2</v>
      </c>
      <c r="J383" s="1" t="s">
        <v>7</v>
      </c>
      <c r="K383" s="1" t="s">
        <v>3</v>
      </c>
      <c r="L383" s="14">
        <f>COS(Table1[[#This Row],[Value (deg)]]/180*PI())</f>
        <v>-0.61569538872211815</v>
      </c>
      <c r="M383" s="5">
        <v>128.002465863754</v>
      </c>
    </row>
    <row r="384" spans="1:13">
      <c r="A384" s="1">
        <v>2015</v>
      </c>
      <c r="B384" s="1" t="s">
        <v>76</v>
      </c>
      <c r="C384" s="1" t="s">
        <v>74</v>
      </c>
      <c r="D384" s="1">
        <v>1</v>
      </c>
      <c r="E384" s="1">
        <v>2</v>
      </c>
      <c r="F384" s="1">
        <v>1</v>
      </c>
      <c r="G384" s="13">
        <f>Table1[[#This Row],[2nd charge]]-Table1[[#This Row],[3rd charge]]</f>
        <v>1</v>
      </c>
      <c r="H384" s="13">
        <f>SUM(Table1[[#This Row],[1st charge]],Table1[[#This Row],[2nd charge]],Table1[[#This Row],[3rd charge]])+2</f>
        <v>6</v>
      </c>
      <c r="I384" s="13">
        <f>PRODUCT(Table1[[#This Row],[2nd charge]],Table1[[#This Row],[3rd charge]])</f>
        <v>2</v>
      </c>
      <c r="J384" s="1" t="s">
        <v>7</v>
      </c>
      <c r="K384" s="1" t="s">
        <v>4</v>
      </c>
      <c r="L384" s="14">
        <f>COS(Table1[[#This Row],[Value (deg)]]/180*PI())</f>
        <v>-3.5857029920111125E-2</v>
      </c>
      <c r="M384" s="5">
        <v>92.054896980096402</v>
      </c>
    </row>
    <row r="385" spans="1:13">
      <c r="A385" s="1">
        <v>2015</v>
      </c>
      <c r="B385" s="1" t="s">
        <v>76</v>
      </c>
      <c r="C385" s="1" t="s">
        <v>74</v>
      </c>
      <c r="D385" s="1">
        <v>1</v>
      </c>
      <c r="E385" s="1">
        <v>2</v>
      </c>
      <c r="F385" s="1">
        <v>1</v>
      </c>
      <c r="G385" s="13">
        <f>Table1[[#This Row],[2nd charge]]-Table1[[#This Row],[3rd charge]]</f>
        <v>1</v>
      </c>
      <c r="H385" s="13">
        <f>SUM(Table1[[#This Row],[1st charge]],Table1[[#This Row],[2nd charge]],Table1[[#This Row],[3rd charge]])+2</f>
        <v>6</v>
      </c>
      <c r="I385" s="13">
        <f>PRODUCT(Table1[[#This Row],[2nd charge]],Table1[[#This Row],[3rd charge]])</f>
        <v>2</v>
      </c>
      <c r="J385" s="1" t="s">
        <v>7</v>
      </c>
      <c r="K385" s="1" t="s">
        <v>5</v>
      </c>
      <c r="L385" s="14">
        <f>COS(Table1[[#This Row],[Value (deg)]]/180*PI())</f>
        <v>-0.76540051931871123</v>
      </c>
      <c r="M385" s="5">
        <v>139.942637156149</v>
      </c>
    </row>
    <row r="386" spans="1:13">
      <c r="A386" s="1">
        <v>2015</v>
      </c>
      <c r="B386" s="1" t="s">
        <v>76</v>
      </c>
      <c r="C386" s="1" t="s">
        <v>74</v>
      </c>
      <c r="D386" s="1">
        <v>1</v>
      </c>
      <c r="E386" s="1">
        <v>2</v>
      </c>
      <c r="F386" s="1">
        <v>2</v>
      </c>
      <c r="G386" s="13">
        <f>Table1[[#This Row],[2nd charge]]-Table1[[#This Row],[3rd charge]]</f>
        <v>0</v>
      </c>
      <c r="H386" s="13">
        <f>SUM(Table1[[#This Row],[1st charge]],Table1[[#This Row],[2nd charge]],Table1[[#This Row],[3rd charge]])+2</f>
        <v>7</v>
      </c>
      <c r="I386" s="13">
        <f>PRODUCT(Table1[[#This Row],[2nd charge]],Table1[[#This Row],[3rd charge]])</f>
        <v>4</v>
      </c>
      <c r="J386" s="1" t="s">
        <v>8</v>
      </c>
      <c r="K386" s="1" t="s">
        <v>3</v>
      </c>
      <c r="L386" s="14">
        <f>COS(Table1[[#This Row],[Value (deg)]]/180*PI())</f>
        <v>-0.30287633952767545</v>
      </c>
      <c r="M386" s="5">
        <v>107.630444931526</v>
      </c>
    </row>
    <row r="387" spans="1:13">
      <c r="A387" s="1">
        <v>2015</v>
      </c>
      <c r="B387" s="1" t="s">
        <v>76</v>
      </c>
      <c r="C387" s="1" t="s">
        <v>74</v>
      </c>
      <c r="D387" s="1">
        <v>1</v>
      </c>
      <c r="E387" s="1">
        <v>2</v>
      </c>
      <c r="F387" s="1">
        <v>2</v>
      </c>
      <c r="G387" s="13">
        <f>Table1[[#This Row],[2nd charge]]-Table1[[#This Row],[3rd charge]]</f>
        <v>0</v>
      </c>
      <c r="H387" s="13">
        <f>SUM(Table1[[#This Row],[1st charge]],Table1[[#This Row],[2nd charge]],Table1[[#This Row],[3rd charge]])+2</f>
        <v>7</v>
      </c>
      <c r="I387" s="13">
        <f>PRODUCT(Table1[[#This Row],[2nd charge]],Table1[[#This Row],[3rd charge]])</f>
        <v>4</v>
      </c>
      <c r="J387" s="1" t="s">
        <v>8</v>
      </c>
      <c r="K387" s="1" t="s">
        <v>4</v>
      </c>
      <c r="L387" s="14">
        <f>COS(Table1[[#This Row],[Value (deg)]]/180*PI())</f>
        <v>-0.30287633952767545</v>
      </c>
      <c r="M387" s="5">
        <v>107.630444931526</v>
      </c>
    </row>
    <row r="388" spans="1:13">
      <c r="A388" s="1">
        <v>2015</v>
      </c>
      <c r="B388" s="1" t="s">
        <v>76</v>
      </c>
      <c r="C388" s="1" t="s">
        <v>74</v>
      </c>
      <c r="D388" s="1">
        <v>1</v>
      </c>
      <c r="E388" s="1">
        <v>2</v>
      </c>
      <c r="F388" s="1">
        <v>2</v>
      </c>
      <c r="G388" s="13">
        <f>Table1[[#This Row],[2nd charge]]-Table1[[#This Row],[3rd charge]]</f>
        <v>0</v>
      </c>
      <c r="H388" s="13">
        <f>SUM(Table1[[#This Row],[1st charge]],Table1[[#This Row],[2nd charge]],Table1[[#This Row],[3rd charge]])+2</f>
        <v>7</v>
      </c>
      <c r="I388" s="13">
        <f>PRODUCT(Table1[[#This Row],[2nd charge]],Table1[[#This Row],[3rd charge]])</f>
        <v>4</v>
      </c>
      <c r="J388" s="1" t="s">
        <v>8</v>
      </c>
      <c r="K388" s="1" t="s">
        <v>5</v>
      </c>
      <c r="L388" s="14">
        <f>COS(Table1[[#This Row],[Value (deg)]]/180*PI())</f>
        <v>-0.81653184590862216</v>
      </c>
      <c r="M388" s="5">
        <v>144.73911013694701</v>
      </c>
    </row>
    <row r="389" spans="1:13">
      <c r="A389" s="1">
        <v>2015</v>
      </c>
      <c r="B389" s="1" t="s">
        <v>76</v>
      </c>
      <c r="C389" s="1" t="s">
        <v>74</v>
      </c>
      <c r="D389" s="1">
        <v>1</v>
      </c>
      <c r="E389" s="1">
        <v>3</v>
      </c>
      <c r="F389" s="1">
        <v>1</v>
      </c>
      <c r="G389" s="13">
        <f>Table1[[#This Row],[2nd charge]]-Table1[[#This Row],[3rd charge]]</f>
        <v>2</v>
      </c>
      <c r="H389" s="13">
        <f>SUM(Table1[[#This Row],[1st charge]],Table1[[#This Row],[2nd charge]],Table1[[#This Row],[3rd charge]])+2</f>
        <v>7</v>
      </c>
      <c r="I389" s="13">
        <f>PRODUCT(Table1[[#This Row],[2nd charge]],Table1[[#This Row],[3rd charge]])</f>
        <v>3</v>
      </c>
      <c r="J389" s="1" t="s">
        <v>9</v>
      </c>
      <c r="K389" s="1" t="s">
        <v>3</v>
      </c>
      <c r="L389" s="14">
        <f>COS(Table1[[#This Row],[Value (deg)]]/180*PI())</f>
        <v>-0.72931812998142687</v>
      </c>
      <c r="M389" s="5">
        <v>136.82926090694701</v>
      </c>
    </row>
    <row r="390" spans="1:13">
      <c r="A390" s="1">
        <v>2015</v>
      </c>
      <c r="B390" s="1" t="s">
        <v>76</v>
      </c>
      <c r="C390" s="1" t="s">
        <v>74</v>
      </c>
      <c r="D390" s="1">
        <v>1</v>
      </c>
      <c r="E390" s="1">
        <v>3</v>
      </c>
      <c r="F390" s="1">
        <v>1</v>
      </c>
      <c r="G390" s="13">
        <f>Table1[[#This Row],[2nd charge]]-Table1[[#This Row],[3rd charge]]</f>
        <v>2</v>
      </c>
      <c r="H390" s="13">
        <f>SUM(Table1[[#This Row],[1st charge]],Table1[[#This Row],[2nd charge]],Table1[[#This Row],[3rd charge]])+2</f>
        <v>7</v>
      </c>
      <c r="I390" s="13">
        <f>PRODUCT(Table1[[#This Row],[2nd charge]],Table1[[#This Row],[3rd charge]])</f>
        <v>3</v>
      </c>
      <c r="J390" s="1" t="s">
        <v>9</v>
      </c>
      <c r="K390" s="1" t="s">
        <v>4</v>
      </c>
      <c r="L390" s="14">
        <f>COS(Table1[[#This Row],[Value (deg)]]/180*PI())</f>
        <v>0.1832816421330567</v>
      </c>
      <c r="M390" s="5">
        <v>79.439035147488696</v>
      </c>
    </row>
    <row r="391" spans="1:13">
      <c r="A391" s="1">
        <v>2015</v>
      </c>
      <c r="B391" s="1" t="s">
        <v>76</v>
      </c>
      <c r="C391" s="1" t="s">
        <v>74</v>
      </c>
      <c r="D391" s="1">
        <v>1</v>
      </c>
      <c r="E391" s="1">
        <v>3</v>
      </c>
      <c r="F391" s="1">
        <v>1</v>
      </c>
      <c r="G391" s="13">
        <f>Table1[[#This Row],[2nd charge]]-Table1[[#This Row],[3rd charge]]</f>
        <v>2</v>
      </c>
      <c r="H391" s="13">
        <f>SUM(Table1[[#This Row],[1st charge]],Table1[[#This Row],[2nd charge]],Table1[[#This Row],[3rd charge]])+2</f>
        <v>7</v>
      </c>
      <c r="I391" s="13">
        <f>PRODUCT(Table1[[#This Row],[2nd charge]],Table1[[#This Row],[3rd charge]])</f>
        <v>3</v>
      </c>
      <c r="J391" s="1" t="s">
        <v>9</v>
      </c>
      <c r="K391" s="1" t="s">
        <v>5</v>
      </c>
      <c r="L391" s="14">
        <f>COS(Table1[[#This Row],[Value (deg)]]/180*PI())</f>
        <v>-0.80625574237897502</v>
      </c>
      <c r="M391" s="5">
        <v>143.73170394556399</v>
      </c>
    </row>
    <row r="392" spans="1:13">
      <c r="A392" s="1">
        <v>2015</v>
      </c>
      <c r="B392" s="1" t="s">
        <v>76</v>
      </c>
      <c r="C392" s="1" t="s">
        <v>74</v>
      </c>
      <c r="D392" s="1">
        <v>1</v>
      </c>
      <c r="E392" s="1">
        <v>3</v>
      </c>
      <c r="F392" s="1">
        <v>2</v>
      </c>
      <c r="G392" s="13">
        <f>Table1[[#This Row],[2nd charge]]-Table1[[#This Row],[3rd charge]]</f>
        <v>1</v>
      </c>
      <c r="H392" s="13">
        <f>SUM(Table1[[#This Row],[1st charge]],Table1[[#This Row],[2nd charge]],Table1[[#This Row],[3rd charge]])+2</f>
        <v>8</v>
      </c>
      <c r="I392" s="13">
        <f>PRODUCT(Table1[[#This Row],[2nd charge]],Table1[[#This Row],[3rd charge]])</f>
        <v>6</v>
      </c>
      <c r="J392" s="1" t="s">
        <v>10</v>
      </c>
      <c r="K392" s="1" t="s">
        <v>3</v>
      </c>
      <c r="L392" s="14">
        <f>COS(Table1[[#This Row],[Value (deg)]]/180*PI())</f>
        <v>-0.40523740957683191</v>
      </c>
      <c r="M392" s="5">
        <v>113.906005300092</v>
      </c>
    </row>
    <row r="393" spans="1:13">
      <c r="A393" s="1">
        <v>2015</v>
      </c>
      <c r="B393" s="1" t="s">
        <v>76</v>
      </c>
      <c r="C393" s="1" t="s">
        <v>74</v>
      </c>
      <c r="D393" s="1">
        <v>1</v>
      </c>
      <c r="E393" s="1">
        <v>3</v>
      </c>
      <c r="F393" s="1">
        <v>2</v>
      </c>
      <c r="G393" s="13">
        <f>Table1[[#This Row],[2nd charge]]-Table1[[#This Row],[3rd charge]]</f>
        <v>1</v>
      </c>
      <c r="H393" s="13">
        <f>SUM(Table1[[#This Row],[1st charge]],Table1[[#This Row],[2nd charge]],Table1[[#This Row],[3rd charge]])+2</f>
        <v>8</v>
      </c>
      <c r="I393" s="13">
        <f>PRODUCT(Table1[[#This Row],[2nd charge]],Table1[[#This Row],[3rd charge]])</f>
        <v>6</v>
      </c>
      <c r="J393" s="1" t="s">
        <v>10</v>
      </c>
      <c r="K393" s="1" t="s">
        <v>4</v>
      </c>
      <c r="L393" s="14">
        <f>COS(Table1[[#This Row],[Value (deg)]]/180*PI())</f>
        <v>-0.14557341205750227</v>
      </c>
      <c r="M393" s="5">
        <v>98.3704856137891</v>
      </c>
    </row>
    <row r="394" spans="1:13">
      <c r="A394" s="1">
        <v>2015</v>
      </c>
      <c r="B394" s="1" t="s">
        <v>76</v>
      </c>
      <c r="C394" s="1" t="s">
        <v>74</v>
      </c>
      <c r="D394" s="1">
        <v>1</v>
      </c>
      <c r="E394" s="1">
        <v>3</v>
      </c>
      <c r="F394" s="1">
        <v>2</v>
      </c>
      <c r="G394" s="13">
        <f>Table1[[#This Row],[2nd charge]]-Table1[[#This Row],[3rd charge]]</f>
        <v>1</v>
      </c>
      <c r="H394" s="13">
        <f>SUM(Table1[[#This Row],[1st charge]],Table1[[#This Row],[2nd charge]],Table1[[#This Row],[3rd charge]])+2</f>
        <v>8</v>
      </c>
      <c r="I394" s="13">
        <f>PRODUCT(Table1[[#This Row],[2nd charge]],Table1[[#This Row],[3rd charge]])</f>
        <v>6</v>
      </c>
      <c r="J394" s="1" t="s">
        <v>10</v>
      </c>
      <c r="K394" s="1" t="s">
        <v>5</v>
      </c>
      <c r="L394" s="14">
        <f>COS(Table1[[#This Row],[Value (deg)]]/180*PI())</f>
        <v>-0.84548101268743969</v>
      </c>
      <c r="M394" s="5">
        <v>147.72350908611801</v>
      </c>
    </row>
    <row r="395" spans="1:13">
      <c r="A395" s="1">
        <v>2015</v>
      </c>
      <c r="B395" s="1" t="s">
        <v>76</v>
      </c>
      <c r="C395" s="1" t="s">
        <v>74</v>
      </c>
      <c r="D395" s="1">
        <v>1</v>
      </c>
      <c r="E395" s="1">
        <v>3</v>
      </c>
      <c r="F395" s="1">
        <v>3</v>
      </c>
      <c r="G395" s="13">
        <f>Table1[[#This Row],[2nd charge]]-Table1[[#This Row],[3rd charge]]</f>
        <v>0</v>
      </c>
      <c r="H395" s="13">
        <f>SUM(Table1[[#This Row],[1st charge]],Table1[[#This Row],[2nd charge]],Table1[[#This Row],[3rd charge]])+2</f>
        <v>9</v>
      </c>
      <c r="I395" s="13">
        <f>PRODUCT(Table1[[#This Row],[2nd charge]],Table1[[#This Row],[3rd charge]])</f>
        <v>9</v>
      </c>
      <c r="J395" s="1" t="s">
        <v>11</v>
      </c>
      <c r="K395" s="1" t="s">
        <v>3</v>
      </c>
      <c r="L395" s="14">
        <f>COS(Table1[[#This Row],[Value (deg)]]/180*PI())</f>
        <v>-0.25456916227890197</v>
      </c>
      <c r="M395" s="5">
        <v>104.74805749989299</v>
      </c>
    </row>
    <row r="396" spans="1:13">
      <c r="A396" s="1">
        <v>2015</v>
      </c>
      <c r="B396" s="1" t="s">
        <v>76</v>
      </c>
      <c r="C396" s="1" t="s">
        <v>74</v>
      </c>
      <c r="D396" s="1">
        <v>1</v>
      </c>
      <c r="E396" s="1">
        <v>3</v>
      </c>
      <c r="F396" s="1">
        <v>3</v>
      </c>
      <c r="G396" s="13">
        <f>Table1[[#This Row],[2nd charge]]-Table1[[#This Row],[3rd charge]]</f>
        <v>0</v>
      </c>
      <c r="H396" s="13">
        <f>SUM(Table1[[#This Row],[1st charge]],Table1[[#This Row],[2nd charge]],Table1[[#This Row],[3rd charge]])+2</f>
        <v>9</v>
      </c>
      <c r="I396" s="13">
        <f>PRODUCT(Table1[[#This Row],[2nd charge]],Table1[[#This Row],[3rd charge]])</f>
        <v>9</v>
      </c>
      <c r="J396" s="1" t="s">
        <v>11</v>
      </c>
      <c r="K396" s="1" t="s">
        <v>4</v>
      </c>
      <c r="L396" s="14">
        <f>COS(Table1[[#This Row],[Value (deg)]]/180*PI())</f>
        <v>-0.25456916227890197</v>
      </c>
      <c r="M396" s="5">
        <v>104.74805749989299</v>
      </c>
    </row>
    <row r="397" spans="1:13">
      <c r="A397" s="1">
        <v>2015</v>
      </c>
      <c r="B397" s="1" t="s">
        <v>76</v>
      </c>
      <c r="C397" s="1" t="s">
        <v>74</v>
      </c>
      <c r="D397" s="1">
        <v>1</v>
      </c>
      <c r="E397" s="1">
        <v>3</v>
      </c>
      <c r="F397" s="1">
        <v>3</v>
      </c>
      <c r="G397" s="13">
        <f>Table1[[#This Row],[2nd charge]]-Table1[[#This Row],[3rd charge]]</f>
        <v>0</v>
      </c>
      <c r="H397" s="13">
        <f>SUM(Table1[[#This Row],[1st charge]],Table1[[#This Row],[2nd charge]],Table1[[#This Row],[3rd charge]])+2</f>
        <v>9</v>
      </c>
      <c r="I397" s="13">
        <f>PRODUCT(Table1[[#This Row],[2nd charge]],Table1[[#This Row],[3rd charge]])</f>
        <v>9</v>
      </c>
      <c r="J397" s="1" t="s">
        <v>11</v>
      </c>
      <c r="K397" s="1" t="s">
        <v>5</v>
      </c>
      <c r="L397" s="14">
        <f>COS(Table1[[#This Row],[Value (deg)]]/180*PI())</f>
        <v>-0.87038908323321873</v>
      </c>
      <c r="M397" s="5">
        <v>150.50388500021199</v>
      </c>
    </row>
    <row r="398" spans="1:13">
      <c r="A398" s="1">
        <v>2015</v>
      </c>
      <c r="B398" s="1" t="s">
        <v>76</v>
      </c>
      <c r="C398" s="1" t="s">
        <v>74</v>
      </c>
      <c r="D398" s="1">
        <v>1</v>
      </c>
      <c r="E398" s="1">
        <v>4</v>
      </c>
      <c r="F398" s="1">
        <v>2</v>
      </c>
      <c r="G398" s="13">
        <f>Table1[[#This Row],[2nd charge]]-Table1[[#This Row],[3rd charge]]</f>
        <v>2</v>
      </c>
      <c r="H398" s="13">
        <f>SUM(Table1[[#This Row],[1st charge]],Table1[[#This Row],[2nd charge]],Table1[[#This Row],[3rd charge]])+2</f>
        <v>9</v>
      </c>
      <c r="I398" s="13">
        <f>PRODUCT(Table1[[#This Row],[2nd charge]],Table1[[#This Row],[3rd charge]])</f>
        <v>8</v>
      </c>
      <c r="J398" s="1" t="s">
        <v>20</v>
      </c>
      <c r="K398" s="1" t="s">
        <v>3</v>
      </c>
      <c r="L398" s="14">
        <f>COS(Table1[[#This Row],[Value (deg)]]/180*PI())</f>
        <v>-0.50480432524986285</v>
      </c>
      <c r="M398" s="5">
        <v>120.31836389988599</v>
      </c>
    </row>
    <row r="399" spans="1:13">
      <c r="A399" s="1">
        <v>2015</v>
      </c>
      <c r="B399" s="1" t="s">
        <v>76</v>
      </c>
      <c r="C399" s="1" t="s">
        <v>74</v>
      </c>
      <c r="D399" s="1">
        <v>1</v>
      </c>
      <c r="E399" s="1">
        <v>4</v>
      </c>
      <c r="F399" s="1">
        <v>2</v>
      </c>
      <c r="G399" s="13">
        <f>Table1[[#This Row],[2nd charge]]-Table1[[#This Row],[3rd charge]]</f>
        <v>2</v>
      </c>
      <c r="H399" s="13">
        <f>SUM(Table1[[#This Row],[1st charge]],Table1[[#This Row],[2nd charge]],Table1[[#This Row],[3rd charge]])+2</f>
        <v>9</v>
      </c>
      <c r="I399" s="13">
        <f>PRODUCT(Table1[[#This Row],[2nd charge]],Table1[[#This Row],[3rd charge]])</f>
        <v>8</v>
      </c>
      <c r="J399" s="1" t="s">
        <v>20</v>
      </c>
      <c r="K399" s="1" t="s">
        <v>4</v>
      </c>
      <c r="L399" s="14">
        <f>COS(Table1[[#This Row],[Value (deg)]]/180*PI())</f>
        <v>3.8293716041108206E-3</v>
      </c>
      <c r="M399" s="5">
        <v>89.780592632660202</v>
      </c>
    </row>
    <row r="400" spans="1:13">
      <c r="A400" s="1">
        <v>2015</v>
      </c>
      <c r="B400" s="1" t="s">
        <v>76</v>
      </c>
      <c r="C400" s="1" t="s">
        <v>74</v>
      </c>
      <c r="D400" s="1">
        <v>1</v>
      </c>
      <c r="E400" s="1">
        <v>4</v>
      </c>
      <c r="F400" s="1">
        <v>2</v>
      </c>
      <c r="G400" s="13">
        <f>Table1[[#This Row],[2nd charge]]-Table1[[#This Row],[3rd charge]]</f>
        <v>2</v>
      </c>
      <c r="H400" s="13">
        <f>SUM(Table1[[#This Row],[1st charge]],Table1[[#This Row],[2nd charge]],Table1[[#This Row],[3rd charge]])+2</f>
        <v>9</v>
      </c>
      <c r="I400" s="13">
        <f>PRODUCT(Table1[[#This Row],[2nd charge]],Table1[[#This Row],[3rd charge]])</f>
        <v>8</v>
      </c>
      <c r="J400" s="1" t="s">
        <v>20</v>
      </c>
      <c r="K400" s="1" t="s">
        <v>5</v>
      </c>
      <c r="L400" s="14">
        <f>COS(Table1[[#This Row],[Value (deg)]]/180*PI())</f>
        <v>-0.86516055391102553</v>
      </c>
      <c r="M400" s="5">
        <v>149.90104346745201</v>
      </c>
    </row>
    <row r="401" spans="1:13">
      <c r="A401" s="1">
        <v>2015</v>
      </c>
      <c r="B401" s="1" t="s">
        <v>76</v>
      </c>
      <c r="C401" s="1" t="s">
        <v>74</v>
      </c>
      <c r="D401" s="1">
        <v>1</v>
      </c>
      <c r="E401" s="1">
        <v>4</v>
      </c>
      <c r="F401" s="1">
        <v>3</v>
      </c>
      <c r="G401" s="13">
        <f>Table1[[#This Row],[2nd charge]]-Table1[[#This Row],[3rd charge]]</f>
        <v>1</v>
      </c>
      <c r="H401" s="13">
        <f>SUM(Table1[[#This Row],[1st charge]],Table1[[#This Row],[2nd charge]],Table1[[#This Row],[3rd charge]])+2</f>
        <v>10</v>
      </c>
      <c r="I401" s="13">
        <f>PRODUCT(Table1[[#This Row],[2nd charge]],Table1[[#This Row],[3rd charge]])</f>
        <v>12</v>
      </c>
      <c r="J401" s="1" t="s">
        <v>21</v>
      </c>
      <c r="K401" s="1" t="s">
        <v>3</v>
      </c>
      <c r="L401" s="14">
        <f>COS(Table1[[#This Row],[Value (deg)]]/180*PI())</f>
        <v>-0.29994787397019967</v>
      </c>
      <c r="M401" s="5">
        <v>107.454472341544</v>
      </c>
    </row>
    <row r="402" spans="1:13">
      <c r="A402" s="1">
        <v>2015</v>
      </c>
      <c r="B402" s="1" t="s">
        <v>76</v>
      </c>
      <c r="C402" s="1" t="s">
        <v>74</v>
      </c>
      <c r="D402" s="1">
        <v>1</v>
      </c>
      <c r="E402" s="1">
        <v>4</v>
      </c>
      <c r="F402" s="1">
        <v>3</v>
      </c>
      <c r="G402" s="13">
        <f>Table1[[#This Row],[2nd charge]]-Table1[[#This Row],[3rd charge]]</f>
        <v>1</v>
      </c>
      <c r="H402" s="13">
        <f>SUM(Table1[[#This Row],[1st charge]],Table1[[#This Row],[2nd charge]],Table1[[#This Row],[3rd charge]])+2</f>
        <v>10</v>
      </c>
      <c r="I402" s="13">
        <f>PRODUCT(Table1[[#This Row],[2nd charge]],Table1[[#This Row],[3rd charge]])</f>
        <v>12</v>
      </c>
      <c r="J402" s="1" t="s">
        <v>21</v>
      </c>
      <c r="K402" s="1" t="s">
        <v>4</v>
      </c>
      <c r="L402" s="14">
        <f>COS(Table1[[#This Row],[Value (deg)]]/180*PI())</f>
        <v>-0.17676978957002445</v>
      </c>
      <c r="M402" s="5">
        <v>100.181665403317</v>
      </c>
    </row>
    <row r="403" spans="1:13">
      <c r="A403" s="1">
        <v>2015</v>
      </c>
      <c r="B403" s="1" t="s">
        <v>76</v>
      </c>
      <c r="C403" s="1" t="s">
        <v>74</v>
      </c>
      <c r="D403" s="1">
        <v>1</v>
      </c>
      <c r="E403" s="1">
        <v>4</v>
      </c>
      <c r="F403" s="1">
        <v>3</v>
      </c>
      <c r="G403" s="13">
        <f>Table1[[#This Row],[2nd charge]]-Table1[[#This Row],[3rd charge]]</f>
        <v>1</v>
      </c>
      <c r="H403" s="13">
        <f>SUM(Table1[[#This Row],[1st charge]],Table1[[#This Row],[2nd charge]],Table1[[#This Row],[3rd charge]])+2</f>
        <v>10</v>
      </c>
      <c r="I403" s="13">
        <f>PRODUCT(Table1[[#This Row],[2nd charge]],Table1[[#This Row],[3rd charge]])</f>
        <v>12</v>
      </c>
      <c r="J403" s="1" t="s">
        <v>21</v>
      </c>
      <c r="K403" s="1" t="s">
        <v>5</v>
      </c>
      <c r="L403" s="14">
        <f>COS(Table1[[#This Row],[Value (deg)]]/180*PI())</f>
        <v>-0.88591119168510502</v>
      </c>
      <c r="M403" s="5">
        <v>152.363862255138</v>
      </c>
    </row>
    <row r="404" spans="1:13">
      <c r="A404" s="1">
        <v>2015</v>
      </c>
      <c r="B404" s="1" t="s">
        <v>76</v>
      </c>
      <c r="C404" s="1" t="s">
        <v>74</v>
      </c>
      <c r="D404" s="1">
        <v>1</v>
      </c>
      <c r="E404" s="1">
        <v>4</v>
      </c>
      <c r="F404" s="1">
        <v>4</v>
      </c>
      <c r="G404" s="13">
        <f>Table1[[#This Row],[2nd charge]]-Table1[[#This Row],[3rd charge]]</f>
        <v>0</v>
      </c>
      <c r="H404" s="13">
        <f>SUM(Table1[[#This Row],[1st charge]],Table1[[#This Row],[2nd charge]],Table1[[#This Row],[3rd charge]])+2</f>
        <v>11</v>
      </c>
      <c r="I404" s="13">
        <f>PRODUCT(Table1[[#This Row],[2nd charge]],Table1[[#This Row],[3rd charge]])</f>
        <v>16</v>
      </c>
      <c r="J404" s="1" t="s">
        <v>22</v>
      </c>
      <c r="K404" s="1" t="s">
        <v>3</v>
      </c>
      <c r="L404" s="14">
        <f>COS(Table1[[#This Row],[Value (deg)]]/180*PI())</f>
        <v>-0.22337282678246967</v>
      </c>
      <c r="M404" s="5">
        <v>102.907212957111</v>
      </c>
    </row>
    <row r="405" spans="1:13">
      <c r="A405" s="1">
        <v>2015</v>
      </c>
      <c r="B405" s="1" t="s">
        <v>76</v>
      </c>
      <c r="C405" s="1" t="s">
        <v>74</v>
      </c>
      <c r="D405" s="1">
        <v>1</v>
      </c>
      <c r="E405" s="1">
        <v>4</v>
      </c>
      <c r="F405" s="1">
        <v>4</v>
      </c>
      <c r="G405" s="13">
        <f>Table1[[#This Row],[2nd charge]]-Table1[[#This Row],[3rd charge]]</f>
        <v>0</v>
      </c>
      <c r="H405" s="13">
        <f>SUM(Table1[[#This Row],[1st charge]],Table1[[#This Row],[2nd charge]],Table1[[#This Row],[3rd charge]])+2</f>
        <v>11</v>
      </c>
      <c r="I405" s="13">
        <f>PRODUCT(Table1[[#This Row],[2nd charge]],Table1[[#This Row],[3rd charge]])</f>
        <v>16</v>
      </c>
      <c r="J405" s="1" t="s">
        <v>22</v>
      </c>
      <c r="K405" s="1" t="s">
        <v>4</v>
      </c>
      <c r="L405" s="14">
        <f>COS(Table1[[#This Row],[Value (deg)]]/180*PI())</f>
        <v>-0.22337282678246967</v>
      </c>
      <c r="M405" s="5">
        <v>102.907212957111</v>
      </c>
    </row>
    <row r="406" spans="1:13">
      <c r="A406" s="1">
        <v>2015</v>
      </c>
      <c r="B406" s="1" t="s">
        <v>76</v>
      </c>
      <c r="C406" s="1" t="s">
        <v>74</v>
      </c>
      <c r="D406" s="1">
        <v>1</v>
      </c>
      <c r="E406" s="1">
        <v>4</v>
      </c>
      <c r="F406" s="1">
        <v>4</v>
      </c>
      <c r="G406" s="13">
        <f>Table1[[#This Row],[2nd charge]]-Table1[[#This Row],[3rd charge]]</f>
        <v>0</v>
      </c>
      <c r="H406" s="13">
        <f>SUM(Table1[[#This Row],[1st charge]],Table1[[#This Row],[2nd charge]],Table1[[#This Row],[3rd charge]])+2</f>
        <v>11</v>
      </c>
      <c r="I406" s="13">
        <f>PRODUCT(Table1[[#This Row],[2nd charge]],Table1[[#This Row],[3rd charge]])</f>
        <v>16</v>
      </c>
      <c r="J406" s="1" t="s">
        <v>22</v>
      </c>
      <c r="K406" s="1" t="s">
        <v>5</v>
      </c>
      <c r="L406" s="14">
        <f>COS(Table1[[#This Row],[Value (deg)]]/180*PI())</f>
        <v>-0.90020916051040245</v>
      </c>
      <c r="M406" s="5">
        <v>154.18557408577601</v>
      </c>
    </row>
    <row r="407" spans="1:13">
      <c r="A407" s="1">
        <v>2015</v>
      </c>
      <c r="B407" s="1" t="s">
        <v>76</v>
      </c>
      <c r="C407" s="1" t="s">
        <v>74</v>
      </c>
      <c r="D407" s="1">
        <v>2</v>
      </c>
      <c r="E407" s="1">
        <v>1</v>
      </c>
      <c r="F407" s="1">
        <v>1</v>
      </c>
      <c r="G407" s="13">
        <f>Table1[[#This Row],[2nd charge]]-Table1[[#This Row],[3rd charge]]</f>
        <v>0</v>
      </c>
      <c r="H407" s="13">
        <f>SUM(Table1[[#This Row],[1st charge]],Table1[[#This Row],[2nd charge]],Table1[[#This Row],[3rd charge]])+2</f>
        <v>6</v>
      </c>
      <c r="I407" s="13">
        <f>PRODUCT(Table1[[#This Row],[2nd charge]],Table1[[#This Row],[3rd charge]])</f>
        <v>1</v>
      </c>
      <c r="J407" s="1" t="s">
        <v>31</v>
      </c>
      <c r="K407" s="1" t="s">
        <v>3</v>
      </c>
      <c r="L407" s="14">
        <f>COS(Table1[[#This Row],[Value (deg)]]/180*PI())</f>
        <v>-0.46458841978843984</v>
      </c>
      <c r="M407" s="5">
        <v>117.68358853855599</v>
      </c>
    </row>
    <row r="408" spans="1:13">
      <c r="A408" s="1">
        <v>2015</v>
      </c>
      <c r="B408" s="1" t="s">
        <v>76</v>
      </c>
      <c r="C408" s="1" t="s">
        <v>74</v>
      </c>
      <c r="D408" s="1">
        <v>2</v>
      </c>
      <c r="E408" s="1">
        <v>1</v>
      </c>
      <c r="F408" s="1">
        <v>1</v>
      </c>
      <c r="G408" s="13">
        <f>Table1[[#This Row],[2nd charge]]-Table1[[#This Row],[3rd charge]]</f>
        <v>0</v>
      </c>
      <c r="H408" s="13">
        <f>SUM(Table1[[#This Row],[1st charge]],Table1[[#This Row],[2nd charge]],Table1[[#This Row],[3rd charge]])+2</f>
        <v>6</v>
      </c>
      <c r="I408" s="13">
        <f>PRODUCT(Table1[[#This Row],[2nd charge]],Table1[[#This Row],[3rd charge]])</f>
        <v>1</v>
      </c>
      <c r="J408" s="1" t="s">
        <v>31</v>
      </c>
      <c r="K408" s="1" t="s">
        <v>4</v>
      </c>
      <c r="L408" s="14">
        <f>COS(Table1[[#This Row],[Value (deg)]]/180*PI())</f>
        <v>-0.46458841978843984</v>
      </c>
      <c r="M408" s="5">
        <v>117.68358853855599</v>
      </c>
    </row>
    <row r="409" spans="1:13">
      <c r="A409" s="1">
        <v>2015</v>
      </c>
      <c r="B409" s="1" t="s">
        <v>76</v>
      </c>
      <c r="C409" s="1" t="s">
        <v>74</v>
      </c>
      <c r="D409" s="1">
        <v>2</v>
      </c>
      <c r="E409" s="1">
        <v>1</v>
      </c>
      <c r="F409" s="1">
        <v>1</v>
      </c>
      <c r="G409" s="13">
        <f>Table1[[#This Row],[2nd charge]]-Table1[[#This Row],[3rd charge]]</f>
        <v>0</v>
      </c>
      <c r="H409" s="13">
        <f>SUM(Table1[[#This Row],[1st charge]],Table1[[#This Row],[2nd charge]],Table1[[#This Row],[3rd charge]])+2</f>
        <v>6</v>
      </c>
      <c r="I409" s="13">
        <f>PRODUCT(Table1[[#This Row],[2nd charge]],Table1[[#This Row],[3rd charge]])</f>
        <v>1</v>
      </c>
      <c r="J409" s="1" t="s">
        <v>31</v>
      </c>
      <c r="K409" s="1" t="s">
        <v>5</v>
      </c>
      <c r="L409" s="14">
        <f>COS(Table1[[#This Row],[Value (deg)]]/180*PI())</f>
        <v>-0.56831520039694594</v>
      </c>
      <c r="M409" s="5">
        <v>124.632822922887</v>
      </c>
    </row>
    <row r="410" spans="1:13">
      <c r="A410" s="1">
        <v>2015</v>
      </c>
      <c r="B410" s="1" t="s">
        <v>76</v>
      </c>
      <c r="C410" s="1" t="s">
        <v>74</v>
      </c>
      <c r="D410" s="1">
        <v>2</v>
      </c>
      <c r="E410" s="1">
        <v>2</v>
      </c>
      <c r="F410" s="1">
        <v>1</v>
      </c>
      <c r="G410" s="13">
        <f>Table1[[#This Row],[2nd charge]]-Table1[[#This Row],[3rd charge]]</f>
        <v>1</v>
      </c>
      <c r="H410" s="13">
        <f>SUM(Table1[[#This Row],[1st charge]],Table1[[#This Row],[2nd charge]],Table1[[#This Row],[3rd charge]])+2</f>
        <v>7</v>
      </c>
      <c r="I410" s="13">
        <f>PRODUCT(Table1[[#This Row],[2nd charge]],Table1[[#This Row],[3rd charge]])</f>
        <v>2</v>
      </c>
      <c r="J410" s="1" t="s">
        <v>32</v>
      </c>
      <c r="K410" s="1" t="s">
        <v>3</v>
      </c>
      <c r="L410" s="14">
        <f>COS(Table1[[#This Row],[Value (deg)]]/180*PI())</f>
        <v>-0.65160375810802984</v>
      </c>
      <c r="M410" s="5">
        <v>130.66262777598601</v>
      </c>
    </row>
    <row r="411" spans="1:13">
      <c r="A411" s="1">
        <v>2015</v>
      </c>
      <c r="B411" s="1" t="s">
        <v>76</v>
      </c>
      <c r="C411" s="1" t="s">
        <v>74</v>
      </c>
      <c r="D411" s="1">
        <v>2</v>
      </c>
      <c r="E411" s="1">
        <v>2</v>
      </c>
      <c r="F411" s="1">
        <v>1</v>
      </c>
      <c r="G411" s="13">
        <f>Table1[[#This Row],[2nd charge]]-Table1[[#This Row],[3rd charge]]</f>
        <v>1</v>
      </c>
      <c r="H411" s="13">
        <f>SUM(Table1[[#This Row],[1st charge]],Table1[[#This Row],[2nd charge]],Table1[[#This Row],[3rd charge]])+2</f>
        <v>7</v>
      </c>
      <c r="I411" s="13">
        <f>PRODUCT(Table1[[#This Row],[2nd charge]],Table1[[#This Row],[3rd charge]])</f>
        <v>2</v>
      </c>
      <c r="J411" s="1" t="s">
        <v>32</v>
      </c>
      <c r="K411" s="1" t="s">
        <v>4</v>
      </c>
      <c r="L411" s="14">
        <f>COS(Table1[[#This Row],[Value (deg)]]/180*PI())</f>
        <v>-0.1634591233450402</v>
      </c>
      <c r="M411" s="5">
        <v>99.407733498656697</v>
      </c>
    </row>
    <row r="412" spans="1:13">
      <c r="A412" s="1">
        <v>2015</v>
      </c>
      <c r="B412" s="1" t="s">
        <v>76</v>
      </c>
      <c r="C412" s="1" t="s">
        <v>74</v>
      </c>
      <c r="D412" s="1">
        <v>2</v>
      </c>
      <c r="E412" s="1">
        <v>2</v>
      </c>
      <c r="F412" s="1">
        <v>1</v>
      </c>
      <c r="G412" s="13">
        <f>Table1[[#This Row],[2nd charge]]-Table1[[#This Row],[3rd charge]]</f>
        <v>1</v>
      </c>
      <c r="H412" s="13">
        <f>SUM(Table1[[#This Row],[1st charge]],Table1[[#This Row],[2nd charge]],Table1[[#This Row],[3rd charge]])+2</f>
        <v>7</v>
      </c>
      <c r="I412" s="13">
        <f>PRODUCT(Table1[[#This Row],[2nd charge]],Table1[[#This Row],[3rd charge]])</f>
        <v>2</v>
      </c>
      <c r="J412" s="1" t="s">
        <v>32</v>
      </c>
      <c r="K412" s="1" t="s">
        <v>5</v>
      </c>
      <c r="L412" s="14">
        <f>COS(Table1[[#This Row],[Value (deg)]]/180*PI())</f>
        <v>-0.64184639515437913</v>
      </c>
      <c r="M412" s="5">
        <v>129.929638725356</v>
      </c>
    </row>
    <row r="413" spans="1:13">
      <c r="A413" s="1">
        <v>2015</v>
      </c>
      <c r="B413" s="1" t="s">
        <v>76</v>
      </c>
      <c r="C413" s="1" t="s">
        <v>74</v>
      </c>
      <c r="D413" s="1">
        <v>2</v>
      </c>
      <c r="E413" s="1">
        <v>2</v>
      </c>
      <c r="F413" s="1">
        <v>2</v>
      </c>
      <c r="G413" s="13">
        <f>Table1[[#This Row],[2nd charge]]-Table1[[#This Row],[3rd charge]]</f>
        <v>0</v>
      </c>
      <c r="H413" s="13">
        <f>SUM(Table1[[#This Row],[1st charge]],Table1[[#This Row],[2nd charge]],Table1[[#This Row],[3rd charge]])+2</f>
        <v>8</v>
      </c>
      <c r="I413" s="13">
        <f>PRODUCT(Table1[[#This Row],[2nd charge]],Table1[[#This Row],[3rd charge]])</f>
        <v>4</v>
      </c>
      <c r="J413" s="1" t="s">
        <v>12</v>
      </c>
      <c r="K413" s="1" t="s">
        <v>3</v>
      </c>
      <c r="L413" s="14">
        <f>COS(Table1[[#This Row],[Value (deg)]]/180*PI())</f>
        <v>-0.38280806752604457</v>
      </c>
      <c r="M413" s="5">
        <v>112.507729653057</v>
      </c>
    </row>
    <row r="414" spans="1:13">
      <c r="A414" s="1">
        <v>2015</v>
      </c>
      <c r="B414" s="1" t="s">
        <v>76</v>
      </c>
      <c r="C414" s="1" t="s">
        <v>74</v>
      </c>
      <c r="D414" s="1">
        <v>2</v>
      </c>
      <c r="E414" s="1">
        <v>2</v>
      </c>
      <c r="F414" s="1">
        <v>2</v>
      </c>
      <c r="G414" s="13">
        <f>Table1[[#This Row],[2nd charge]]-Table1[[#This Row],[3rd charge]]</f>
        <v>0</v>
      </c>
      <c r="H414" s="13">
        <f>SUM(Table1[[#This Row],[1st charge]],Table1[[#This Row],[2nd charge]],Table1[[#This Row],[3rd charge]])+2</f>
        <v>8</v>
      </c>
      <c r="I414" s="13">
        <f>PRODUCT(Table1[[#This Row],[2nd charge]],Table1[[#This Row],[3rd charge]])</f>
        <v>4</v>
      </c>
      <c r="J414" s="1" t="s">
        <v>12</v>
      </c>
      <c r="K414" s="1" t="s">
        <v>4</v>
      </c>
      <c r="L414" s="14">
        <f>COS(Table1[[#This Row],[Value (deg)]]/180*PI())</f>
        <v>-0.38280806752604457</v>
      </c>
      <c r="M414" s="5">
        <v>112.507729653057</v>
      </c>
    </row>
    <row r="415" spans="1:13">
      <c r="A415" s="1">
        <v>2015</v>
      </c>
      <c r="B415" s="1" t="s">
        <v>76</v>
      </c>
      <c r="C415" s="1" t="s">
        <v>74</v>
      </c>
      <c r="D415" s="1">
        <v>2</v>
      </c>
      <c r="E415" s="1">
        <v>2</v>
      </c>
      <c r="F415" s="1">
        <v>2</v>
      </c>
      <c r="G415" s="13">
        <f>Table1[[#This Row],[2nd charge]]-Table1[[#This Row],[3rd charge]]</f>
        <v>0</v>
      </c>
      <c r="H415" s="13">
        <f>SUM(Table1[[#This Row],[1st charge]],Table1[[#This Row],[2nd charge]],Table1[[#This Row],[3rd charge]])+2</f>
        <v>8</v>
      </c>
      <c r="I415" s="13">
        <f>PRODUCT(Table1[[#This Row],[2nd charge]],Table1[[#This Row],[3rd charge]])</f>
        <v>4</v>
      </c>
      <c r="J415" s="1" t="s">
        <v>12</v>
      </c>
      <c r="K415" s="1" t="s">
        <v>5</v>
      </c>
      <c r="L415" s="14">
        <f>COS(Table1[[#This Row],[Value (deg)]]/180*PI())</f>
        <v>-0.70691596687392588</v>
      </c>
      <c r="M415" s="5">
        <v>134.98454069388401</v>
      </c>
    </row>
    <row r="416" spans="1:13">
      <c r="A416" s="1">
        <v>2015</v>
      </c>
      <c r="B416" s="1" t="s">
        <v>76</v>
      </c>
      <c r="C416" s="1" t="s">
        <v>74</v>
      </c>
      <c r="D416" s="1">
        <v>2</v>
      </c>
      <c r="E416" s="1">
        <v>3</v>
      </c>
      <c r="F416" s="1">
        <v>1</v>
      </c>
      <c r="G416" s="13">
        <f>Table1[[#This Row],[2nd charge]]-Table1[[#This Row],[3rd charge]]</f>
        <v>2</v>
      </c>
      <c r="H416" s="13">
        <f>SUM(Table1[[#This Row],[1st charge]],Table1[[#This Row],[2nd charge]],Table1[[#This Row],[3rd charge]])+2</f>
        <v>8</v>
      </c>
      <c r="I416" s="13">
        <f>PRODUCT(Table1[[#This Row],[2nd charge]],Table1[[#This Row],[3rd charge]])</f>
        <v>3</v>
      </c>
      <c r="J416" s="1" t="s">
        <v>33</v>
      </c>
      <c r="K416" s="1" t="s">
        <v>3</v>
      </c>
      <c r="L416" s="14">
        <f>COS(Table1[[#This Row],[Value (deg)]]/180*PI())</f>
        <v>-0.75344302136435792</v>
      </c>
      <c r="M416" s="5">
        <v>138.88950976158699</v>
      </c>
    </row>
    <row r="417" spans="1:13">
      <c r="A417" s="1">
        <v>2015</v>
      </c>
      <c r="B417" s="1" t="s">
        <v>76</v>
      </c>
      <c r="C417" s="1" t="s">
        <v>74</v>
      </c>
      <c r="D417" s="1">
        <v>2</v>
      </c>
      <c r="E417" s="1">
        <v>3</v>
      </c>
      <c r="F417" s="1">
        <v>1</v>
      </c>
      <c r="G417" s="13">
        <f>Table1[[#This Row],[2nd charge]]-Table1[[#This Row],[3rd charge]]</f>
        <v>2</v>
      </c>
      <c r="H417" s="13">
        <f>SUM(Table1[[#This Row],[1st charge]],Table1[[#This Row],[2nd charge]],Table1[[#This Row],[3rd charge]])+2</f>
        <v>8</v>
      </c>
      <c r="I417" s="13">
        <f>PRODUCT(Table1[[#This Row],[2nd charge]],Table1[[#This Row],[3rd charge]])</f>
        <v>3</v>
      </c>
      <c r="J417" s="1" t="s">
        <v>33</v>
      </c>
      <c r="K417" s="1" t="s">
        <v>4</v>
      </c>
      <c r="L417" s="14">
        <f>COS(Table1[[#This Row],[Value (deg)]]/180*PI())</f>
        <v>5.1165869215593608E-2</v>
      </c>
      <c r="M417" s="5">
        <v>87.067131006149793</v>
      </c>
    </row>
    <row r="418" spans="1:13">
      <c r="A418" s="1">
        <v>2015</v>
      </c>
      <c r="B418" s="1" t="s">
        <v>76</v>
      </c>
      <c r="C418" s="1" t="s">
        <v>74</v>
      </c>
      <c r="D418" s="1">
        <v>2</v>
      </c>
      <c r="E418" s="1">
        <v>3</v>
      </c>
      <c r="F418" s="1">
        <v>1</v>
      </c>
      <c r="G418" s="13">
        <f>Table1[[#This Row],[2nd charge]]-Table1[[#This Row],[3rd charge]]</f>
        <v>2</v>
      </c>
      <c r="H418" s="13">
        <f>SUM(Table1[[#This Row],[1st charge]],Table1[[#This Row],[2nd charge]],Table1[[#This Row],[3rd charge]])+2</f>
        <v>8</v>
      </c>
      <c r="I418" s="13">
        <f>PRODUCT(Table1[[#This Row],[2nd charge]],Table1[[#This Row],[3rd charge]])</f>
        <v>3</v>
      </c>
      <c r="J418" s="1" t="s">
        <v>33</v>
      </c>
      <c r="K418" s="1" t="s">
        <v>5</v>
      </c>
      <c r="L418" s="14">
        <f>COS(Table1[[#This Row],[Value (deg)]]/180*PI())</f>
        <v>-0.69520254006443571</v>
      </c>
      <c r="M418" s="5">
        <v>134.04335923226199</v>
      </c>
    </row>
    <row r="419" spans="1:13">
      <c r="A419" s="1">
        <v>2015</v>
      </c>
      <c r="B419" s="1" t="s">
        <v>76</v>
      </c>
      <c r="C419" s="1" t="s">
        <v>74</v>
      </c>
      <c r="D419" s="1">
        <v>2</v>
      </c>
      <c r="E419" s="1">
        <v>3</v>
      </c>
      <c r="F419" s="1">
        <v>2</v>
      </c>
      <c r="G419" s="13">
        <f>Table1[[#This Row],[2nd charge]]-Table1[[#This Row],[3rd charge]]</f>
        <v>1</v>
      </c>
      <c r="H419" s="13">
        <f>SUM(Table1[[#This Row],[1st charge]],Table1[[#This Row],[2nd charge]],Table1[[#This Row],[3rd charge]])+2</f>
        <v>9</v>
      </c>
      <c r="I419" s="13">
        <f>PRODUCT(Table1[[#This Row],[2nd charge]],Table1[[#This Row],[3rd charge]])</f>
        <v>6</v>
      </c>
      <c r="J419" s="1" t="s">
        <v>13</v>
      </c>
      <c r="K419" s="1" t="s">
        <v>3</v>
      </c>
      <c r="L419" s="14">
        <f>COS(Table1[[#This Row],[Value (deg)]]/180*PI())</f>
        <v>-0.44628230021115323</v>
      </c>
      <c r="M419" s="5">
        <v>116.505409188065</v>
      </c>
    </row>
    <row r="420" spans="1:13">
      <c r="A420" s="1">
        <v>2015</v>
      </c>
      <c r="B420" s="1" t="s">
        <v>76</v>
      </c>
      <c r="C420" s="1" t="s">
        <v>74</v>
      </c>
      <c r="D420" s="1">
        <v>2</v>
      </c>
      <c r="E420" s="1">
        <v>3</v>
      </c>
      <c r="F420" s="1">
        <v>2</v>
      </c>
      <c r="G420" s="13">
        <f>Table1[[#This Row],[2nd charge]]-Table1[[#This Row],[3rd charge]]</f>
        <v>1</v>
      </c>
      <c r="H420" s="13">
        <f>SUM(Table1[[#This Row],[1st charge]],Table1[[#This Row],[2nd charge]],Table1[[#This Row],[3rd charge]])+2</f>
        <v>9</v>
      </c>
      <c r="I420" s="13">
        <f>PRODUCT(Table1[[#This Row],[2nd charge]],Table1[[#This Row],[3rd charge]])</f>
        <v>6</v>
      </c>
      <c r="J420" s="1" t="s">
        <v>13</v>
      </c>
      <c r="K420" s="1" t="s">
        <v>4</v>
      </c>
      <c r="L420" s="14">
        <f>COS(Table1[[#This Row],[Value (deg)]]/180*PI())</f>
        <v>-0.26158171063722552</v>
      </c>
      <c r="M420" s="5">
        <v>105.163935974723</v>
      </c>
    </row>
    <row r="421" spans="1:13">
      <c r="A421" s="1">
        <v>2015</v>
      </c>
      <c r="B421" s="1" t="s">
        <v>76</v>
      </c>
      <c r="C421" s="1" t="s">
        <v>74</v>
      </c>
      <c r="D421" s="1">
        <v>2</v>
      </c>
      <c r="E421" s="1">
        <v>3</v>
      </c>
      <c r="F421" s="1">
        <v>2</v>
      </c>
      <c r="G421" s="13">
        <f>Table1[[#This Row],[2nd charge]]-Table1[[#This Row],[3rd charge]]</f>
        <v>1</v>
      </c>
      <c r="H421" s="13">
        <f>SUM(Table1[[#This Row],[1st charge]],Table1[[#This Row],[2nd charge]],Table1[[#This Row],[3rd charge]])+2</f>
        <v>9</v>
      </c>
      <c r="I421" s="13">
        <f>PRODUCT(Table1[[#This Row],[2nd charge]],Table1[[#This Row],[3rd charge]])</f>
        <v>6</v>
      </c>
      <c r="J421" s="1" t="s">
        <v>13</v>
      </c>
      <c r="K421" s="1" t="s">
        <v>5</v>
      </c>
      <c r="L421" s="14">
        <f>COS(Table1[[#This Row],[Value (deg)]]/180*PI())</f>
        <v>-0.74699399216443862</v>
      </c>
      <c r="M421" s="5">
        <v>138.33065483721001</v>
      </c>
    </row>
    <row r="422" spans="1:13">
      <c r="A422" s="1">
        <v>2015</v>
      </c>
      <c r="B422" s="1" t="s">
        <v>76</v>
      </c>
      <c r="C422" s="1" t="s">
        <v>74</v>
      </c>
      <c r="D422" s="1">
        <v>2</v>
      </c>
      <c r="E422" s="1">
        <v>3</v>
      </c>
      <c r="F422" s="1">
        <v>3</v>
      </c>
      <c r="G422" s="13">
        <f>Table1[[#This Row],[2nd charge]]-Table1[[#This Row],[3rd charge]]</f>
        <v>0</v>
      </c>
      <c r="H422" s="13">
        <f>SUM(Table1[[#This Row],[1st charge]],Table1[[#This Row],[2nd charge]],Table1[[#This Row],[3rd charge]])+2</f>
        <v>10</v>
      </c>
      <c r="I422" s="13">
        <f>PRODUCT(Table1[[#This Row],[2nd charge]],Table1[[#This Row],[3rd charge]])</f>
        <v>9</v>
      </c>
      <c r="J422" s="1" t="s">
        <v>14</v>
      </c>
      <c r="K422" s="1" t="s">
        <v>3</v>
      </c>
      <c r="L422" s="14">
        <f>COS(Table1[[#This Row],[Value (deg)]]/180*PI())</f>
        <v>-0.32818596136233896</v>
      </c>
      <c r="M422" s="5">
        <v>109.158707660959</v>
      </c>
    </row>
    <row r="423" spans="1:13">
      <c r="A423" s="1">
        <v>2015</v>
      </c>
      <c r="B423" s="1" t="s">
        <v>76</v>
      </c>
      <c r="C423" s="1" t="s">
        <v>74</v>
      </c>
      <c r="D423" s="1">
        <v>2</v>
      </c>
      <c r="E423" s="1">
        <v>3</v>
      </c>
      <c r="F423" s="1">
        <v>3</v>
      </c>
      <c r="G423" s="13">
        <f>Table1[[#This Row],[2nd charge]]-Table1[[#This Row],[3rd charge]]</f>
        <v>0</v>
      </c>
      <c r="H423" s="13">
        <f>SUM(Table1[[#This Row],[1st charge]],Table1[[#This Row],[2nd charge]],Table1[[#This Row],[3rd charge]])+2</f>
        <v>10</v>
      </c>
      <c r="I423" s="13">
        <f>PRODUCT(Table1[[#This Row],[2nd charge]],Table1[[#This Row],[3rd charge]])</f>
        <v>9</v>
      </c>
      <c r="J423" s="1" t="s">
        <v>14</v>
      </c>
      <c r="K423" s="1" t="s">
        <v>4</v>
      </c>
      <c r="L423" s="14">
        <f>COS(Table1[[#This Row],[Value (deg)]]/180*PI())</f>
        <v>-0.32818596136233896</v>
      </c>
      <c r="M423" s="5">
        <v>109.158707660959</v>
      </c>
    </row>
    <row r="424" spans="1:13">
      <c r="A424" s="1">
        <v>2015</v>
      </c>
      <c r="B424" s="1" t="s">
        <v>76</v>
      </c>
      <c r="C424" s="1" t="s">
        <v>74</v>
      </c>
      <c r="D424" s="1">
        <v>2</v>
      </c>
      <c r="E424" s="1">
        <v>3</v>
      </c>
      <c r="F424" s="1">
        <v>3</v>
      </c>
      <c r="G424" s="13">
        <f>Table1[[#This Row],[2nd charge]]-Table1[[#This Row],[3rd charge]]</f>
        <v>0</v>
      </c>
      <c r="H424" s="13">
        <f>SUM(Table1[[#This Row],[1st charge]],Table1[[#This Row],[2nd charge]],Table1[[#This Row],[3rd charge]])+2</f>
        <v>10</v>
      </c>
      <c r="I424" s="13">
        <f>PRODUCT(Table1[[#This Row],[2nd charge]],Table1[[#This Row],[3rd charge]])</f>
        <v>9</v>
      </c>
      <c r="J424" s="1" t="s">
        <v>14</v>
      </c>
      <c r="K424" s="1" t="s">
        <v>5</v>
      </c>
      <c r="L424" s="14">
        <f>COS(Table1[[#This Row],[Value (deg)]]/180*PI())</f>
        <v>-0.78458794952933286</v>
      </c>
      <c r="M424" s="5">
        <v>141.68258467807999</v>
      </c>
    </row>
    <row r="425" spans="1:13">
      <c r="A425" s="1">
        <v>2015</v>
      </c>
      <c r="B425" s="1" t="s">
        <v>76</v>
      </c>
      <c r="C425" s="1" t="s">
        <v>74</v>
      </c>
      <c r="D425" s="1">
        <v>2</v>
      </c>
      <c r="E425" s="1">
        <v>4</v>
      </c>
      <c r="F425" s="1">
        <v>2</v>
      </c>
      <c r="G425" s="13">
        <f>Table1[[#This Row],[2nd charge]]-Table1[[#This Row],[3rd charge]]</f>
        <v>2</v>
      </c>
      <c r="H425" s="13">
        <f>SUM(Table1[[#This Row],[1st charge]],Table1[[#This Row],[2nd charge]],Table1[[#This Row],[3rd charge]])+2</f>
        <v>10</v>
      </c>
      <c r="I425" s="13">
        <f>PRODUCT(Table1[[#This Row],[2nd charge]],Table1[[#This Row],[3rd charge]])</f>
        <v>8</v>
      </c>
      <c r="J425" s="1" t="s">
        <v>23</v>
      </c>
      <c r="K425" s="1" t="s">
        <v>3</v>
      </c>
      <c r="L425" s="14">
        <f>COS(Table1[[#This Row],[Value (deg)]]/180*PI())</f>
        <v>-0.53166608689631545</v>
      </c>
      <c r="M425" s="5">
        <v>122.11809487159201</v>
      </c>
    </row>
    <row r="426" spans="1:13">
      <c r="A426" s="1">
        <v>2015</v>
      </c>
      <c r="B426" s="1" t="s">
        <v>76</v>
      </c>
      <c r="C426" s="1" t="s">
        <v>74</v>
      </c>
      <c r="D426" s="1">
        <v>2</v>
      </c>
      <c r="E426" s="1">
        <v>4</v>
      </c>
      <c r="F426" s="1">
        <v>2</v>
      </c>
      <c r="G426" s="13">
        <f>Table1[[#This Row],[2nd charge]]-Table1[[#This Row],[3rd charge]]</f>
        <v>2</v>
      </c>
      <c r="H426" s="13">
        <f>SUM(Table1[[#This Row],[1st charge]],Table1[[#This Row],[2nd charge]],Table1[[#This Row],[3rd charge]])+2</f>
        <v>10</v>
      </c>
      <c r="I426" s="13">
        <f>PRODUCT(Table1[[#This Row],[2nd charge]],Table1[[#This Row],[3rd charge]])</f>
        <v>8</v>
      </c>
      <c r="J426" s="1" t="s">
        <v>23</v>
      </c>
      <c r="K426" s="1" t="s">
        <v>4</v>
      </c>
      <c r="L426" s="14">
        <f>COS(Table1[[#This Row],[Value (deg)]]/180*PI())</f>
        <v>-0.12191258416528399</v>
      </c>
      <c r="M426" s="5">
        <v>97.002496125426305</v>
      </c>
    </row>
    <row r="427" spans="1:13">
      <c r="A427" s="1">
        <v>2015</v>
      </c>
      <c r="B427" s="1" t="s">
        <v>76</v>
      </c>
      <c r="C427" s="1" t="s">
        <v>74</v>
      </c>
      <c r="D427" s="1">
        <v>2</v>
      </c>
      <c r="E427" s="1">
        <v>4</v>
      </c>
      <c r="F427" s="1">
        <v>2</v>
      </c>
      <c r="G427" s="13">
        <f>Table1[[#This Row],[2nd charge]]-Table1[[#This Row],[3rd charge]]</f>
        <v>2</v>
      </c>
      <c r="H427" s="13">
        <f>SUM(Table1[[#This Row],[1st charge]],Table1[[#This Row],[2nd charge]],Table1[[#This Row],[3rd charge]])+2</f>
        <v>10</v>
      </c>
      <c r="I427" s="13">
        <f>PRODUCT(Table1[[#This Row],[2nd charge]],Table1[[#This Row],[3rd charge]])</f>
        <v>8</v>
      </c>
      <c r="J427" s="1" t="s">
        <v>23</v>
      </c>
      <c r="K427" s="1" t="s">
        <v>5</v>
      </c>
      <c r="L427" s="14">
        <f>COS(Table1[[#This Row],[Value (deg)]]/180*PI())</f>
        <v>-0.77581970424695657</v>
      </c>
      <c r="M427" s="5">
        <v>140.87940900298</v>
      </c>
    </row>
    <row r="428" spans="1:13">
      <c r="A428" s="1">
        <v>2015</v>
      </c>
      <c r="B428" s="1" t="s">
        <v>76</v>
      </c>
      <c r="C428" s="1" t="s">
        <v>74</v>
      </c>
      <c r="D428" s="1">
        <v>2</v>
      </c>
      <c r="E428" s="1">
        <v>4</v>
      </c>
      <c r="F428" s="1">
        <v>3</v>
      </c>
      <c r="G428" s="13">
        <f>Table1[[#This Row],[2nd charge]]-Table1[[#This Row],[3rd charge]]</f>
        <v>1</v>
      </c>
      <c r="H428" s="13">
        <f>SUM(Table1[[#This Row],[1st charge]],Table1[[#This Row],[2nd charge]],Table1[[#This Row],[3rd charge]])+2</f>
        <v>11</v>
      </c>
      <c r="I428" s="13">
        <f>PRODUCT(Table1[[#This Row],[2nd charge]],Table1[[#This Row],[3rd charge]])</f>
        <v>12</v>
      </c>
      <c r="J428" s="1" t="s">
        <v>24</v>
      </c>
      <c r="K428" s="1" t="s">
        <v>3</v>
      </c>
      <c r="L428" s="14">
        <f>COS(Table1[[#This Row],[Value (deg)]]/180*PI())</f>
        <v>-0.34723917982788433</v>
      </c>
      <c r="M428" s="5">
        <v>110.3185436982</v>
      </c>
    </row>
    <row r="429" spans="1:13">
      <c r="A429" s="1">
        <v>2015</v>
      </c>
      <c r="B429" s="1" t="s">
        <v>76</v>
      </c>
      <c r="C429" s="1" t="s">
        <v>74</v>
      </c>
      <c r="D429" s="1">
        <v>2</v>
      </c>
      <c r="E429" s="1">
        <v>4</v>
      </c>
      <c r="F429" s="1">
        <v>3</v>
      </c>
      <c r="G429" s="13">
        <f>Table1[[#This Row],[2nd charge]]-Table1[[#This Row],[3rd charge]]</f>
        <v>1</v>
      </c>
      <c r="H429" s="13">
        <f>SUM(Table1[[#This Row],[1st charge]],Table1[[#This Row],[2nd charge]],Table1[[#This Row],[3rd charge]])+2</f>
        <v>11</v>
      </c>
      <c r="I429" s="13">
        <f>PRODUCT(Table1[[#This Row],[2nd charge]],Table1[[#This Row],[3rd charge]])</f>
        <v>12</v>
      </c>
      <c r="J429" s="1" t="s">
        <v>24</v>
      </c>
      <c r="K429" s="1" t="s">
        <v>4</v>
      </c>
      <c r="L429" s="14">
        <f>COS(Table1[[#This Row],[Value (deg)]]/180*PI())</f>
        <v>-0.27152570021879641</v>
      </c>
      <c r="M429" s="5">
        <v>105.755075089524</v>
      </c>
    </row>
    <row r="430" spans="1:13">
      <c r="A430" s="1">
        <v>2015</v>
      </c>
      <c r="B430" s="1" t="s">
        <v>76</v>
      </c>
      <c r="C430" s="1" t="s">
        <v>74</v>
      </c>
      <c r="D430" s="1">
        <v>2</v>
      </c>
      <c r="E430" s="1">
        <v>4</v>
      </c>
      <c r="F430" s="1">
        <v>3</v>
      </c>
      <c r="G430" s="13">
        <f>Table1[[#This Row],[2nd charge]]-Table1[[#This Row],[3rd charge]]</f>
        <v>1</v>
      </c>
      <c r="H430" s="13">
        <f>SUM(Table1[[#This Row],[1st charge]],Table1[[#This Row],[2nd charge]],Table1[[#This Row],[3rd charge]])+2</f>
        <v>11</v>
      </c>
      <c r="I430" s="13">
        <f>PRODUCT(Table1[[#This Row],[2nd charge]],Table1[[#This Row],[3rd charge]])</f>
        <v>12</v>
      </c>
      <c r="J430" s="1" t="s">
        <v>24</v>
      </c>
      <c r="K430" s="1" t="s">
        <v>5</v>
      </c>
      <c r="L430" s="14">
        <f>COS(Table1[[#This Row],[Value (deg)]]/180*PI())</f>
        <v>-0.80826108723020007</v>
      </c>
      <c r="M430" s="5">
        <v>143.92638121227401</v>
      </c>
    </row>
    <row r="431" spans="1:13">
      <c r="A431" s="1">
        <v>2015</v>
      </c>
      <c r="B431" s="1" t="s">
        <v>76</v>
      </c>
      <c r="C431" s="1" t="s">
        <v>74</v>
      </c>
      <c r="D431" s="1">
        <v>2</v>
      </c>
      <c r="E431" s="1">
        <v>4</v>
      </c>
      <c r="F431" s="1">
        <v>4</v>
      </c>
      <c r="G431" s="13">
        <f>Table1[[#This Row],[2nd charge]]-Table1[[#This Row],[3rd charge]]</f>
        <v>0</v>
      </c>
      <c r="H431" s="13">
        <f>SUM(Table1[[#This Row],[1st charge]],Table1[[#This Row],[2nd charge]],Table1[[#This Row],[3rd charge]])+2</f>
        <v>12</v>
      </c>
      <c r="I431" s="13">
        <f>PRODUCT(Table1[[#This Row],[2nd charge]],Table1[[#This Row],[3rd charge]])</f>
        <v>16</v>
      </c>
      <c r="J431" s="1" t="s">
        <v>25</v>
      </c>
      <c r="K431" s="1" t="s">
        <v>3</v>
      </c>
      <c r="L431" s="14">
        <f>COS(Table1[[#This Row],[Value (deg)]]/180*PI())</f>
        <v>-0.29076200701671429</v>
      </c>
      <c r="M431" s="5">
        <v>106.903581772919</v>
      </c>
    </row>
    <row r="432" spans="1:13">
      <c r="A432" s="1">
        <v>2015</v>
      </c>
      <c r="B432" s="1" t="s">
        <v>76</v>
      </c>
      <c r="C432" s="1" t="s">
        <v>74</v>
      </c>
      <c r="D432" s="1">
        <v>2</v>
      </c>
      <c r="E432" s="1">
        <v>4</v>
      </c>
      <c r="F432" s="1">
        <v>4</v>
      </c>
      <c r="G432" s="13">
        <f>Table1[[#This Row],[2nd charge]]-Table1[[#This Row],[3rd charge]]</f>
        <v>0</v>
      </c>
      <c r="H432" s="13">
        <f>SUM(Table1[[#This Row],[1st charge]],Table1[[#This Row],[2nd charge]],Table1[[#This Row],[3rd charge]])+2</f>
        <v>12</v>
      </c>
      <c r="I432" s="13">
        <f>PRODUCT(Table1[[#This Row],[2nd charge]],Table1[[#This Row],[3rd charge]])</f>
        <v>16</v>
      </c>
      <c r="J432" s="1" t="s">
        <v>25</v>
      </c>
      <c r="K432" s="1" t="s">
        <v>4</v>
      </c>
      <c r="L432" s="14">
        <f>COS(Table1[[#This Row],[Value (deg)]]/180*PI())</f>
        <v>-0.29076200701671429</v>
      </c>
      <c r="M432" s="5">
        <v>106.903581772919</v>
      </c>
    </row>
    <row r="433" spans="1:13">
      <c r="A433" s="1">
        <v>2015</v>
      </c>
      <c r="B433" s="1" t="s">
        <v>76</v>
      </c>
      <c r="C433" s="1" t="s">
        <v>74</v>
      </c>
      <c r="D433" s="1">
        <v>2</v>
      </c>
      <c r="E433" s="1">
        <v>4</v>
      </c>
      <c r="F433" s="1">
        <v>4</v>
      </c>
      <c r="G433" s="13">
        <f>Table1[[#This Row],[2nd charge]]-Table1[[#This Row],[3rd charge]]</f>
        <v>0</v>
      </c>
      <c r="H433" s="13">
        <f>SUM(Table1[[#This Row],[1st charge]],Table1[[#This Row],[2nd charge]],Table1[[#This Row],[3rd charge]])+2</f>
        <v>12</v>
      </c>
      <c r="I433" s="13">
        <f>PRODUCT(Table1[[#This Row],[2nd charge]],Table1[[#This Row],[3rd charge]])</f>
        <v>16</v>
      </c>
      <c r="J433" s="1" t="s">
        <v>25</v>
      </c>
      <c r="K433" s="1" t="s">
        <v>5</v>
      </c>
      <c r="L433" s="14">
        <f>COS(Table1[[#This Row],[Value (deg)]]/180*PI())</f>
        <v>-0.8309149105512047</v>
      </c>
      <c r="M433" s="5">
        <v>146.19283645415999</v>
      </c>
    </row>
    <row r="434" spans="1:13">
      <c r="A434" s="1">
        <v>2015</v>
      </c>
      <c r="B434" s="1" t="s">
        <v>76</v>
      </c>
      <c r="C434" s="1" t="s">
        <v>74</v>
      </c>
      <c r="D434" s="1">
        <v>2</v>
      </c>
      <c r="E434" s="1">
        <v>5</v>
      </c>
      <c r="F434" s="1">
        <v>3</v>
      </c>
      <c r="G434" s="13">
        <f>Table1[[#This Row],[2nd charge]]-Table1[[#This Row],[3rd charge]]</f>
        <v>2</v>
      </c>
      <c r="H434" s="13">
        <f>SUM(Table1[[#This Row],[1st charge]],Table1[[#This Row],[2nd charge]],Table1[[#This Row],[3rd charge]])+2</f>
        <v>12</v>
      </c>
      <c r="I434" s="13">
        <f>PRODUCT(Table1[[#This Row],[2nd charge]],Table1[[#This Row],[3rd charge]])</f>
        <v>15</v>
      </c>
      <c r="J434" s="1" t="s">
        <v>26</v>
      </c>
      <c r="K434" s="1" t="s">
        <v>3</v>
      </c>
      <c r="L434" s="14">
        <f>COS(Table1[[#This Row],[Value (deg)]]/180*PI())</f>
        <v>-0.39725669497466687</v>
      </c>
      <c r="M434" s="5">
        <v>113.40679287167799</v>
      </c>
    </row>
    <row r="435" spans="1:13">
      <c r="A435" s="1">
        <v>2015</v>
      </c>
      <c r="B435" s="1" t="s">
        <v>76</v>
      </c>
      <c r="C435" s="1" t="s">
        <v>74</v>
      </c>
      <c r="D435" s="1">
        <v>2</v>
      </c>
      <c r="E435" s="1">
        <v>5</v>
      </c>
      <c r="F435" s="1">
        <v>3</v>
      </c>
      <c r="G435" s="13">
        <f>Table1[[#This Row],[2nd charge]]-Table1[[#This Row],[3rd charge]]</f>
        <v>2</v>
      </c>
      <c r="H435" s="13">
        <f>SUM(Table1[[#This Row],[1st charge]],Table1[[#This Row],[2nd charge]],Table1[[#This Row],[3rd charge]])+2</f>
        <v>12</v>
      </c>
      <c r="I435" s="13">
        <f>PRODUCT(Table1[[#This Row],[2nd charge]],Table1[[#This Row],[3rd charge]])</f>
        <v>15</v>
      </c>
      <c r="J435" s="1" t="s">
        <v>26</v>
      </c>
      <c r="K435" s="1" t="s">
        <v>4</v>
      </c>
      <c r="L435" s="14">
        <f>COS(Table1[[#This Row],[Value (deg)]]/180*PI())</f>
        <v>-0.19049279074127703</v>
      </c>
      <c r="M435" s="5">
        <v>100.981544292457</v>
      </c>
    </row>
    <row r="436" spans="1:13">
      <c r="A436" s="1">
        <v>2015</v>
      </c>
      <c r="B436" s="1" t="s">
        <v>76</v>
      </c>
      <c r="C436" s="1" t="s">
        <v>74</v>
      </c>
      <c r="D436" s="1">
        <v>2</v>
      </c>
      <c r="E436" s="1">
        <v>5</v>
      </c>
      <c r="F436" s="1">
        <v>3</v>
      </c>
      <c r="G436" s="13">
        <f>Table1[[#This Row],[2nd charge]]-Table1[[#This Row],[3rd charge]]</f>
        <v>2</v>
      </c>
      <c r="H436" s="13">
        <f>SUM(Table1[[#This Row],[1st charge]],Table1[[#This Row],[2nd charge]],Table1[[#This Row],[3rd charge]])+2</f>
        <v>12</v>
      </c>
      <c r="I436" s="13">
        <f>PRODUCT(Table1[[#This Row],[2nd charge]],Table1[[#This Row],[3rd charge]])</f>
        <v>15</v>
      </c>
      <c r="J436" s="1" t="s">
        <v>26</v>
      </c>
      <c r="K436" s="1" t="s">
        <v>5</v>
      </c>
      <c r="L436" s="14">
        <f>COS(Table1[[#This Row],[Value (deg)]]/180*PI())</f>
        <v>-0.82522848297731644</v>
      </c>
      <c r="M436" s="5">
        <v>145.611662835863</v>
      </c>
    </row>
    <row r="437" spans="1:13">
      <c r="A437" s="1">
        <v>2015</v>
      </c>
      <c r="B437" s="1" t="s">
        <v>76</v>
      </c>
      <c r="C437" s="1" t="s">
        <v>74</v>
      </c>
      <c r="D437" s="1">
        <v>2</v>
      </c>
      <c r="E437" s="1">
        <v>5</v>
      </c>
      <c r="F437" s="1">
        <v>4</v>
      </c>
      <c r="G437" s="13">
        <f>Table1[[#This Row],[2nd charge]]-Table1[[#This Row],[3rd charge]]</f>
        <v>1</v>
      </c>
      <c r="H437" s="13">
        <f>SUM(Table1[[#This Row],[1st charge]],Table1[[#This Row],[2nd charge]],Table1[[#This Row],[3rd charge]])+2</f>
        <v>13</v>
      </c>
      <c r="I437" s="13">
        <f>PRODUCT(Table1[[#This Row],[2nd charge]],Table1[[#This Row],[3rd charge]])</f>
        <v>20</v>
      </c>
      <c r="J437" s="1" t="s">
        <v>27</v>
      </c>
      <c r="K437" s="1" t="s">
        <v>3</v>
      </c>
      <c r="L437" s="14">
        <f>COS(Table1[[#This Row],[Value (deg)]]/180*PI())</f>
        <v>-0.29552603818991757</v>
      </c>
      <c r="M437" s="5">
        <v>107.189083596968</v>
      </c>
    </row>
    <row r="438" spans="1:13">
      <c r="A438" s="1">
        <v>2015</v>
      </c>
      <c r="B438" s="1" t="s">
        <v>76</v>
      </c>
      <c r="C438" s="1" t="s">
        <v>74</v>
      </c>
      <c r="D438" s="1">
        <v>2</v>
      </c>
      <c r="E438" s="1">
        <v>5</v>
      </c>
      <c r="F438" s="1">
        <v>4</v>
      </c>
      <c r="G438" s="13">
        <f>Table1[[#This Row],[2nd charge]]-Table1[[#This Row],[3rd charge]]</f>
        <v>1</v>
      </c>
      <c r="H438" s="13">
        <f>SUM(Table1[[#This Row],[1st charge]],Table1[[#This Row],[2nd charge]],Table1[[#This Row],[3rd charge]])+2</f>
        <v>13</v>
      </c>
      <c r="I438" s="13">
        <f>PRODUCT(Table1[[#This Row],[2nd charge]],Table1[[#This Row],[3rd charge]])</f>
        <v>20</v>
      </c>
      <c r="J438" s="1" t="s">
        <v>27</v>
      </c>
      <c r="K438" s="1" t="s">
        <v>4</v>
      </c>
      <c r="L438" s="14">
        <f>COS(Table1[[#This Row],[Value (deg)]]/180*PI())</f>
        <v>-0.25860948839445108</v>
      </c>
      <c r="M438" s="5">
        <v>104.987570095192</v>
      </c>
    </row>
    <row r="439" spans="1:13">
      <c r="A439" s="1">
        <v>2015</v>
      </c>
      <c r="B439" s="1" t="s">
        <v>76</v>
      </c>
      <c r="C439" s="1" t="s">
        <v>74</v>
      </c>
      <c r="D439" s="1">
        <v>2</v>
      </c>
      <c r="E439" s="1">
        <v>5</v>
      </c>
      <c r="F439" s="1">
        <v>4</v>
      </c>
      <c r="G439" s="13">
        <f>Table1[[#This Row],[2nd charge]]-Table1[[#This Row],[3rd charge]]</f>
        <v>1</v>
      </c>
      <c r="H439" s="13">
        <f>SUM(Table1[[#This Row],[1st charge]],Table1[[#This Row],[2nd charge]],Table1[[#This Row],[3rd charge]])+2</f>
        <v>13</v>
      </c>
      <c r="I439" s="13">
        <f>PRODUCT(Table1[[#This Row],[2nd charge]],Table1[[#This Row],[3rd charge]])</f>
        <v>20</v>
      </c>
      <c r="J439" s="1" t="s">
        <v>27</v>
      </c>
      <c r="K439" s="1" t="s">
        <v>5</v>
      </c>
      <c r="L439" s="14">
        <f>COS(Table1[[#This Row],[Value (deg)]]/180*PI())</f>
        <v>-0.8464102269383047</v>
      </c>
      <c r="M439" s="5">
        <v>147.82334630783799</v>
      </c>
    </row>
    <row r="440" spans="1:13">
      <c r="A440" s="1">
        <v>2015</v>
      </c>
      <c r="B440" s="1" t="s">
        <v>76</v>
      </c>
      <c r="C440" s="1" t="s">
        <v>74</v>
      </c>
      <c r="D440" s="1">
        <v>2</v>
      </c>
      <c r="E440" s="1">
        <v>5</v>
      </c>
      <c r="F440" s="1">
        <v>5</v>
      </c>
      <c r="G440" s="13">
        <f>Table1[[#This Row],[2nd charge]]-Table1[[#This Row],[3rd charge]]</f>
        <v>0</v>
      </c>
      <c r="H440" s="13">
        <f>SUM(Table1[[#This Row],[1st charge]],Table1[[#This Row],[2nd charge]],Table1[[#This Row],[3rd charge]])+2</f>
        <v>14</v>
      </c>
      <c r="I440" s="13">
        <f>PRODUCT(Table1[[#This Row],[2nd charge]],Table1[[#This Row],[3rd charge]])</f>
        <v>25</v>
      </c>
      <c r="J440" s="1" t="s">
        <v>28</v>
      </c>
      <c r="K440" s="1" t="s">
        <v>3</v>
      </c>
      <c r="L440" s="14">
        <f>COS(Table1[[#This Row],[Value (deg)]]/180*PI())</f>
        <v>-0.26346119272139368</v>
      </c>
      <c r="M440" s="5">
        <v>105.275536651289</v>
      </c>
    </row>
    <row r="441" spans="1:13">
      <c r="A441" s="1">
        <v>2015</v>
      </c>
      <c r="B441" s="1" t="s">
        <v>76</v>
      </c>
      <c r="C441" s="1" t="s">
        <v>74</v>
      </c>
      <c r="D441" s="1">
        <v>2</v>
      </c>
      <c r="E441" s="1">
        <v>5</v>
      </c>
      <c r="F441" s="1">
        <v>5</v>
      </c>
      <c r="G441" s="13">
        <f>Table1[[#This Row],[2nd charge]]-Table1[[#This Row],[3rd charge]]</f>
        <v>0</v>
      </c>
      <c r="H441" s="13">
        <f>SUM(Table1[[#This Row],[1st charge]],Table1[[#This Row],[2nd charge]],Table1[[#This Row],[3rd charge]])+2</f>
        <v>14</v>
      </c>
      <c r="I441" s="13">
        <f>PRODUCT(Table1[[#This Row],[2nd charge]],Table1[[#This Row],[3rd charge]])</f>
        <v>25</v>
      </c>
      <c r="J441" s="1" t="s">
        <v>28</v>
      </c>
      <c r="K441" s="1" t="s">
        <v>4</v>
      </c>
      <c r="L441" s="14">
        <f>COS(Table1[[#This Row],[Value (deg)]]/180*PI())</f>
        <v>-0.26346119272139368</v>
      </c>
      <c r="M441" s="5">
        <v>105.275536651289</v>
      </c>
    </row>
    <row r="442" spans="1:13">
      <c r="A442" s="1">
        <v>2015</v>
      </c>
      <c r="B442" s="1" t="s">
        <v>76</v>
      </c>
      <c r="C442" s="1" t="s">
        <v>74</v>
      </c>
      <c r="D442" s="1">
        <v>2</v>
      </c>
      <c r="E442" s="1">
        <v>5</v>
      </c>
      <c r="F442" s="1">
        <v>5</v>
      </c>
      <c r="G442" s="13">
        <f>Table1[[#This Row],[2nd charge]]-Table1[[#This Row],[3rd charge]]</f>
        <v>0</v>
      </c>
      <c r="H442" s="13">
        <f>SUM(Table1[[#This Row],[1st charge]],Table1[[#This Row],[2nd charge]],Table1[[#This Row],[3rd charge]])+2</f>
        <v>14</v>
      </c>
      <c r="I442" s="13">
        <f>PRODUCT(Table1[[#This Row],[2nd charge]],Table1[[#This Row],[3rd charge]])</f>
        <v>25</v>
      </c>
      <c r="J442" s="1" t="s">
        <v>28</v>
      </c>
      <c r="K442" s="1" t="s">
        <v>5</v>
      </c>
      <c r="L442" s="14">
        <f>COS(Table1[[#This Row],[Value (deg)]]/180*PI())</f>
        <v>-0.86117639985962358</v>
      </c>
      <c r="M442" s="5">
        <v>149.44892669742001</v>
      </c>
    </row>
    <row r="443" spans="1:13">
      <c r="A443" s="1">
        <v>2017</v>
      </c>
      <c r="B443" s="1" t="s">
        <v>76</v>
      </c>
      <c r="C443" s="1" t="s">
        <v>75</v>
      </c>
      <c r="D443" s="1">
        <v>1</v>
      </c>
      <c r="E443" s="1">
        <v>1</v>
      </c>
      <c r="F443" s="1">
        <v>1</v>
      </c>
      <c r="G443" s="13">
        <f>Table1[[#This Row],[2nd charge]]-Table1[[#This Row],[3rd charge]]</f>
        <v>0</v>
      </c>
      <c r="H443" s="13">
        <f>SUM(Table1[[#This Row],[1st charge]],Table1[[#This Row],[2nd charge]],Table1[[#This Row],[3rd charge]])+2</f>
        <v>5</v>
      </c>
      <c r="I443" s="13">
        <f>PRODUCT(Table1[[#This Row],[2nd charge]],Table1[[#This Row],[3rd charge]])</f>
        <v>1</v>
      </c>
      <c r="J443" s="1" t="s">
        <v>6</v>
      </c>
      <c r="K443" s="1" t="s">
        <v>3</v>
      </c>
      <c r="L443" s="14">
        <f>COS(Table1[[#This Row],[Value (deg)]]/180*PI())</f>
        <v>-0.36002072590942635</v>
      </c>
      <c r="M443" s="5">
        <v>111.10146887825999</v>
      </c>
    </row>
    <row r="444" spans="1:13">
      <c r="A444" s="1">
        <v>2017</v>
      </c>
      <c r="B444" s="1" t="s">
        <v>76</v>
      </c>
      <c r="C444" s="1" t="s">
        <v>75</v>
      </c>
      <c r="D444" s="1">
        <v>1</v>
      </c>
      <c r="E444" s="1">
        <v>1</v>
      </c>
      <c r="F444" s="1">
        <v>1</v>
      </c>
      <c r="G444" s="13">
        <f>Table1[[#This Row],[2nd charge]]-Table1[[#This Row],[3rd charge]]</f>
        <v>0</v>
      </c>
      <c r="H444" s="13">
        <f>SUM(Table1[[#This Row],[1st charge]],Table1[[#This Row],[2nd charge]],Table1[[#This Row],[3rd charge]])+2</f>
        <v>5</v>
      </c>
      <c r="I444" s="13">
        <f>PRODUCT(Table1[[#This Row],[2nd charge]],Table1[[#This Row],[3rd charge]])</f>
        <v>1</v>
      </c>
      <c r="J444" s="1" t="s">
        <v>6</v>
      </c>
      <c r="K444" s="1" t="s">
        <v>4</v>
      </c>
      <c r="L444" s="14">
        <f>COS(Table1[[#This Row],[Value (deg)]]/180*PI())</f>
        <v>-0.36002072590942635</v>
      </c>
      <c r="M444" s="5">
        <v>111.10146887825999</v>
      </c>
    </row>
    <row r="445" spans="1:13">
      <c r="A445" s="1">
        <v>2017</v>
      </c>
      <c r="B445" s="1" t="s">
        <v>76</v>
      </c>
      <c r="C445" s="1" t="s">
        <v>75</v>
      </c>
      <c r="D445" s="1">
        <v>1</v>
      </c>
      <c r="E445" s="1">
        <v>1</v>
      </c>
      <c r="F445" s="1">
        <v>1</v>
      </c>
      <c r="G445" s="13">
        <f>Table1[[#This Row],[2nd charge]]-Table1[[#This Row],[3rd charge]]</f>
        <v>0</v>
      </c>
      <c r="H445" s="13">
        <f>SUM(Table1[[#This Row],[1st charge]],Table1[[#This Row],[2nd charge]],Table1[[#This Row],[3rd charge]])+2</f>
        <v>5</v>
      </c>
      <c r="I445" s="13">
        <f>PRODUCT(Table1[[#This Row],[2nd charge]],Table1[[#This Row],[3rd charge]])</f>
        <v>1</v>
      </c>
      <c r="J445" s="1" t="s">
        <v>6</v>
      </c>
      <c r="K445" s="1" t="s">
        <v>5</v>
      </c>
      <c r="L445" s="14">
        <f>COS(Table1[[#This Row],[Value (deg)]]/180*PI())</f>
        <v>-0.74077015383128697</v>
      </c>
      <c r="M445" s="5">
        <v>137.79706224347899</v>
      </c>
    </row>
    <row r="446" spans="1:13">
      <c r="A446" s="1">
        <v>2017</v>
      </c>
      <c r="B446" s="1" t="s">
        <v>76</v>
      </c>
      <c r="C446" s="1" t="s">
        <v>75</v>
      </c>
      <c r="D446" s="1">
        <v>1</v>
      </c>
      <c r="E446" s="1">
        <v>2</v>
      </c>
      <c r="F446" s="1">
        <v>1</v>
      </c>
      <c r="G446" s="13">
        <f>Table1[[#This Row],[2nd charge]]-Table1[[#This Row],[3rd charge]]</f>
        <v>1</v>
      </c>
      <c r="H446" s="13">
        <f>SUM(Table1[[#This Row],[1st charge]],Table1[[#This Row],[2nd charge]],Table1[[#This Row],[3rd charge]])+2</f>
        <v>6</v>
      </c>
      <c r="I446" s="13">
        <f>PRODUCT(Table1[[#This Row],[2nd charge]],Table1[[#This Row],[3rd charge]])</f>
        <v>2</v>
      </c>
      <c r="J446" s="1" t="s">
        <v>7</v>
      </c>
      <c r="K446" s="1" t="s">
        <v>3</v>
      </c>
      <c r="L446" s="14">
        <f>COS(Table1[[#This Row],[Value (deg)]]/180*PI())</f>
        <v>-0.55170460987943037</v>
      </c>
      <c r="M446" s="5">
        <v>123.484035099606</v>
      </c>
    </row>
    <row r="447" spans="1:13">
      <c r="A447" s="1">
        <v>2017</v>
      </c>
      <c r="B447" s="1" t="s">
        <v>76</v>
      </c>
      <c r="C447" s="1" t="s">
        <v>75</v>
      </c>
      <c r="D447" s="1">
        <v>1</v>
      </c>
      <c r="E447" s="1">
        <v>2</v>
      </c>
      <c r="F447" s="1">
        <v>1</v>
      </c>
      <c r="G447" s="13">
        <f>Table1[[#This Row],[2nd charge]]-Table1[[#This Row],[3rd charge]]</f>
        <v>1</v>
      </c>
      <c r="H447" s="13">
        <f>SUM(Table1[[#This Row],[1st charge]],Table1[[#This Row],[2nd charge]],Table1[[#This Row],[3rd charge]])+2</f>
        <v>6</v>
      </c>
      <c r="I447" s="13">
        <f>PRODUCT(Table1[[#This Row],[2nd charge]],Table1[[#This Row],[3rd charge]])</f>
        <v>2</v>
      </c>
      <c r="J447" s="1" t="s">
        <v>7</v>
      </c>
      <c r="K447" s="1" t="s">
        <v>4</v>
      </c>
      <c r="L447" s="14">
        <f>COS(Table1[[#This Row],[Value (deg)]]/180*PI())</f>
        <v>-8.0612112066866429E-2</v>
      </c>
      <c r="M447" s="5">
        <v>94.623750813264806</v>
      </c>
    </row>
    <row r="448" spans="1:13">
      <c r="A448" s="1">
        <v>2017</v>
      </c>
      <c r="B448" s="1" t="s">
        <v>76</v>
      </c>
      <c r="C448" s="1" t="s">
        <v>75</v>
      </c>
      <c r="D448" s="1">
        <v>1</v>
      </c>
      <c r="E448" s="1">
        <v>2</v>
      </c>
      <c r="F448" s="1">
        <v>1</v>
      </c>
      <c r="G448" s="13">
        <f>Table1[[#This Row],[2nd charge]]-Table1[[#This Row],[3rd charge]]</f>
        <v>1</v>
      </c>
      <c r="H448" s="13">
        <f>SUM(Table1[[#This Row],[1st charge]],Table1[[#This Row],[2nd charge]],Table1[[#This Row],[3rd charge]])+2</f>
        <v>6</v>
      </c>
      <c r="I448" s="13">
        <f>PRODUCT(Table1[[#This Row],[2nd charge]],Table1[[#This Row],[3rd charge]])</f>
        <v>2</v>
      </c>
      <c r="J448" s="1" t="s">
        <v>7</v>
      </c>
      <c r="K448" s="1" t="s">
        <v>5</v>
      </c>
      <c r="L448" s="14">
        <f>COS(Table1[[#This Row],[Value (deg)]]/180*PI())</f>
        <v>-0.78685116580495451</v>
      </c>
      <c r="M448" s="5">
        <v>141.892214087128</v>
      </c>
    </row>
    <row r="449" spans="1:13">
      <c r="A449" s="1">
        <v>2017</v>
      </c>
      <c r="B449" s="1" t="s">
        <v>76</v>
      </c>
      <c r="C449" s="1" t="s">
        <v>75</v>
      </c>
      <c r="D449" s="1">
        <v>1</v>
      </c>
      <c r="E449" s="1">
        <v>2</v>
      </c>
      <c r="F449" s="1">
        <v>2</v>
      </c>
      <c r="G449" s="13">
        <f>Table1[[#This Row],[2nd charge]]-Table1[[#This Row],[3rd charge]]</f>
        <v>0</v>
      </c>
      <c r="H449" s="13">
        <f>SUM(Table1[[#This Row],[1st charge]],Table1[[#This Row],[2nd charge]],Table1[[#This Row],[3rd charge]])+2</f>
        <v>7</v>
      </c>
      <c r="I449" s="13">
        <f>PRODUCT(Table1[[#This Row],[2nd charge]],Table1[[#This Row],[3rd charge]])</f>
        <v>4</v>
      </c>
      <c r="J449" s="1" t="s">
        <v>8</v>
      </c>
      <c r="K449" s="1" t="s">
        <v>3</v>
      </c>
      <c r="L449" s="14">
        <f>COS(Table1[[#This Row],[Value (deg)]]/180*PI())</f>
        <v>-0.29029846425768785</v>
      </c>
      <c r="M449" s="5">
        <v>106.875825483882</v>
      </c>
    </row>
    <row r="450" spans="1:13">
      <c r="A450" s="1">
        <v>2017</v>
      </c>
      <c r="B450" s="1" t="s">
        <v>76</v>
      </c>
      <c r="C450" s="1" t="s">
        <v>75</v>
      </c>
      <c r="D450" s="1">
        <v>1</v>
      </c>
      <c r="E450" s="1">
        <v>2</v>
      </c>
      <c r="F450" s="1">
        <v>2</v>
      </c>
      <c r="G450" s="13">
        <f>Table1[[#This Row],[2nd charge]]-Table1[[#This Row],[3rd charge]]</f>
        <v>0</v>
      </c>
      <c r="H450" s="13">
        <f>SUM(Table1[[#This Row],[1st charge]],Table1[[#This Row],[2nd charge]],Table1[[#This Row],[3rd charge]])+2</f>
        <v>7</v>
      </c>
      <c r="I450" s="13">
        <f>PRODUCT(Table1[[#This Row],[2nd charge]],Table1[[#This Row],[3rd charge]])</f>
        <v>4</v>
      </c>
      <c r="J450" s="1" t="s">
        <v>8</v>
      </c>
      <c r="K450" s="1" t="s">
        <v>4</v>
      </c>
      <c r="L450" s="14">
        <f>COS(Table1[[#This Row],[Value (deg)]]/180*PI())</f>
        <v>-0.29029846425768785</v>
      </c>
      <c r="M450" s="5">
        <v>106.875825483882</v>
      </c>
    </row>
    <row r="451" spans="1:13">
      <c r="A451" s="1">
        <v>2017</v>
      </c>
      <c r="B451" s="1" t="s">
        <v>76</v>
      </c>
      <c r="C451" s="1" t="s">
        <v>75</v>
      </c>
      <c r="D451" s="1">
        <v>1</v>
      </c>
      <c r="E451" s="1">
        <v>2</v>
      </c>
      <c r="F451" s="1">
        <v>2</v>
      </c>
      <c r="G451" s="13">
        <f>Table1[[#This Row],[2nd charge]]-Table1[[#This Row],[3rd charge]]</f>
        <v>0</v>
      </c>
      <c r="H451" s="13">
        <f>SUM(Table1[[#This Row],[1st charge]],Table1[[#This Row],[2nd charge]],Table1[[#This Row],[3rd charge]])+2</f>
        <v>7</v>
      </c>
      <c r="I451" s="13">
        <f>PRODUCT(Table1[[#This Row],[2nd charge]],Table1[[#This Row],[3rd charge]])</f>
        <v>4</v>
      </c>
      <c r="J451" s="1" t="s">
        <v>8</v>
      </c>
      <c r="K451" s="1" t="s">
        <v>5</v>
      </c>
      <c r="L451" s="14">
        <f>COS(Table1[[#This Row],[Value (deg)]]/180*PI())</f>
        <v>-0.83145360329924611</v>
      </c>
      <c r="M451" s="5">
        <v>146.24834903223501</v>
      </c>
    </row>
    <row r="452" spans="1:13">
      <c r="A452" s="1">
        <v>2017</v>
      </c>
      <c r="B452" s="1" t="s">
        <v>76</v>
      </c>
      <c r="C452" s="1" t="s">
        <v>75</v>
      </c>
      <c r="D452" s="1">
        <v>1</v>
      </c>
      <c r="E452" s="1">
        <v>3</v>
      </c>
      <c r="F452" s="1">
        <v>1</v>
      </c>
      <c r="G452" s="13">
        <f>Table1[[#This Row],[2nd charge]]-Table1[[#This Row],[3rd charge]]</f>
        <v>2</v>
      </c>
      <c r="H452" s="13">
        <f>SUM(Table1[[#This Row],[1st charge]],Table1[[#This Row],[2nd charge]],Table1[[#This Row],[3rd charge]])+2</f>
        <v>7</v>
      </c>
      <c r="I452" s="13">
        <f>PRODUCT(Table1[[#This Row],[2nd charge]],Table1[[#This Row],[3rd charge]])</f>
        <v>3</v>
      </c>
      <c r="J452" s="1" t="s">
        <v>9</v>
      </c>
      <c r="K452" s="1" t="s">
        <v>3</v>
      </c>
      <c r="L452" s="14">
        <f>COS(Table1[[#This Row],[Value (deg)]]/180*PI())</f>
        <v>-0.66625737976207078</v>
      </c>
      <c r="M452" s="5">
        <v>131.77886058707901</v>
      </c>
    </row>
    <row r="453" spans="1:13">
      <c r="A453" s="1">
        <v>2017</v>
      </c>
      <c r="B453" s="1" t="s">
        <v>76</v>
      </c>
      <c r="C453" s="1" t="s">
        <v>75</v>
      </c>
      <c r="D453" s="1">
        <v>1</v>
      </c>
      <c r="E453" s="1">
        <v>3</v>
      </c>
      <c r="F453" s="1">
        <v>1</v>
      </c>
      <c r="G453" s="13">
        <f>Table1[[#This Row],[2nd charge]]-Table1[[#This Row],[3rd charge]]</f>
        <v>2</v>
      </c>
      <c r="H453" s="13">
        <f>SUM(Table1[[#This Row],[1st charge]],Table1[[#This Row],[2nd charge]],Table1[[#This Row],[3rd charge]])+2</f>
        <v>7</v>
      </c>
      <c r="I453" s="13">
        <f>PRODUCT(Table1[[#This Row],[2nd charge]],Table1[[#This Row],[3rd charge]])</f>
        <v>3</v>
      </c>
      <c r="J453" s="1" t="s">
        <v>9</v>
      </c>
      <c r="K453" s="1" t="s">
        <v>4</v>
      </c>
      <c r="L453" s="14">
        <f>COS(Table1[[#This Row],[Value (deg)]]/180*PI())</f>
        <v>0.11967235597317374</v>
      </c>
      <c r="M453" s="5">
        <v>83.126806304133297</v>
      </c>
    </row>
    <row r="454" spans="1:13">
      <c r="A454" s="1">
        <v>2017</v>
      </c>
      <c r="B454" s="1" t="s">
        <v>76</v>
      </c>
      <c r="C454" s="1" t="s">
        <v>75</v>
      </c>
      <c r="D454" s="1">
        <v>1</v>
      </c>
      <c r="E454" s="1">
        <v>3</v>
      </c>
      <c r="F454" s="1">
        <v>1</v>
      </c>
      <c r="G454" s="13">
        <f>Table1[[#This Row],[2nd charge]]-Table1[[#This Row],[3rd charge]]</f>
        <v>2</v>
      </c>
      <c r="H454" s="13">
        <f>SUM(Table1[[#This Row],[1st charge]],Table1[[#This Row],[2nd charge]],Table1[[#This Row],[3rd charge]])+2</f>
        <v>7</v>
      </c>
      <c r="I454" s="13">
        <f>PRODUCT(Table1[[#This Row],[2nd charge]],Table1[[#This Row],[3rd charge]])</f>
        <v>3</v>
      </c>
      <c r="J454" s="1" t="s">
        <v>9</v>
      </c>
      <c r="K454" s="1" t="s">
        <v>5</v>
      </c>
      <c r="L454" s="14">
        <f>COS(Table1[[#This Row],[Value (deg)]]/180*PI())</f>
        <v>-0.82009528325406922</v>
      </c>
      <c r="M454" s="5">
        <v>145.094333108787</v>
      </c>
    </row>
    <row r="455" spans="1:13">
      <c r="A455" s="1">
        <v>2017</v>
      </c>
      <c r="B455" s="1" t="s">
        <v>76</v>
      </c>
      <c r="C455" s="1" t="s">
        <v>75</v>
      </c>
      <c r="D455" s="1">
        <v>1</v>
      </c>
      <c r="E455" s="1">
        <v>3</v>
      </c>
      <c r="F455" s="1">
        <v>2</v>
      </c>
      <c r="G455" s="13">
        <f>Table1[[#This Row],[2nd charge]]-Table1[[#This Row],[3rd charge]]</f>
        <v>1</v>
      </c>
      <c r="H455" s="13">
        <f>SUM(Table1[[#This Row],[1st charge]],Table1[[#This Row],[2nd charge]],Table1[[#This Row],[3rd charge]])+2</f>
        <v>8</v>
      </c>
      <c r="I455" s="13">
        <f>PRODUCT(Table1[[#This Row],[2nd charge]],Table1[[#This Row],[3rd charge]])</f>
        <v>6</v>
      </c>
      <c r="J455" s="1" t="s">
        <v>10</v>
      </c>
      <c r="K455" s="1" t="s">
        <v>3</v>
      </c>
      <c r="L455" s="14">
        <f>COS(Table1[[#This Row],[Value (deg)]]/180*PI())</f>
        <v>-0.33193454657005211</v>
      </c>
      <c r="M455" s="5">
        <v>109.386236724593</v>
      </c>
    </row>
    <row r="456" spans="1:13">
      <c r="A456" s="1">
        <v>2017</v>
      </c>
      <c r="B456" s="1" t="s">
        <v>76</v>
      </c>
      <c r="C456" s="1" t="s">
        <v>75</v>
      </c>
      <c r="D456" s="1">
        <v>1</v>
      </c>
      <c r="E456" s="1">
        <v>3</v>
      </c>
      <c r="F456" s="1">
        <v>2</v>
      </c>
      <c r="G456" s="13">
        <f>Table1[[#This Row],[2nd charge]]-Table1[[#This Row],[3rd charge]]</f>
        <v>1</v>
      </c>
      <c r="H456" s="13">
        <f>SUM(Table1[[#This Row],[1st charge]],Table1[[#This Row],[2nd charge]],Table1[[#This Row],[3rd charge]])+2</f>
        <v>8</v>
      </c>
      <c r="I456" s="13">
        <f>PRODUCT(Table1[[#This Row],[2nd charge]],Table1[[#This Row],[3rd charge]])</f>
        <v>6</v>
      </c>
      <c r="J456" s="1" t="s">
        <v>10</v>
      </c>
      <c r="K456" s="1" t="s">
        <v>4</v>
      </c>
      <c r="L456" s="14">
        <f>COS(Table1[[#This Row],[Value (deg)]]/180*PI())</f>
        <v>-0.20309996544173248</v>
      </c>
      <c r="M456" s="5">
        <v>101.71829539581201</v>
      </c>
    </row>
    <row r="457" spans="1:13">
      <c r="A457" s="1">
        <v>2017</v>
      </c>
      <c r="B457" s="1" t="s">
        <v>76</v>
      </c>
      <c r="C457" s="1" t="s">
        <v>75</v>
      </c>
      <c r="D457" s="1">
        <v>1</v>
      </c>
      <c r="E457" s="1">
        <v>3</v>
      </c>
      <c r="F457" s="1">
        <v>2</v>
      </c>
      <c r="G457" s="13">
        <f>Table1[[#This Row],[2nd charge]]-Table1[[#This Row],[3rd charge]]</f>
        <v>1</v>
      </c>
      <c r="H457" s="13">
        <f>SUM(Table1[[#This Row],[1st charge]],Table1[[#This Row],[2nd charge]],Table1[[#This Row],[3rd charge]])+2</f>
        <v>8</v>
      </c>
      <c r="I457" s="13">
        <f>PRODUCT(Table1[[#This Row],[2nd charge]],Table1[[#This Row],[3rd charge]])</f>
        <v>6</v>
      </c>
      <c r="J457" s="1" t="s">
        <v>10</v>
      </c>
      <c r="K457" s="1" t="s">
        <v>5</v>
      </c>
      <c r="L457" s="14">
        <f>COS(Table1[[#This Row],[Value (deg)]]/180*PI())</f>
        <v>-0.85622622391668235</v>
      </c>
      <c r="M457" s="5">
        <v>148.89546787959301</v>
      </c>
    </row>
    <row r="458" spans="1:13">
      <c r="A458" s="1">
        <v>2017</v>
      </c>
      <c r="B458" s="1" t="s">
        <v>76</v>
      </c>
      <c r="C458" s="1" t="s">
        <v>75</v>
      </c>
      <c r="D458" s="1">
        <v>1</v>
      </c>
      <c r="E458" s="1">
        <v>3</v>
      </c>
      <c r="F458" s="1">
        <v>3</v>
      </c>
      <c r="G458" s="13">
        <f>Table1[[#This Row],[2nd charge]]-Table1[[#This Row],[3rd charge]]</f>
        <v>0</v>
      </c>
      <c r="H458" s="13">
        <f>SUM(Table1[[#This Row],[1st charge]],Table1[[#This Row],[2nd charge]],Table1[[#This Row],[3rd charge]])+2</f>
        <v>9</v>
      </c>
      <c r="I458" s="13">
        <f>PRODUCT(Table1[[#This Row],[2nd charge]],Table1[[#This Row],[3rd charge]])</f>
        <v>9</v>
      </c>
      <c r="J458" s="1" t="s">
        <v>11</v>
      </c>
      <c r="K458" s="1" t="s">
        <v>3</v>
      </c>
      <c r="L458" s="14">
        <f>COS(Table1[[#This Row],[Value (deg)]]/180*PI())</f>
        <v>-0.24544118387370975</v>
      </c>
      <c r="M458" s="5">
        <v>104.207907814821</v>
      </c>
    </row>
    <row r="459" spans="1:13">
      <c r="A459" s="1">
        <v>2017</v>
      </c>
      <c r="B459" s="1" t="s">
        <v>76</v>
      </c>
      <c r="C459" s="1" t="s">
        <v>75</v>
      </c>
      <c r="D459" s="1">
        <v>1</v>
      </c>
      <c r="E459" s="1">
        <v>3</v>
      </c>
      <c r="F459" s="1">
        <v>3</v>
      </c>
      <c r="G459" s="13">
        <f>Table1[[#This Row],[2nd charge]]-Table1[[#This Row],[3rd charge]]</f>
        <v>0</v>
      </c>
      <c r="H459" s="13">
        <f>SUM(Table1[[#This Row],[1st charge]],Table1[[#This Row],[2nd charge]],Table1[[#This Row],[3rd charge]])+2</f>
        <v>9</v>
      </c>
      <c r="I459" s="13">
        <f>PRODUCT(Table1[[#This Row],[2nd charge]],Table1[[#This Row],[3rd charge]])</f>
        <v>9</v>
      </c>
      <c r="J459" s="1" t="s">
        <v>11</v>
      </c>
      <c r="K459" s="1" t="s">
        <v>4</v>
      </c>
      <c r="L459" s="14">
        <f>COS(Table1[[#This Row],[Value (deg)]]/180*PI())</f>
        <v>-0.24544118387370975</v>
      </c>
      <c r="M459" s="5">
        <v>104.207907814821</v>
      </c>
    </row>
    <row r="460" spans="1:13">
      <c r="A460" s="1">
        <v>2017</v>
      </c>
      <c r="B460" s="1" t="s">
        <v>76</v>
      </c>
      <c r="C460" s="1" t="s">
        <v>75</v>
      </c>
      <c r="D460" s="1">
        <v>1</v>
      </c>
      <c r="E460" s="1">
        <v>3</v>
      </c>
      <c r="F460" s="1">
        <v>3</v>
      </c>
      <c r="G460" s="13">
        <f>Table1[[#This Row],[2nd charge]]-Table1[[#This Row],[3rd charge]]</f>
        <v>0</v>
      </c>
      <c r="H460" s="13">
        <f>SUM(Table1[[#This Row],[1st charge]],Table1[[#This Row],[2nd charge]],Table1[[#This Row],[3rd charge]])+2</f>
        <v>9</v>
      </c>
      <c r="I460" s="13">
        <f>PRODUCT(Table1[[#This Row],[2nd charge]],Table1[[#This Row],[3rd charge]])</f>
        <v>9</v>
      </c>
      <c r="J460" s="1" t="s">
        <v>11</v>
      </c>
      <c r="K460" s="1" t="s">
        <v>5</v>
      </c>
      <c r="L460" s="14">
        <f>COS(Table1[[#This Row],[Value (deg)]]/180*PI())</f>
        <v>-0.8795172505173352</v>
      </c>
      <c r="M460" s="5">
        <v>151.58418437035701</v>
      </c>
    </row>
    <row r="461" spans="1:13">
      <c r="A461" s="1">
        <v>2017</v>
      </c>
      <c r="B461" s="1" t="s">
        <v>76</v>
      </c>
      <c r="C461" s="1" t="s">
        <v>75</v>
      </c>
      <c r="D461" s="1">
        <v>1</v>
      </c>
      <c r="E461" s="1">
        <v>4</v>
      </c>
      <c r="F461" s="1">
        <v>2</v>
      </c>
      <c r="G461" s="13">
        <f>Table1[[#This Row],[2nd charge]]-Table1[[#This Row],[3rd charge]]</f>
        <v>2</v>
      </c>
      <c r="H461" s="13">
        <f>SUM(Table1[[#This Row],[1st charge]],Table1[[#This Row],[2nd charge]],Table1[[#This Row],[3rd charge]])+2</f>
        <v>9</v>
      </c>
      <c r="I461" s="13">
        <f>PRODUCT(Table1[[#This Row],[2nd charge]],Table1[[#This Row],[3rd charge]])</f>
        <v>8</v>
      </c>
      <c r="J461" s="1" t="s">
        <v>20</v>
      </c>
      <c r="K461" s="1" t="s">
        <v>3</v>
      </c>
      <c r="L461" s="14">
        <f>COS(Table1[[#This Row],[Value (deg)]]/180*PI())</f>
        <v>-0.41337583138267781</v>
      </c>
      <c r="M461" s="5">
        <v>114.41707641848799</v>
      </c>
    </row>
    <row r="462" spans="1:13">
      <c r="A462" s="1">
        <v>2017</v>
      </c>
      <c r="B462" s="1" t="s">
        <v>76</v>
      </c>
      <c r="C462" s="1" t="s">
        <v>75</v>
      </c>
      <c r="D462" s="1">
        <v>1</v>
      </c>
      <c r="E462" s="1">
        <v>4</v>
      </c>
      <c r="F462" s="1">
        <v>2</v>
      </c>
      <c r="G462" s="13">
        <f>Table1[[#This Row],[2nd charge]]-Table1[[#This Row],[3rd charge]]</f>
        <v>2</v>
      </c>
      <c r="H462" s="13">
        <f>SUM(Table1[[#This Row],[1st charge]],Table1[[#This Row],[2nd charge]],Table1[[#This Row],[3rd charge]])+2</f>
        <v>9</v>
      </c>
      <c r="I462" s="13">
        <f>PRODUCT(Table1[[#This Row],[2nd charge]],Table1[[#This Row],[3rd charge]])</f>
        <v>8</v>
      </c>
      <c r="J462" s="1" t="s">
        <v>20</v>
      </c>
      <c r="K462" s="1" t="s">
        <v>4</v>
      </c>
      <c r="L462" s="14">
        <f>COS(Table1[[#This Row],[Value (deg)]]/180*PI())</f>
        <v>-8.3940715702927687E-2</v>
      </c>
      <c r="M462" s="5">
        <v>94.815114653601299</v>
      </c>
    </row>
    <row r="463" spans="1:13">
      <c r="A463" s="1">
        <v>2017</v>
      </c>
      <c r="B463" s="1" t="s">
        <v>76</v>
      </c>
      <c r="C463" s="1" t="s">
        <v>75</v>
      </c>
      <c r="D463" s="1">
        <v>1</v>
      </c>
      <c r="E463" s="1">
        <v>4</v>
      </c>
      <c r="F463" s="1">
        <v>2</v>
      </c>
      <c r="G463" s="13">
        <f>Table1[[#This Row],[2nd charge]]-Table1[[#This Row],[3rd charge]]</f>
        <v>2</v>
      </c>
      <c r="H463" s="13">
        <f>SUM(Table1[[#This Row],[1st charge]],Table1[[#This Row],[2nd charge]],Table1[[#This Row],[3rd charge]])+2</f>
        <v>9</v>
      </c>
      <c r="I463" s="13">
        <f>PRODUCT(Table1[[#This Row],[2nd charge]],Table1[[#This Row],[3rd charge]])</f>
        <v>8</v>
      </c>
      <c r="J463" s="1" t="s">
        <v>20</v>
      </c>
      <c r="K463" s="1" t="s">
        <v>5</v>
      </c>
      <c r="L463" s="14">
        <f>COS(Table1[[#This Row],[Value (deg)]]/180*PI())</f>
        <v>-0.87264784034166976</v>
      </c>
      <c r="M463" s="5">
        <v>150.76780892791001</v>
      </c>
    </row>
    <row r="464" spans="1:13">
      <c r="A464" s="1">
        <v>2017</v>
      </c>
      <c r="B464" s="1" t="s">
        <v>76</v>
      </c>
      <c r="C464" s="1" t="s">
        <v>75</v>
      </c>
      <c r="D464" s="1">
        <v>1</v>
      </c>
      <c r="E464" s="1">
        <v>4</v>
      </c>
      <c r="F464" s="1">
        <v>3</v>
      </c>
      <c r="G464" s="13">
        <f>Table1[[#This Row],[2nd charge]]-Table1[[#This Row],[3rd charge]]</f>
        <v>1</v>
      </c>
      <c r="H464" s="13">
        <f>SUM(Table1[[#This Row],[1st charge]],Table1[[#This Row],[2nd charge]],Table1[[#This Row],[3rd charge]])+2</f>
        <v>10</v>
      </c>
      <c r="I464" s="13">
        <f>PRODUCT(Table1[[#This Row],[2nd charge]],Table1[[#This Row],[3rd charge]])</f>
        <v>12</v>
      </c>
      <c r="J464" s="1" t="s">
        <v>21</v>
      </c>
      <c r="K464" s="1" t="s">
        <v>3</v>
      </c>
      <c r="L464" s="14">
        <f>COS(Table1[[#This Row],[Value (deg)]]/180*PI())</f>
        <v>-0.25283598756511683</v>
      </c>
      <c r="M464" s="5">
        <v>104.645395004527</v>
      </c>
    </row>
    <row r="465" spans="1:13">
      <c r="A465" s="1">
        <v>2017</v>
      </c>
      <c r="B465" s="1" t="s">
        <v>76</v>
      </c>
      <c r="C465" s="1" t="s">
        <v>75</v>
      </c>
      <c r="D465" s="1">
        <v>1</v>
      </c>
      <c r="E465" s="1">
        <v>4</v>
      </c>
      <c r="F465" s="1">
        <v>3</v>
      </c>
      <c r="G465" s="13">
        <f>Table1[[#This Row],[2nd charge]]-Table1[[#This Row],[3rd charge]]</f>
        <v>1</v>
      </c>
      <c r="H465" s="13">
        <f>SUM(Table1[[#This Row],[1st charge]],Table1[[#This Row],[2nd charge]],Table1[[#This Row],[3rd charge]])+2</f>
        <v>10</v>
      </c>
      <c r="I465" s="13">
        <f>PRODUCT(Table1[[#This Row],[2nd charge]],Table1[[#This Row],[3rd charge]])</f>
        <v>12</v>
      </c>
      <c r="J465" s="1" t="s">
        <v>21</v>
      </c>
      <c r="K465" s="1" t="s">
        <v>4</v>
      </c>
      <c r="L465" s="14">
        <f>COS(Table1[[#This Row],[Value (deg)]]/180*PI())</f>
        <v>-0.20843225342504115</v>
      </c>
      <c r="M465" s="5">
        <v>102.030494098152</v>
      </c>
    </row>
    <row r="466" spans="1:13">
      <c r="A466" s="1">
        <v>2017</v>
      </c>
      <c r="B466" s="1" t="s">
        <v>76</v>
      </c>
      <c r="C466" s="1" t="s">
        <v>75</v>
      </c>
      <c r="D466" s="1">
        <v>1</v>
      </c>
      <c r="E466" s="1">
        <v>4</v>
      </c>
      <c r="F466" s="1">
        <v>3</v>
      </c>
      <c r="G466" s="13">
        <f>Table1[[#This Row],[2nd charge]]-Table1[[#This Row],[3rd charge]]</f>
        <v>1</v>
      </c>
      <c r="H466" s="13">
        <f>SUM(Table1[[#This Row],[1st charge]],Table1[[#This Row],[2nd charge]],Table1[[#This Row],[3rd charge]])+2</f>
        <v>10</v>
      </c>
      <c r="I466" s="13">
        <f>PRODUCT(Table1[[#This Row],[2nd charge]],Table1[[#This Row],[3rd charge]])</f>
        <v>12</v>
      </c>
      <c r="J466" s="1" t="s">
        <v>21</v>
      </c>
      <c r="K466" s="1" t="s">
        <v>5</v>
      </c>
      <c r="L466" s="14">
        <f>COS(Table1[[#This Row],[Value (deg)]]/180*PI())</f>
        <v>-0.89356038919041847</v>
      </c>
      <c r="M466" s="5">
        <v>153.32411089732</v>
      </c>
    </row>
    <row r="467" spans="1:13">
      <c r="A467" s="1">
        <v>2017</v>
      </c>
      <c r="B467" s="1" t="s">
        <v>76</v>
      </c>
      <c r="C467" s="1" t="s">
        <v>75</v>
      </c>
      <c r="D467" s="1">
        <v>1</v>
      </c>
      <c r="E467" s="1">
        <v>4</v>
      </c>
      <c r="F467" s="1">
        <v>4</v>
      </c>
      <c r="G467" s="13">
        <f>Table1[[#This Row],[2nd charge]]-Table1[[#This Row],[3rd charge]]</f>
        <v>0</v>
      </c>
      <c r="H467" s="13">
        <f>SUM(Table1[[#This Row],[1st charge]],Table1[[#This Row],[2nd charge]],Table1[[#This Row],[3rd charge]])+2</f>
        <v>11</v>
      </c>
      <c r="I467" s="13">
        <f>PRODUCT(Table1[[#This Row],[2nd charge]],Table1[[#This Row],[3rd charge]])</f>
        <v>16</v>
      </c>
      <c r="J467" s="1" t="s">
        <v>22</v>
      </c>
      <c r="K467" s="1" t="s">
        <v>3</v>
      </c>
      <c r="L467" s="14">
        <f>COS(Table1[[#This Row],[Value (deg)]]/180*PI())</f>
        <v>-0.21611287628658166</v>
      </c>
      <c r="M467" s="5">
        <v>102.480825493276</v>
      </c>
    </row>
    <row r="468" spans="1:13">
      <c r="A468" s="1">
        <v>2017</v>
      </c>
      <c r="B468" s="1" t="s">
        <v>76</v>
      </c>
      <c r="C468" s="1" t="s">
        <v>75</v>
      </c>
      <c r="D468" s="1">
        <v>1</v>
      </c>
      <c r="E468" s="1">
        <v>4</v>
      </c>
      <c r="F468" s="1">
        <v>4</v>
      </c>
      <c r="G468" s="13">
        <f>Table1[[#This Row],[2nd charge]]-Table1[[#This Row],[3rd charge]]</f>
        <v>0</v>
      </c>
      <c r="H468" s="13">
        <f>SUM(Table1[[#This Row],[1st charge]],Table1[[#This Row],[2nd charge]],Table1[[#This Row],[3rd charge]])+2</f>
        <v>11</v>
      </c>
      <c r="I468" s="13">
        <f>PRODUCT(Table1[[#This Row],[2nd charge]],Table1[[#This Row],[3rd charge]])</f>
        <v>16</v>
      </c>
      <c r="J468" s="1" t="s">
        <v>22</v>
      </c>
      <c r="K468" s="1" t="s">
        <v>4</v>
      </c>
      <c r="L468" s="14">
        <f>COS(Table1[[#This Row],[Value (deg)]]/180*PI())</f>
        <v>-0.21611287628658166</v>
      </c>
      <c r="M468" s="5">
        <v>102.480825493276</v>
      </c>
    </row>
    <row r="469" spans="1:13">
      <c r="A469" s="1">
        <v>2017</v>
      </c>
      <c r="B469" s="1" t="s">
        <v>76</v>
      </c>
      <c r="C469" s="1" t="s">
        <v>75</v>
      </c>
      <c r="D469" s="1">
        <v>1</v>
      </c>
      <c r="E469" s="1">
        <v>4</v>
      </c>
      <c r="F469" s="1">
        <v>4</v>
      </c>
      <c r="G469" s="13">
        <f>Table1[[#This Row],[2nd charge]]-Table1[[#This Row],[3rd charge]]</f>
        <v>0</v>
      </c>
      <c r="H469" s="13">
        <f>SUM(Table1[[#This Row],[1st charge]],Table1[[#This Row],[2nd charge]],Table1[[#This Row],[3rd charge]])+2</f>
        <v>11</v>
      </c>
      <c r="I469" s="13">
        <f>PRODUCT(Table1[[#This Row],[2nd charge]],Table1[[#This Row],[3rd charge]])</f>
        <v>16</v>
      </c>
      <c r="J469" s="1" t="s">
        <v>22</v>
      </c>
      <c r="K469" s="1" t="s">
        <v>5</v>
      </c>
      <c r="L469" s="14">
        <f>COS(Table1[[#This Row],[Value (deg)]]/180*PI())</f>
        <v>-0.90659044940627376</v>
      </c>
      <c r="M469" s="5">
        <v>155.038349013447</v>
      </c>
    </row>
    <row r="470" spans="1:13">
      <c r="A470" s="1">
        <v>2017</v>
      </c>
      <c r="B470" s="1" t="s">
        <v>76</v>
      </c>
      <c r="C470" s="1" t="s">
        <v>75</v>
      </c>
      <c r="D470" s="1">
        <v>2</v>
      </c>
      <c r="E470" s="1">
        <v>1</v>
      </c>
      <c r="F470" s="1">
        <v>1</v>
      </c>
      <c r="G470" s="13">
        <f>Table1[[#This Row],[2nd charge]]-Table1[[#This Row],[3rd charge]]</f>
        <v>0</v>
      </c>
      <c r="H470" s="13">
        <f>SUM(Table1[[#This Row],[1st charge]],Table1[[#This Row],[2nd charge]],Table1[[#This Row],[3rd charge]])+2</f>
        <v>6</v>
      </c>
      <c r="I470" s="13">
        <f>PRODUCT(Table1[[#This Row],[2nd charge]],Table1[[#This Row],[3rd charge]])</f>
        <v>1</v>
      </c>
      <c r="J470" s="1" t="s">
        <v>31</v>
      </c>
      <c r="K470" s="1" t="s">
        <v>3</v>
      </c>
      <c r="L470" s="14">
        <f>COS(Table1[[#This Row],[Value (deg)]]/180*PI())</f>
        <v>-0.4083005130822554</v>
      </c>
      <c r="M470" s="5">
        <v>114.09812031440001</v>
      </c>
    </row>
    <row r="471" spans="1:13">
      <c r="A471" s="1">
        <v>2017</v>
      </c>
      <c r="B471" s="1" t="s">
        <v>76</v>
      </c>
      <c r="C471" s="1" t="s">
        <v>75</v>
      </c>
      <c r="D471" s="1">
        <v>2</v>
      </c>
      <c r="E471" s="1">
        <v>1</v>
      </c>
      <c r="F471" s="1">
        <v>1</v>
      </c>
      <c r="G471" s="13">
        <f>Table1[[#This Row],[2nd charge]]-Table1[[#This Row],[3rd charge]]</f>
        <v>0</v>
      </c>
      <c r="H471" s="13">
        <f>SUM(Table1[[#This Row],[1st charge]],Table1[[#This Row],[2nd charge]],Table1[[#This Row],[3rd charge]])+2</f>
        <v>6</v>
      </c>
      <c r="I471" s="13">
        <f>PRODUCT(Table1[[#This Row],[2nd charge]],Table1[[#This Row],[3rd charge]])</f>
        <v>1</v>
      </c>
      <c r="J471" s="1" t="s">
        <v>31</v>
      </c>
      <c r="K471" s="1" t="s">
        <v>4</v>
      </c>
      <c r="L471" s="14">
        <f>COS(Table1[[#This Row],[Value (deg)]]/180*PI())</f>
        <v>-0.4083005130822554</v>
      </c>
      <c r="M471" s="5">
        <v>114.09812031440001</v>
      </c>
    </row>
    <row r="472" spans="1:13">
      <c r="A472" s="1">
        <v>2017</v>
      </c>
      <c r="B472" s="1" t="s">
        <v>76</v>
      </c>
      <c r="C472" s="1" t="s">
        <v>75</v>
      </c>
      <c r="D472" s="1">
        <v>2</v>
      </c>
      <c r="E472" s="1">
        <v>1</v>
      </c>
      <c r="F472" s="1">
        <v>1</v>
      </c>
      <c r="G472" s="13">
        <f>Table1[[#This Row],[2nd charge]]-Table1[[#This Row],[3rd charge]]</f>
        <v>0</v>
      </c>
      <c r="H472" s="13">
        <f>SUM(Table1[[#This Row],[1st charge]],Table1[[#This Row],[2nd charge]],Table1[[#This Row],[3rd charge]])+2</f>
        <v>6</v>
      </c>
      <c r="I472" s="13">
        <f>PRODUCT(Table1[[#This Row],[2nd charge]],Table1[[#This Row],[3rd charge]])</f>
        <v>1</v>
      </c>
      <c r="J472" s="1" t="s">
        <v>31</v>
      </c>
      <c r="K472" s="1" t="s">
        <v>5</v>
      </c>
      <c r="L472" s="14">
        <f>COS(Table1[[#This Row],[Value (deg)]]/180*PI())</f>
        <v>-0.66658138203352091</v>
      </c>
      <c r="M472" s="5">
        <v>131.80375937119899</v>
      </c>
    </row>
    <row r="473" spans="1:13">
      <c r="A473" s="1">
        <v>2017</v>
      </c>
      <c r="B473" s="1" t="s">
        <v>76</v>
      </c>
      <c r="C473" s="1" t="s">
        <v>75</v>
      </c>
      <c r="D473" s="1">
        <v>2</v>
      </c>
      <c r="E473" s="1">
        <v>2</v>
      </c>
      <c r="F473" s="1">
        <v>1</v>
      </c>
      <c r="G473" s="13">
        <f>Table1[[#This Row],[2nd charge]]-Table1[[#This Row],[3rd charge]]</f>
        <v>1</v>
      </c>
      <c r="H473" s="13">
        <f>SUM(Table1[[#This Row],[1st charge]],Table1[[#This Row],[2nd charge]],Table1[[#This Row],[3rd charge]])+2</f>
        <v>7</v>
      </c>
      <c r="I473" s="13">
        <f>PRODUCT(Table1[[#This Row],[2nd charge]],Table1[[#This Row],[3rd charge]])</f>
        <v>2</v>
      </c>
      <c r="J473" s="1" t="s">
        <v>32</v>
      </c>
      <c r="K473" s="1" t="s">
        <v>3</v>
      </c>
      <c r="L473" s="14">
        <f>COS(Table1[[#This Row],[Value (deg)]]/180*PI())</f>
        <v>-0.57443177640612131</v>
      </c>
      <c r="M473" s="5">
        <v>125.059848856174</v>
      </c>
    </row>
    <row r="474" spans="1:13">
      <c r="A474" s="1">
        <v>2017</v>
      </c>
      <c r="B474" s="1" t="s">
        <v>76</v>
      </c>
      <c r="C474" s="1" t="s">
        <v>75</v>
      </c>
      <c r="D474" s="1">
        <v>2</v>
      </c>
      <c r="E474" s="1">
        <v>2</v>
      </c>
      <c r="F474" s="1">
        <v>1</v>
      </c>
      <c r="G474" s="13">
        <f>Table1[[#This Row],[2nd charge]]-Table1[[#This Row],[3rd charge]]</f>
        <v>1</v>
      </c>
      <c r="H474" s="13">
        <f>SUM(Table1[[#This Row],[1st charge]],Table1[[#This Row],[2nd charge]],Table1[[#This Row],[3rd charge]])+2</f>
        <v>7</v>
      </c>
      <c r="I474" s="13">
        <f>PRODUCT(Table1[[#This Row],[2nd charge]],Table1[[#This Row],[3rd charge]])</f>
        <v>2</v>
      </c>
      <c r="J474" s="1" t="s">
        <v>32</v>
      </c>
      <c r="K474" s="1" t="s">
        <v>4</v>
      </c>
      <c r="L474" s="14">
        <f>COS(Table1[[#This Row],[Value (deg)]]/180*PI())</f>
        <v>-0.20636777608996459</v>
      </c>
      <c r="M474" s="5">
        <v>101.909579085731</v>
      </c>
    </row>
    <row r="475" spans="1:13">
      <c r="A475" s="1">
        <v>2017</v>
      </c>
      <c r="B475" s="1" t="s">
        <v>76</v>
      </c>
      <c r="C475" s="1" t="s">
        <v>75</v>
      </c>
      <c r="D475" s="1">
        <v>2</v>
      </c>
      <c r="E475" s="1">
        <v>2</v>
      </c>
      <c r="F475" s="1">
        <v>1</v>
      </c>
      <c r="G475" s="13">
        <f>Table1[[#This Row],[2nd charge]]-Table1[[#This Row],[3rd charge]]</f>
        <v>1</v>
      </c>
      <c r="H475" s="13">
        <f>SUM(Table1[[#This Row],[1st charge]],Table1[[#This Row],[2nd charge]],Table1[[#This Row],[3rd charge]])+2</f>
        <v>7</v>
      </c>
      <c r="I475" s="13">
        <f>PRODUCT(Table1[[#This Row],[2nd charge]],Table1[[#This Row],[3rd charge]])</f>
        <v>2</v>
      </c>
      <c r="J475" s="1" t="s">
        <v>32</v>
      </c>
      <c r="K475" s="1" t="s">
        <v>5</v>
      </c>
      <c r="L475" s="14">
        <f>COS(Table1[[#This Row],[Value (deg)]]/180*PI())</f>
        <v>-0.68238850091323933</v>
      </c>
      <c r="M475" s="5">
        <v>133.03057205809299</v>
      </c>
    </row>
    <row r="476" spans="1:13">
      <c r="A476" s="1">
        <v>2017</v>
      </c>
      <c r="B476" s="1" t="s">
        <v>76</v>
      </c>
      <c r="C476" s="1" t="s">
        <v>75</v>
      </c>
      <c r="D476" s="1">
        <v>2</v>
      </c>
      <c r="E476" s="1">
        <v>2</v>
      </c>
      <c r="F476" s="1">
        <v>2</v>
      </c>
      <c r="G476" s="13">
        <f>Table1[[#This Row],[2nd charge]]-Table1[[#This Row],[3rd charge]]</f>
        <v>0</v>
      </c>
      <c r="H476" s="13">
        <f>SUM(Table1[[#This Row],[1st charge]],Table1[[#This Row],[2nd charge]],Table1[[#This Row],[3rd charge]])+2</f>
        <v>8</v>
      </c>
      <c r="I476" s="13">
        <f>PRODUCT(Table1[[#This Row],[2nd charge]],Table1[[#This Row],[3rd charge]])</f>
        <v>4</v>
      </c>
      <c r="J476" s="1" t="s">
        <v>12</v>
      </c>
      <c r="K476" s="1" t="s">
        <v>3</v>
      </c>
      <c r="L476" s="14">
        <f>COS(Table1[[#This Row],[Value (deg)]]/180*PI())</f>
        <v>-0.36670141719782112</v>
      </c>
      <c r="M476" s="5">
        <v>111.512328395149</v>
      </c>
    </row>
    <row r="477" spans="1:13">
      <c r="A477" s="1">
        <v>2017</v>
      </c>
      <c r="B477" s="1" t="s">
        <v>76</v>
      </c>
      <c r="C477" s="1" t="s">
        <v>75</v>
      </c>
      <c r="D477" s="1">
        <v>2</v>
      </c>
      <c r="E477" s="1">
        <v>2</v>
      </c>
      <c r="F477" s="1">
        <v>2</v>
      </c>
      <c r="G477" s="13">
        <f>Table1[[#This Row],[2nd charge]]-Table1[[#This Row],[3rd charge]]</f>
        <v>0</v>
      </c>
      <c r="H477" s="13">
        <f>SUM(Table1[[#This Row],[1st charge]],Table1[[#This Row],[2nd charge]],Table1[[#This Row],[3rd charge]])+2</f>
        <v>8</v>
      </c>
      <c r="I477" s="13">
        <f>PRODUCT(Table1[[#This Row],[2nd charge]],Table1[[#This Row],[3rd charge]])</f>
        <v>4</v>
      </c>
      <c r="J477" s="1" t="s">
        <v>12</v>
      </c>
      <c r="K477" s="1" t="s">
        <v>4</v>
      </c>
      <c r="L477" s="14">
        <f>COS(Table1[[#This Row],[Value (deg)]]/180*PI())</f>
        <v>-0.36670141719782112</v>
      </c>
      <c r="M477" s="5">
        <v>111.512328395149</v>
      </c>
    </row>
    <row r="478" spans="1:13">
      <c r="A478" s="1">
        <v>2017</v>
      </c>
      <c r="B478" s="1" t="s">
        <v>76</v>
      </c>
      <c r="C478" s="1" t="s">
        <v>75</v>
      </c>
      <c r="D478" s="1">
        <v>2</v>
      </c>
      <c r="E478" s="1">
        <v>2</v>
      </c>
      <c r="F478" s="1">
        <v>2</v>
      </c>
      <c r="G478" s="13">
        <f>Table1[[#This Row],[2nd charge]]-Table1[[#This Row],[3rd charge]]</f>
        <v>0</v>
      </c>
      <c r="H478" s="13">
        <f>SUM(Table1[[#This Row],[1st charge]],Table1[[#This Row],[2nd charge]],Table1[[#This Row],[3rd charge]])+2</f>
        <v>8</v>
      </c>
      <c r="I478" s="13">
        <f>PRODUCT(Table1[[#This Row],[2nd charge]],Table1[[#This Row],[3rd charge]])</f>
        <v>4</v>
      </c>
      <c r="J478" s="1" t="s">
        <v>12</v>
      </c>
      <c r="K478" s="1" t="s">
        <v>5</v>
      </c>
      <c r="L478" s="14">
        <f>COS(Table1[[#This Row],[Value (deg)]]/180*PI())</f>
        <v>-0.73106014125020713</v>
      </c>
      <c r="M478" s="5">
        <v>136.97534320970101</v>
      </c>
    </row>
    <row r="479" spans="1:13">
      <c r="A479" s="1">
        <v>2017</v>
      </c>
      <c r="B479" s="1" t="s">
        <v>76</v>
      </c>
      <c r="C479" s="1" t="s">
        <v>75</v>
      </c>
      <c r="D479" s="1">
        <v>2</v>
      </c>
      <c r="E479" s="1">
        <v>3</v>
      </c>
      <c r="F479" s="1">
        <v>1</v>
      </c>
      <c r="G479" s="13">
        <f>Table1[[#This Row],[2nd charge]]-Table1[[#This Row],[3rd charge]]</f>
        <v>2</v>
      </c>
      <c r="H479" s="13">
        <f>SUM(Table1[[#This Row],[1st charge]],Table1[[#This Row],[2nd charge]],Table1[[#This Row],[3rd charge]])+2</f>
        <v>8</v>
      </c>
      <c r="I479" s="13">
        <f>PRODUCT(Table1[[#This Row],[2nd charge]],Table1[[#This Row],[3rd charge]])</f>
        <v>3</v>
      </c>
      <c r="J479" s="1" t="s">
        <v>33</v>
      </c>
      <c r="K479" s="1" t="s">
        <v>3</v>
      </c>
      <c r="L479" s="14">
        <f>COS(Table1[[#This Row],[Value (deg)]]/180*PI())</f>
        <v>-0.68275828254966997</v>
      </c>
      <c r="M479" s="5">
        <v>133.059562799128</v>
      </c>
    </row>
    <row r="480" spans="1:13">
      <c r="A480" s="1">
        <v>2017</v>
      </c>
      <c r="B480" s="1" t="s">
        <v>76</v>
      </c>
      <c r="C480" s="1" t="s">
        <v>75</v>
      </c>
      <c r="D480" s="1">
        <v>2</v>
      </c>
      <c r="E480" s="1">
        <v>3</v>
      </c>
      <c r="F480" s="1">
        <v>1</v>
      </c>
      <c r="G480" s="13">
        <f>Table1[[#This Row],[2nd charge]]-Table1[[#This Row],[3rd charge]]</f>
        <v>2</v>
      </c>
      <c r="H480" s="13">
        <f>SUM(Table1[[#This Row],[1st charge]],Table1[[#This Row],[2nd charge]],Table1[[#This Row],[3rd charge]])+2</f>
        <v>8</v>
      </c>
      <c r="I480" s="13">
        <f>PRODUCT(Table1[[#This Row],[2nd charge]],Table1[[#This Row],[3rd charge]])</f>
        <v>3</v>
      </c>
      <c r="J480" s="1" t="s">
        <v>33</v>
      </c>
      <c r="K480" s="1" t="s">
        <v>4</v>
      </c>
      <c r="L480" s="14">
        <f>COS(Table1[[#This Row],[Value (deg)]]/180*PI())</f>
        <v>-2.0886496844485888E-2</v>
      </c>
      <c r="M480" s="5">
        <v>91.196795144892903</v>
      </c>
    </row>
    <row r="481" spans="1:13">
      <c r="A481" s="1">
        <v>2017</v>
      </c>
      <c r="B481" s="1" t="s">
        <v>76</v>
      </c>
      <c r="C481" s="1" t="s">
        <v>75</v>
      </c>
      <c r="D481" s="1">
        <v>2</v>
      </c>
      <c r="E481" s="1">
        <v>3</v>
      </c>
      <c r="F481" s="1">
        <v>1</v>
      </c>
      <c r="G481" s="13">
        <f>Table1[[#This Row],[2nd charge]]-Table1[[#This Row],[3rd charge]]</f>
        <v>2</v>
      </c>
      <c r="H481" s="13">
        <f>SUM(Table1[[#This Row],[1st charge]],Table1[[#This Row],[2nd charge]],Table1[[#This Row],[3rd charge]])+2</f>
        <v>8</v>
      </c>
      <c r="I481" s="13">
        <f>PRODUCT(Table1[[#This Row],[2nd charge]],Table1[[#This Row],[3rd charge]])</f>
        <v>3</v>
      </c>
      <c r="J481" s="1" t="s">
        <v>33</v>
      </c>
      <c r="K481" s="1" t="s">
        <v>5</v>
      </c>
      <c r="L481" s="14">
        <f>COS(Table1[[#This Row],[Value (deg)]]/180*PI())</f>
        <v>-0.71622450726103315</v>
      </c>
      <c r="M481" s="5">
        <v>135.743642055978</v>
      </c>
    </row>
    <row r="482" spans="1:13">
      <c r="A482" s="1">
        <v>2017</v>
      </c>
      <c r="B482" s="1" t="s">
        <v>76</v>
      </c>
      <c r="C482" s="1" t="s">
        <v>75</v>
      </c>
      <c r="D482" s="1">
        <v>2</v>
      </c>
      <c r="E482" s="1">
        <v>3</v>
      </c>
      <c r="F482" s="1">
        <v>2</v>
      </c>
      <c r="G482" s="13">
        <f>Table1[[#This Row],[2nd charge]]-Table1[[#This Row],[3rd charge]]</f>
        <v>1</v>
      </c>
      <c r="H482" s="13">
        <f>SUM(Table1[[#This Row],[1st charge]],Table1[[#This Row],[2nd charge]],Table1[[#This Row],[3rd charge]])+2</f>
        <v>9</v>
      </c>
      <c r="I482" s="13">
        <f>PRODUCT(Table1[[#This Row],[2nd charge]],Table1[[#This Row],[3rd charge]])</f>
        <v>6</v>
      </c>
      <c r="J482" s="1" t="s">
        <v>13</v>
      </c>
      <c r="K482" s="1" t="s">
        <v>3</v>
      </c>
      <c r="L482" s="14">
        <f>COS(Table1[[#This Row],[Value (deg)]]/180*PI())</f>
        <v>-0.38026734160928477</v>
      </c>
      <c r="M482" s="5">
        <v>112.350243392273</v>
      </c>
    </row>
    <row r="483" spans="1:13">
      <c r="A483" s="1">
        <v>2017</v>
      </c>
      <c r="B483" s="1" t="s">
        <v>76</v>
      </c>
      <c r="C483" s="1" t="s">
        <v>75</v>
      </c>
      <c r="D483" s="1">
        <v>2</v>
      </c>
      <c r="E483" s="1">
        <v>3</v>
      </c>
      <c r="F483" s="1">
        <v>2</v>
      </c>
      <c r="G483" s="13">
        <f>Table1[[#This Row],[2nd charge]]-Table1[[#This Row],[3rd charge]]</f>
        <v>1</v>
      </c>
      <c r="H483" s="13">
        <f>SUM(Table1[[#This Row],[1st charge]],Table1[[#This Row],[2nd charge]],Table1[[#This Row],[3rd charge]])+2</f>
        <v>9</v>
      </c>
      <c r="I483" s="13">
        <f>PRODUCT(Table1[[#This Row],[2nd charge]],Table1[[#This Row],[3rd charge]])</f>
        <v>6</v>
      </c>
      <c r="J483" s="1" t="s">
        <v>13</v>
      </c>
      <c r="K483" s="1" t="s">
        <v>4</v>
      </c>
      <c r="L483" s="14">
        <f>COS(Table1[[#This Row],[Value (deg)]]/180*PI())</f>
        <v>-0.30729540240041264</v>
      </c>
      <c r="M483" s="5">
        <v>107.896314241049</v>
      </c>
    </row>
    <row r="484" spans="1:13">
      <c r="A484" s="1">
        <v>2017</v>
      </c>
      <c r="B484" s="1" t="s">
        <v>76</v>
      </c>
      <c r="C484" s="1" t="s">
        <v>75</v>
      </c>
      <c r="D484" s="1">
        <v>2</v>
      </c>
      <c r="E484" s="1">
        <v>3</v>
      </c>
      <c r="F484" s="1">
        <v>2</v>
      </c>
      <c r="G484" s="13">
        <f>Table1[[#This Row],[2nd charge]]-Table1[[#This Row],[3rd charge]]</f>
        <v>1</v>
      </c>
      <c r="H484" s="13">
        <f>SUM(Table1[[#This Row],[1st charge]],Table1[[#This Row],[2nd charge]],Table1[[#This Row],[3rd charge]])+2</f>
        <v>9</v>
      </c>
      <c r="I484" s="13">
        <f>PRODUCT(Table1[[#This Row],[2nd charge]],Table1[[#This Row],[3rd charge]])</f>
        <v>6</v>
      </c>
      <c r="J484" s="1" t="s">
        <v>13</v>
      </c>
      <c r="K484" s="1" t="s">
        <v>5</v>
      </c>
      <c r="L484" s="14">
        <f>COS(Table1[[#This Row],[Value (deg)]]/180*PI())</f>
        <v>-0.76327128794241084</v>
      </c>
      <c r="M484" s="5">
        <v>139.75344236667701</v>
      </c>
    </row>
    <row r="485" spans="1:13">
      <c r="A485" s="1">
        <v>2017</v>
      </c>
      <c r="B485" s="1" t="s">
        <v>76</v>
      </c>
      <c r="C485" s="1" t="s">
        <v>75</v>
      </c>
      <c r="D485" s="1">
        <v>2</v>
      </c>
      <c r="E485" s="1">
        <v>3</v>
      </c>
      <c r="F485" s="1">
        <v>3</v>
      </c>
      <c r="G485" s="13">
        <f>Table1[[#This Row],[2nd charge]]-Table1[[#This Row],[3rd charge]]</f>
        <v>0</v>
      </c>
      <c r="H485" s="13">
        <f>SUM(Table1[[#This Row],[1st charge]],Table1[[#This Row],[2nd charge]],Table1[[#This Row],[3rd charge]])+2</f>
        <v>10</v>
      </c>
      <c r="I485" s="13">
        <f>PRODUCT(Table1[[#This Row],[2nd charge]],Table1[[#This Row],[3rd charge]])</f>
        <v>9</v>
      </c>
      <c r="J485" s="1" t="s">
        <v>14</v>
      </c>
      <c r="K485" s="1" t="s">
        <v>3</v>
      </c>
      <c r="L485" s="14">
        <f>COS(Table1[[#This Row],[Value (deg)]]/180*PI())</f>
        <v>-0.3183533397383902</v>
      </c>
      <c r="M485" s="5">
        <v>108.56337104530201</v>
      </c>
    </row>
    <row r="486" spans="1:13">
      <c r="A486" s="1">
        <v>2017</v>
      </c>
      <c r="B486" s="1" t="s">
        <v>76</v>
      </c>
      <c r="C486" s="1" t="s">
        <v>75</v>
      </c>
      <c r="D486" s="1">
        <v>2</v>
      </c>
      <c r="E486" s="1">
        <v>3</v>
      </c>
      <c r="F486" s="1">
        <v>3</v>
      </c>
      <c r="G486" s="13">
        <f>Table1[[#This Row],[2nd charge]]-Table1[[#This Row],[3rd charge]]</f>
        <v>0</v>
      </c>
      <c r="H486" s="13">
        <f>SUM(Table1[[#This Row],[1st charge]],Table1[[#This Row],[2nd charge]],Table1[[#This Row],[3rd charge]])+2</f>
        <v>10</v>
      </c>
      <c r="I486" s="13">
        <f>PRODUCT(Table1[[#This Row],[2nd charge]],Table1[[#This Row],[3rd charge]])</f>
        <v>9</v>
      </c>
      <c r="J486" s="1" t="s">
        <v>14</v>
      </c>
      <c r="K486" s="1" t="s">
        <v>4</v>
      </c>
      <c r="L486" s="14">
        <f>COS(Table1[[#This Row],[Value (deg)]]/180*PI())</f>
        <v>-0.3183533397383902</v>
      </c>
      <c r="M486" s="5">
        <v>108.56337104530201</v>
      </c>
    </row>
    <row r="487" spans="1:13">
      <c r="A487" s="1">
        <v>2017</v>
      </c>
      <c r="B487" s="1" t="s">
        <v>76</v>
      </c>
      <c r="C487" s="1" t="s">
        <v>75</v>
      </c>
      <c r="D487" s="1">
        <v>2</v>
      </c>
      <c r="E487" s="1">
        <v>3</v>
      </c>
      <c r="F487" s="1">
        <v>3</v>
      </c>
      <c r="G487" s="13">
        <f>Table1[[#This Row],[2nd charge]]-Table1[[#This Row],[3rd charge]]</f>
        <v>0</v>
      </c>
      <c r="H487" s="13">
        <f>SUM(Table1[[#This Row],[1st charge]],Table1[[#This Row],[2nd charge]],Table1[[#This Row],[3rd charge]])+2</f>
        <v>10</v>
      </c>
      <c r="I487" s="13">
        <f>PRODUCT(Table1[[#This Row],[2nd charge]],Table1[[#This Row],[3rd charge]])</f>
        <v>9</v>
      </c>
      <c r="J487" s="1" t="s">
        <v>14</v>
      </c>
      <c r="K487" s="1" t="s">
        <v>5</v>
      </c>
      <c r="L487" s="14">
        <f>COS(Table1[[#This Row],[Value (deg)]]/180*PI())</f>
        <v>-0.79730230215480524</v>
      </c>
      <c r="M487" s="5">
        <v>142.873257909394</v>
      </c>
    </row>
    <row r="488" spans="1:13">
      <c r="A488" s="1">
        <v>2017</v>
      </c>
      <c r="B488" s="1" t="s">
        <v>76</v>
      </c>
      <c r="C488" s="1" t="s">
        <v>75</v>
      </c>
      <c r="D488" s="1">
        <v>2</v>
      </c>
      <c r="E488" s="1">
        <v>4</v>
      </c>
      <c r="F488" s="1">
        <v>2</v>
      </c>
      <c r="G488" s="13">
        <f>Table1[[#This Row],[2nd charge]]-Table1[[#This Row],[3rd charge]]</f>
        <v>2</v>
      </c>
      <c r="H488" s="13">
        <f>SUM(Table1[[#This Row],[1st charge]],Table1[[#This Row],[2nd charge]],Table1[[#This Row],[3rd charge]])+2</f>
        <v>10</v>
      </c>
      <c r="I488" s="13">
        <f>PRODUCT(Table1[[#This Row],[2nd charge]],Table1[[#This Row],[3rd charge]])</f>
        <v>8</v>
      </c>
      <c r="J488" s="1" t="s">
        <v>23</v>
      </c>
      <c r="K488" s="1" t="s">
        <v>3</v>
      </c>
      <c r="L488" s="14">
        <f>COS(Table1[[#This Row],[Value (deg)]]/180*PI())</f>
        <v>-0.43467569335804002</v>
      </c>
      <c r="M488" s="5">
        <v>115.764659540683</v>
      </c>
    </row>
    <row r="489" spans="1:13">
      <c r="A489" s="1">
        <v>2017</v>
      </c>
      <c r="B489" s="1" t="s">
        <v>76</v>
      </c>
      <c r="C489" s="1" t="s">
        <v>75</v>
      </c>
      <c r="D489" s="1">
        <v>2</v>
      </c>
      <c r="E489" s="1">
        <v>4</v>
      </c>
      <c r="F489" s="1">
        <v>2</v>
      </c>
      <c r="G489" s="13">
        <f>Table1[[#This Row],[2nd charge]]-Table1[[#This Row],[3rd charge]]</f>
        <v>2</v>
      </c>
      <c r="H489" s="13">
        <f>SUM(Table1[[#This Row],[1st charge]],Table1[[#This Row],[2nd charge]],Table1[[#This Row],[3rd charge]])+2</f>
        <v>10</v>
      </c>
      <c r="I489" s="13">
        <f>PRODUCT(Table1[[#This Row],[2nd charge]],Table1[[#This Row],[3rd charge]])</f>
        <v>8</v>
      </c>
      <c r="J489" s="1" t="s">
        <v>23</v>
      </c>
      <c r="K489" s="1" t="s">
        <v>4</v>
      </c>
      <c r="L489" s="14">
        <f>COS(Table1[[#This Row],[Value (deg)]]/180*PI())</f>
        <v>-0.2157644949913326</v>
      </c>
      <c r="M489" s="5">
        <v>102.460382399848</v>
      </c>
    </row>
    <row r="490" spans="1:13">
      <c r="A490" s="1">
        <v>2017</v>
      </c>
      <c r="B490" s="1" t="s">
        <v>76</v>
      </c>
      <c r="C490" s="1" t="s">
        <v>75</v>
      </c>
      <c r="D490" s="1">
        <v>2</v>
      </c>
      <c r="E490" s="1">
        <v>4</v>
      </c>
      <c r="F490" s="1">
        <v>2</v>
      </c>
      <c r="G490" s="13">
        <f>Table1[[#This Row],[2nd charge]]-Table1[[#This Row],[3rd charge]]</f>
        <v>2</v>
      </c>
      <c r="H490" s="13">
        <f>SUM(Table1[[#This Row],[1st charge]],Table1[[#This Row],[2nd charge]],Table1[[#This Row],[3rd charge]])+2</f>
        <v>10</v>
      </c>
      <c r="I490" s="13">
        <f>PRODUCT(Table1[[#This Row],[2nd charge]],Table1[[#This Row],[3rd charge]])</f>
        <v>8</v>
      </c>
      <c r="J490" s="1" t="s">
        <v>23</v>
      </c>
      <c r="K490" s="1" t="s">
        <v>5</v>
      </c>
      <c r="L490" s="14">
        <f>COS(Table1[[#This Row],[Value (deg)]]/180*PI())</f>
        <v>-0.78558653388405619</v>
      </c>
      <c r="M490" s="5">
        <v>141.774958059467</v>
      </c>
    </row>
    <row r="491" spans="1:13">
      <c r="A491" s="1">
        <v>2017</v>
      </c>
      <c r="B491" s="1" t="s">
        <v>76</v>
      </c>
      <c r="C491" s="1" t="s">
        <v>75</v>
      </c>
      <c r="D491" s="1">
        <v>2</v>
      </c>
      <c r="E491" s="1">
        <v>4</v>
      </c>
      <c r="F491" s="1">
        <v>3</v>
      </c>
      <c r="G491" s="13">
        <f>Table1[[#This Row],[2nd charge]]-Table1[[#This Row],[3rd charge]]</f>
        <v>1</v>
      </c>
      <c r="H491" s="13">
        <f>SUM(Table1[[#This Row],[1st charge]],Table1[[#This Row],[2nd charge]],Table1[[#This Row],[3rd charge]])+2</f>
        <v>11</v>
      </c>
      <c r="I491" s="13">
        <f>PRODUCT(Table1[[#This Row],[2nd charge]],Table1[[#This Row],[3rd charge]])</f>
        <v>12</v>
      </c>
      <c r="J491" s="1" t="s">
        <v>24</v>
      </c>
      <c r="K491" s="1" t="s">
        <v>3</v>
      </c>
      <c r="L491" s="14">
        <f>COS(Table1[[#This Row],[Value (deg)]]/180*PI())</f>
        <v>-0.31340276215524382</v>
      </c>
      <c r="M491" s="5">
        <v>108.26441690242</v>
      </c>
    </row>
    <row r="492" spans="1:13">
      <c r="A492" s="1">
        <v>2017</v>
      </c>
      <c r="B492" s="1" t="s">
        <v>76</v>
      </c>
      <c r="C492" s="1" t="s">
        <v>75</v>
      </c>
      <c r="D492" s="1">
        <v>2</v>
      </c>
      <c r="E492" s="1">
        <v>4</v>
      </c>
      <c r="F492" s="1">
        <v>3</v>
      </c>
      <c r="G492" s="13">
        <f>Table1[[#This Row],[2nd charge]]-Table1[[#This Row],[3rd charge]]</f>
        <v>1</v>
      </c>
      <c r="H492" s="13">
        <f>SUM(Table1[[#This Row],[1st charge]],Table1[[#This Row],[2nd charge]],Table1[[#This Row],[3rd charge]])+2</f>
        <v>11</v>
      </c>
      <c r="I492" s="13">
        <f>PRODUCT(Table1[[#This Row],[2nd charge]],Table1[[#This Row],[3rd charge]])</f>
        <v>12</v>
      </c>
      <c r="J492" s="1" t="s">
        <v>24</v>
      </c>
      <c r="K492" s="1" t="s">
        <v>4</v>
      </c>
      <c r="L492" s="14">
        <f>COS(Table1[[#This Row],[Value (deg)]]/180*PI())</f>
        <v>-0.28841854256299537</v>
      </c>
      <c r="M492" s="5">
        <v>106.763300138445</v>
      </c>
    </row>
    <row r="493" spans="1:13">
      <c r="A493" s="1">
        <v>2017</v>
      </c>
      <c r="B493" s="1" t="s">
        <v>76</v>
      </c>
      <c r="C493" s="1" t="s">
        <v>75</v>
      </c>
      <c r="D493" s="1">
        <v>2</v>
      </c>
      <c r="E493" s="1">
        <v>4</v>
      </c>
      <c r="F493" s="1">
        <v>3</v>
      </c>
      <c r="G493" s="13">
        <f>Table1[[#This Row],[2nd charge]]-Table1[[#This Row],[3rd charge]]</f>
        <v>1</v>
      </c>
      <c r="H493" s="13">
        <f>SUM(Table1[[#This Row],[1st charge]],Table1[[#This Row],[2nd charge]],Table1[[#This Row],[3rd charge]])+2</f>
        <v>11</v>
      </c>
      <c r="I493" s="13">
        <f>PRODUCT(Table1[[#This Row],[2nd charge]],Table1[[#This Row],[3rd charge]])</f>
        <v>12</v>
      </c>
      <c r="J493" s="1" t="s">
        <v>24</v>
      </c>
      <c r="K493" s="1" t="s">
        <v>5</v>
      </c>
      <c r="L493" s="14">
        <f>COS(Table1[[#This Row],[Value (deg)]]/180*PI())</f>
        <v>-0.81887447877324038</v>
      </c>
      <c r="M493" s="5">
        <v>144.97228295913399</v>
      </c>
    </row>
    <row r="494" spans="1:13">
      <c r="A494" s="1">
        <v>2017</v>
      </c>
      <c r="B494" s="1" t="s">
        <v>76</v>
      </c>
      <c r="C494" s="1" t="s">
        <v>75</v>
      </c>
      <c r="D494" s="1">
        <v>2</v>
      </c>
      <c r="E494" s="1">
        <v>4</v>
      </c>
      <c r="F494" s="1">
        <v>4</v>
      </c>
      <c r="G494" s="13">
        <f>Table1[[#This Row],[2nd charge]]-Table1[[#This Row],[3rd charge]]</f>
        <v>0</v>
      </c>
      <c r="H494" s="13">
        <f>SUM(Table1[[#This Row],[1st charge]],Table1[[#This Row],[2nd charge]],Table1[[#This Row],[3rd charge]])+2</f>
        <v>12</v>
      </c>
      <c r="I494" s="13">
        <f>PRODUCT(Table1[[#This Row],[2nd charge]],Table1[[#This Row],[3rd charge]])</f>
        <v>16</v>
      </c>
      <c r="J494" s="1" t="s">
        <v>25</v>
      </c>
      <c r="K494" s="1" t="s">
        <v>3</v>
      </c>
      <c r="L494" s="14">
        <f>COS(Table1[[#This Row],[Value (deg)]]/180*PI())</f>
        <v>-0.28327460273065208</v>
      </c>
      <c r="M494" s="5">
        <v>106.45574085890399</v>
      </c>
    </row>
    <row r="495" spans="1:13">
      <c r="A495" s="1">
        <v>2017</v>
      </c>
      <c r="B495" s="1" t="s">
        <v>76</v>
      </c>
      <c r="C495" s="1" t="s">
        <v>75</v>
      </c>
      <c r="D495" s="1">
        <v>2</v>
      </c>
      <c r="E495" s="1">
        <v>4</v>
      </c>
      <c r="F495" s="1">
        <v>4</v>
      </c>
      <c r="G495" s="13">
        <f>Table1[[#This Row],[2nd charge]]-Table1[[#This Row],[3rd charge]]</f>
        <v>0</v>
      </c>
      <c r="H495" s="13">
        <f>SUM(Table1[[#This Row],[1st charge]],Table1[[#This Row],[2nd charge]],Table1[[#This Row],[3rd charge]])+2</f>
        <v>12</v>
      </c>
      <c r="I495" s="13">
        <f>PRODUCT(Table1[[#This Row],[2nd charge]],Table1[[#This Row],[3rd charge]])</f>
        <v>16</v>
      </c>
      <c r="J495" s="1" t="s">
        <v>25</v>
      </c>
      <c r="K495" s="1" t="s">
        <v>4</v>
      </c>
      <c r="L495" s="14">
        <f>COS(Table1[[#This Row],[Value (deg)]]/180*PI())</f>
        <v>-0.28327460273065208</v>
      </c>
      <c r="M495" s="5">
        <v>106.45574085890399</v>
      </c>
    </row>
    <row r="496" spans="1:13">
      <c r="A496" s="1">
        <v>2017</v>
      </c>
      <c r="B496" s="1" t="s">
        <v>76</v>
      </c>
      <c r="C496" s="1" t="s">
        <v>75</v>
      </c>
      <c r="D496" s="1">
        <v>2</v>
      </c>
      <c r="E496" s="1">
        <v>4</v>
      </c>
      <c r="F496" s="1">
        <v>4</v>
      </c>
      <c r="G496" s="13">
        <f>Table1[[#This Row],[2nd charge]]-Table1[[#This Row],[3rd charge]]</f>
        <v>0</v>
      </c>
      <c r="H496" s="13">
        <f>SUM(Table1[[#This Row],[1st charge]],Table1[[#This Row],[2nd charge]],Table1[[#This Row],[3rd charge]])+2</f>
        <v>12</v>
      </c>
      <c r="I496" s="13">
        <f>PRODUCT(Table1[[#This Row],[2nd charge]],Table1[[#This Row],[3rd charge]])</f>
        <v>16</v>
      </c>
      <c r="J496" s="1" t="s">
        <v>25</v>
      </c>
      <c r="K496" s="1" t="s">
        <v>5</v>
      </c>
      <c r="L496" s="14">
        <f>COS(Table1[[#This Row],[Value (deg)]]/180*PI())</f>
        <v>-0.83951099889557268</v>
      </c>
      <c r="M496" s="5">
        <v>147.08851828219099</v>
      </c>
    </row>
    <row r="497" spans="1:13">
      <c r="A497" s="1">
        <v>2017</v>
      </c>
      <c r="B497" s="1" t="s">
        <v>76</v>
      </c>
      <c r="C497" s="1" t="s">
        <v>75</v>
      </c>
      <c r="D497" s="1">
        <v>2</v>
      </c>
      <c r="E497" s="1">
        <v>5</v>
      </c>
      <c r="F497" s="1">
        <v>3</v>
      </c>
      <c r="G497" s="13">
        <f>Table1[[#This Row],[2nd charge]]-Table1[[#This Row],[3rd charge]]</f>
        <v>2</v>
      </c>
      <c r="H497" s="13">
        <f>SUM(Table1[[#This Row],[1st charge]],Table1[[#This Row],[2nd charge]],Table1[[#This Row],[3rd charge]])+2</f>
        <v>12</v>
      </c>
      <c r="I497" s="13">
        <f>PRODUCT(Table1[[#This Row],[2nd charge]],Table1[[#This Row],[3rd charge]])</f>
        <v>15</v>
      </c>
      <c r="J497" s="1" t="s">
        <v>26</v>
      </c>
      <c r="K497" s="1" t="s">
        <v>3</v>
      </c>
      <c r="L497" s="14">
        <f>COS(Table1[[#This Row],[Value (deg)]]/180*PI())</f>
        <v>-0.32701639250338699</v>
      </c>
      <c r="M497" s="5">
        <v>109.08778236125001</v>
      </c>
    </row>
    <row r="498" spans="1:13">
      <c r="A498" s="1">
        <v>2017</v>
      </c>
      <c r="B498" s="1" t="s">
        <v>76</v>
      </c>
      <c r="C498" s="1" t="s">
        <v>75</v>
      </c>
      <c r="D498" s="1">
        <v>2</v>
      </c>
      <c r="E498" s="1">
        <v>5</v>
      </c>
      <c r="F498" s="1">
        <v>3</v>
      </c>
      <c r="G498" s="13">
        <f>Table1[[#This Row],[2nd charge]]-Table1[[#This Row],[3rd charge]]</f>
        <v>2</v>
      </c>
      <c r="H498" s="13">
        <f>SUM(Table1[[#This Row],[1st charge]],Table1[[#This Row],[2nd charge]],Table1[[#This Row],[3rd charge]])+2</f>
        <v>12</v>
      </c>
      <c r="I498" s="13">
        <f>PRODUCT(Table1[[#This Row],[2nd charge]],Table1[[#This Row],[3rd charge]])</f>
        <v>15</v>
      </c>
      <c r="J498" s="1" t="s">
        <v>26</v>
      </c>
      <c r="K498" s="1" t="s">
        <v>4</v>
      </c>
      <c r="L498" s="14">
        <f>COS(Table1[[#This Row],[Value (deg)]]/180*PI())</f>
        <v>-0.24909184434144821</v>
      </c>
      <c r="M498" s="5">
        <v>104.423778730064</v>
      </c>
    </row>
    <row r="499" spans="1:13">
      <c r="A499" s="1">
        <v>2017</v>
      </c>
      <c r="B499" s="1" t="s">
        <v>76</v>
      </c>
      <c r="C499" s="1" t="s">
        <v>75</v>
      </c>
      <c r="D499" s="1">
        <v>2</v>
      </c>
      <c r="E499" s="1">
        <v>5</v>
      </c>
      <c r="F499" s="1">
        <v>3</v>
      </c>
      <c r="G499" s="13">
        <f>Table1[[#This Row],[2nd charge]]-Table1[[#This Row],[3rd charge]]</f>
        <v>2</v>
      </c>
      <c r="H499" s="13">
        <f>SUM(Table1[[#This Row],[1st charge]],Table1[[#This Row],[2nd charge]],Table1[[#This Row],[3rd charge]])+2</f>
        <v>12</v>
      </c>
      <c r="I499" s="13">
        <f>PRODUCT(Table1[[#This Row],[2nd charge]],Table1[[#This Row],[3rd charge]])</f>
        <v>15</v>
      </c>
      <c r="J499" s="1" t="s">
        <v>26</v>
      </c>
      <c r="K499" s="1" t="s">
        <v>5</v>
      </c>
      <c r="L499" s="14">
        <f>COS(Table1[[#This Row],[Value (deg)]]/180*PI())</f>
        <v>-0.83377443573928955</v>
      </c>
      <c r="M499" s="5">
        <v>146.488438908685</v>
      </c>
    </row>
    <row r="500" spans="1:13">
      <c r="A500" s="1">
        <v>2017</v>
      </c>
      <c r="B500" s="1" t="s">
        <v>76</v>
      </c>
      <c r="C500" s="1" t="s">
        <v>75</v>
      </c>
      <c r="D500" s="1">
        <v>2</v>
      </c>
      <c r="E500" s="1">
        <v>5</v>
      </c>
      <c r="F500" s="1">
        <v>4</v>
      </c>
      <c r="G500" s="13">
        <f>Table1[[#This Row],[2nd charge]]-Table1[[#This Row],[3rd charge]]</f>
        <v>1</v>
      </c>
      <c r="H500" s="13">
        <f>SUM(Table1[[#This Row],[1st charge]],Table1[[#This Row],[2nd charge]],Table1[[#This Row],[3rd charge]])+2</f>
        <v>13</v>
      </c>
      <c r="I500" s="13">
        <f>PRODUCT(Table1[[#This Row],[2nd charge]],Table1[[#This Row],[3rd charge]])</f>
        <v>20</v>
      </c>
      <c r="J500" s="1" t="s">
        <v>27</v>
      </c>
      <c r="K500" s="1" t="s">
        <v>3</v>
      </c>
      <c r="L500" s="14">
        <f>COS(Table1[[#This Row],[Value (deg)]]/180*PI())</f>
        <v>-0.27654640012124898</v>
      </c>
      <c r="M500" s="5">
        <v>106.05419073053901</v>
      </c>
    </row>
    <row r="501" spans="1:13">
      <c r="A501" s="1">
        <v>2017</v>
      </c>
      <c r="B501" s="1" t="s">
        <v>76</v>
      </c>
      <c r="C501" s="1" t="s">
        <v>75</v>
      </c>
      <c r="D501" s="1">
        <v>2</v>
      </c>
      <c r="E501" s="1">
        <v>5</v>
      </c>
      <c r="F501" s="1">
        <v>4</v>
      </c>
      <c r="G501" s="13">
        <f>Table1[[#This Row],[2nd charge]]-Table1[[#This Row],[3rd charge]]</f>
        <v>1</v>
      </c>
      <c r="H501" s="13">
        <f>SUM(Table1[[#This Row],[1st charge]],Table1[[#This Row],[2nd charge]],Table1[[#This Row],[3rd charge]])+2</f>
        <v>13</v>
      </c>
      <c r="I501" s="13">
        <f>PRODUCT(Table1[[#This Row],[2nd charge]],Table1[[#This Row],[3rd charge]])</f>
        <v>20</v>
      </c>
      <c r="J501" s="1" t="s">
        <v>27</v>
      </c>
      <c r="K501" s="1" t="s">
        <v>4</v>
      </c>
      <c r="L501" s="14">
        <f>COS(Table1[[#This Row],[Value (deg)]]/180*PI())</f>
        <v>-0.26377635243472003</v>
      </c>
      <c r="M501" s="5">
        <v>105.294256138279</v>
      </c>
    </row>
    <row r="502" spans="1:13">
      <c r="A502" s="1">
        <v>2017</v>
      </c>
      <c r="B502" s="1" t="s">
        <v>76</v>
      </c>
      <c r="C502" s="1" t="s">
        <v>75</v>
      </c>
      <c r="D502" s="1">
        <v>2</v>
      </c>
      <c r="E502" s="1">
        <v>5</v>
      </c>
      <c r="F502" s="1">
        <v>4</v>
      </c>
      <c r="G502" s="13">
        <f>Table1[[#This Row],[2nd charge]]-Table1[[#This Row],[3rd charge]]</f>
        <v>1</v>
      </c>
      <c r="H502" s="13">
        <f>SUM(Table1[[#This Row],[1st charge]],Table1[[#This Row],[2nd charge]],Table1[[#This Row],[3rd charge]])+2</f>
        <v>13</v>
      </c>
      <c r="I502" s="13">
        <f>PRODUCT(Table1[[#This Row],[2nd charge]],Table1[[#This Row],[3rd charge]])</f>
        <v>20</v>
      </c>
      <c r="J502" s="1" t="s">
        <v>27</v>
      </c>
      <c r="K502" s="1" t="s">
        <v>5</v>
      </c>
      <c r="L502" s="14">
        <f>COS(Table1[[#This Row],[Value (deg)]]/180*PI())</f>
        <v>-0.85401924151456787</v>
      </c>
      <c r="M502" s="5">
        <v>148.651553131181</v>
      </c>
    </row>
    <row r="503" spans="1:13">
      <c r="A503" s="1">
        <v>2017</v>
      </c>
      <c r="B503" s="1" t="s">
        <v>76</v>
      </c>
      <c r="C503" s="1" t="s">
        <v>75</v>
      </c>
      <c r="D503" s="1">
        <v>2</v>
      </c>
      <c r="E503" s="1">
        <v>5</v>
      </c>
      <c r="F503" s="1">
        <v>5</v>
      </c>
      <c r="G503" s="13">
        <f>Table1[[#This Row],[2nd charge]]-Table1[[#This Row],[3rd charge]]</f>
        <v>0</v>
      </c>
      <c r="H503" s="13">
        <f>SUM(Table1[[#This Row],[1st charge]],Table1[[#This Row],[2nd charge]],Table1[[#This Row],[3rd charge]])+2</f>
        <v>14</v>
      </c>
      <c r="I503" s="13">
        <f>PRODUCT(Table1[[#This Row],[2nd charge]],Table1[[#This Row],[3rd charge]])</f>
        <v>25</v>
      </c>
      <c r="J503" s="1" t="s">
        <v>28</v>
      </c>
      <c r="K503" s="1" t="s">
        <v>3</v>
      </c>
      <c r="L503" s="14">
        <f>COS(Table1[[#This Row],[Value (deg)]]/180*PI())</f>
        <v>-0.25735383180790078</v>
      </c>
      <c r="M503" s="5">
        <v>104.91310563012399</v>
      </c>
    </row>
    <row r="504" spans="1:13">
      <c r="A504" s="1">
        <v>2017</v>
      </c>
      <c r="B504" s="1" t="s">
        <v>76</v>
      </c>
      <c r="C504" s="1" t="s">
        <v>75</v>
      </c>
      <c r="D504" s="1">
        <v>2</v>
      </c>
      <c r="E504" s="1">
        <v>5</v>
      </c>
      <c r="F504" s="1">
        <v>5</v>
      </c>
      <c r="G504" s="13">
        <f>Table1[[#This Row],[2nd charge]]-Table1[[#This Row],[3rd charge]]</f>
        <v>0</v>
      </c>
      <c r="H504" s="13">
        <f>SUM(Table1[[#This Row],[1st charge]],Table1[[#This Row],[2nd charge]],Table1[[#This Row],[3rd charge]])+2</f>
        <v>14</v>
      </c>
      <c r="I504" s="13">
        <f>PRODUCT(Table1[[#This Row],[2nd charge]],Table1[[#This Row],[3rd charge]])</f>
        <v>25</v>
      </c>
      <c r="J504" s="1" t="s">
        <v>28</v>
      </c>
      <c r="K504" s="1" t="s">
        <v>4</v>
      </c>
      <c r="L504" s="14">
        <f>COS(Table1[[#This Row],[Value (deg)]]/180*PI())</f>
        <v>-0.25735383180790078</v>
      </c>
      <c r="M504" s="5">
        <v>104.91310563012399</v>
      </c>
    </row>
    <row r="505" spans="1:13">
      <c r="A505" s="1">
        <v>2017</v>
      </c>
      <c r="B505" s="1" t="s">
        <v>76</v>
      </c>
      <c r="C505" s="1" t="s">
        <v>75</v>
      </c>
      <c r="D505" s="1">
        <v>2</v>
      </c>
      <c r="E505" s="1">
        <v>5</v>
      </c>
      <c r="F505" s="1">
        <v>5</v>
      </c>
      <c r="G505" s="13">
        <f>Table1[[#This Row],[2nd charge]]-Table1[[#This Row],[3rd charge]]</f>
        <v>0</v>
      </c>
      <c r="H505" s="13">
        <f>SUM(Table1[[#This Row],[1st charge]],Table1[[#This Row],[2nd charge]],Table1[[#This Row],[3rd charge]])+2</f>
        <v>14</v>
      </c>
      <c r="I505" s="13">
        <f>PRODUCT(Table1[[#This Row],[2nd charge]],Table1[[#This Row],[3rd charge]])</f>
        <v>25</v>
      </c>
      <c r="J505" s="1" t="s">
        <v>28</v>
      </c>
      <c r="K505" s="1" t="s">
        <v>5</v>
      </c>
      <c r="L505" s="14">
        <f>COS(Table1[[#This Row],[Value (deg)]]/180*PI())</f>
        <v>-0.86753801050757251</v>
      </c>
      <c r="M505" s="5">
        <v>150.17378873975099</v>
      </c>
    </row>
  </sheetData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 KERs</vt:lpstr>
      <vt:lpstr>Exp KERs</vt:lpstr>
      <vt:lpstr>Exp KERs 2015B</vt:lpstr>
      <vt:lpstr>Simul KERs</vt:lpstr>
      <vt:lpstr>Summ angles</vt:lpstr>
      <vt:lpstr>Exp angles</vt:lpstr>
      <vt:lpstr>Exp angles 2015B</vt:lpstr>
      <vt:lpstr>Simul angles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2019-05-21T04:10:45Z</dcterms:created>
  <dcterms:modified xsi:type="dcterms:W3CDTF">2019-06-15T14:56:21Z</dcterms:modified>
</cp:coreProperties>
</file>