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30" yWindow="480" windowWidth="3510" windowHeight="1170" tabRatio="840" firstSheet="4" activeTab="7"/>
  </bookViews>
  <sheets>
    <sheet name="пример заполнения (суточный)" sheetId="1" state="hidden" r:id="rId1"/>
    <sheet name="пример заполнения (еженедельно)" sheetId="3" state="hidden" r:id="rId2"/>
    <sheet name="отчет_месячный" sheetId="4" state="hidden" r:id="rId3"/>
    <sheet name="пример заполнения (месячный)" sheetId="5" state="hidden" r:id="rId4"/>
    <sheet name="11.01" sheetId="50" r:id="rId5"/>
    <sheet name="18.01" sheetId="51" r:id="rId6"/>
    <sheet name="25.01" sheetId="53" r:id="rId7"/>
    <sheet name="01.02" sheetId="54" r:id="rId8"/>
  </sheets>
  <definedNames>
    <definedName name="_xlnm._FilterDatabase" localSheetId="2" hidden="1">отчет_месячный!$A$9:$U$55</definedName>
    <definedName name="_xlnm._FilterDatabase" localSheetId="1" hidden="1">'пример заполнения (еженедельно)'!$A$9:$E$55</definedName>
    <definedName name="_xlnm._FilterDatabase" localSheetId="3" hidden="1">'пример заполнения (месячный)'!$A$9:$U$55</definedName>
    <definedName name="Z_9A943EE5_4332_418A_A0F3_826318CDB5F0_.wvu.FilterData" localSheetId="2" hidden="1">отчет_месячный!$A$9:$U$55</definedName>
    <definedName name="Z_9A943EE5_4332_418A_A0F3_826318CDB5F0_.wvu.FilterData" localSheetId="1" hidden="1">'пример заполнения (еженедельно)'!$A$9:$E$55</definedName>
    <definedName name="Z_9A943EE5_4332_418A_A0F3_826318CDB5F0_.wvu.FilterData" localSheetId="3" hidden="1">'пример заполнения (месячный)'!$A$9:$U$55</definedName>
    <definedName name="Z_A3F75126_AB89_40B3_A1FB_70723A76F2EB_.wvu.FilterData" localSheetId="2" hidden="1">отчет_месячный!$A$9:$U$55</definedName>
    <definedName name="Z_A3F75126_AB89_40B3_A1FB_70723A76F2EB_.wvu.FilterData" localSheetId="1" hidden="1">'пример заполнения (еженедельно)'!$A$9:$E$55</definedName>
    <definedName name="Z_A3F75126_AB89_40B3_A1FB_70723A76F2EB_.wvu.FilterData" localSheetId="3" hidden="1">'пример заполнения (месячный)'!$A$9:$U$55</definedName>
  </definedNames>
  <calcPr calcId="145621"/>
  <customWorkbookViews>
    <customWorkbookView name="Самойлов Денис Сергеевич - Личное представление" guid="{A3F75126-AB89-40B3-A1FB-70723A76F2EB}" mergeInterval="0" personalView="1" maximized="1" xWindow="-8" yWindow="-8" windowWidth="1936" windowHeight="1066" tabRatio="840" activeSheetId="2"/>
    <customWorkbookView name="Некипелова Ольга Евгеньевна - Личное представление" guid="{9A943EE5-4332-418A-A0F3-826318CDB5F0}" mergeInterval="0" personalView="1" xWindow="761" yWindow="25" windowWidth="1069" windowHeight="987" tabRatio="840" activeSheetId="2"/>
  </customWorkbookViews>
</workbook>
</file>

<file path=xl/calcChain.xml><?xml version="1.0" encoding="utf-8"?>
<calcChain xmlns="http://schemas.openxmlformats.org/spreadsheetml/2006/main">
  <c r="N57" i="54" l="1"/>
  <c r="R71" i="54"/>
  <c r="Q71" i="54"/>
  <c r="R70" i="54"/>
  <c r="Q70" i="54"/>
  <c r="R69" i="54"/>
  <c r="Q69" i="54"/>
  <c r="R68" i="54"/>
  <c r="Q68" i="54"/>
  <c r="R67" i="54"/>
  <c r="Q67" i="54"/>
  <c r="T66" i="54"/>
  <c r="S66" i="54"/>
  <c r="O66" i="54"/>
  <c r="N66" i="54"/>
  <c r="R65" i="54"/>
  <c r="Q65" i="54"/>
  <c r="R64" i="54"/>
  <c r="Q64" i="54"/>
  <c r="R63" i="54"/>
  <c r="Q63" i="54"/>
  <c r="R62" i="54"/>
  <c r="Q62" i="54"/>
  <c r="R61" i="54"/>
  <c r="Q61" i="54"/>
  <c r="T60" i="54"/>
  <c r="S60" i="54"/>
  <c r="O60" i="54"/>
  <c r="N60" i="54"/>
  <c r="R59" i="54"/>
  <c r="Q59" i="54"/>
  <c r="R58" i="54"/>
  <c r="Q58" i="54"/>
  <c r="R57" i="54"/>
  <c r="R56" i="54"/>
  <c r="Q56" i="54"/>
  <c r="T55" i="54"/>
  <c r="S55" i="54"/>
  <c r="O55" i="54"/>
  <c r="R54" i="54"/>
  <c r="Q54" i="54"/>
  <c r="R53" i="54"/>
  <c r="Q53" i="54"/>
  <c r="T52" i="54"/>
  <c r="S52" i="54"/>
  <c r="O52" i="54"/>
  <c r="N52" i="54"/>
  <c r="R51" i="54"/>
  <c r="R50" i="54"/>
  <c r="R49" i="54"/>
  <c r="R48" i="54"/>
  <c r="R47" i="54"/>
  <c r="T46" i="54"/>
  <c r="S46" i="54"/>
  <c r="Q46" i="54"/>
  <c r="O46" i="54"/>
  <c r="R46" i="54" s="1"/>
  <c r="N46" i="54"/>
  <c r="R45" i="54"/>
  <c r="Q45" i="54"/>
  <c r="R44" i="54"/>
  <c r="Q44" i="54"/>
  <c r="R43" i="54"/>
  <c r="Q43" i="54"/>
  <c r="R42" i="54"/>
  <c r="Q42" i="54"/>
  <c r="T41" i="54"/>
  <c r="S41" i="54"/>
  <c r="O41" i="54"/>
  <c r="N41" i="54"/>
  <c r="R40" i="54"/>
  <c r="Q40" i="54"/>
  <c r="R39" i="54"/>
  <c r="Q39" i="54"/>
  <c r="R38" i="54"/>
  <c r="Q38" i="54"/>
  <c r="R37" i="54"/>
  <c r="Q37" i="54"/>
  <c r="R36" i="54"/>
  <c r="Q36" i="54"/>
  <c r="R35" i="54"/>
  <c r="Q35" i="54"/>
  <c r="R34" i="54"/>
  <c r="Q34" i="54"/>
  <c r="R33" i="54"/>
  <c r="Q33" i="54"/>
  <c r="R32" i="54"/>
  <c r="Q32" i="54"/>
  <c r="R31" i="54"/>
  <c r="Q31" i="54"/>
  <c r="R30" i="54"/>
  <c r="Q30" i="54"/>
  <c r="R29" i="54"/>
  <c r="Q29" i="54"/>
  <c r="R28" i="54"/>
  <c r="Q28" i="54"/>
  <c r="R27" i="54"/>
  <c r="Q27" i="54"/>
  <c r="R26" i="54"/>
  <c r="Q26" i="54"/>
  <c r="R25" i="54"/>
  <c r="Q25" i="54"/>
  <c r="R24" i="54"/>
  <c r="Q24" i="54"/>
  <c r="R23" i="54"/>
  <c r="Q23" i="54"/>
  <c r="R22" i="54"/>
  <c r="Q22" i="54"/>
  <c r="R21" i="54"/>
  <c r="Q21" i="54"/>
  <c r="D21" i="54"/>
  <c r="D22" i="54" s="1"/>
  <c r="D23" i="54" s="1"/>
  <c r="D24" i="54" s="1"/>
  <c r="D25" i="54" s="1"/>
  <c r="D26" i="54" s="1"/>
  <c r="D27" i="54" s="1"/>
  <c r="D28" i="54" s="1"/>
  <c r="D29" i="54" s="1"/>
  <c r="D30" i="54" s="1"/>
  <c r="D31" i="54" s="1"/>
  <c r="D32" i="54" s="1"/>
  <c r="D33" i="54" s="1"/>
  <c r="D34" i="54" s="1"/>
  <c r="D35" i="54" s="1"/>
  <c r="D36" i="54" s="1"/>
  <c r="D37" i="54" s="1"/>
  <c r="D38" i="54" s="1"/>
  <c r="D39" i="54" s="1"/>
  <c r="D40" i="54" s="1"/>
  <c r="D41" i="54" s="1"/>
  <c r="D42" i="54" s="1"/>
  <c r="D43" i="54" s="1"/>
  <c r="D44" i="54" s="1"/>
  <c r="D45" i="54" s="1"/>
  <c r="D46" i="54" s="1"/>
  <c r="D47" i="54" s="1"/>
  <c r="D48" i="54" s="1"/>
  <c r="D49" i="54" s="1"/>
  <c r="D50" i="54" s="1"/>
  <c r="D51" i="54" s="1"/>
  <c r="D52" i="54" s="1"/>
  <c r="D53" i="54" s="1"/>
  <c r="D54" i="54" s="1"/>
  <c r="D55" i="54" s="1"/>
  <c r="D56" i="54" s="1"/>
  <c r="D57" i="54" s="1"/>
  <c r="D58" i="54" s="1"/>
  <c r="D59" i="54" s="1"/>
  <c r="D60" i="54" s="1"/>
  <c r="D61" i="54" s="1"/>
  <c r="D62" i="54" s="1"/>
  <c r="D63" i="54" s="1"/>
  <c r="D64" i="54" s="1"/>
  <c r="D65" i="54" s="1"/>
  <c r="D66" i="54" s="1"/>
  <c r="D67" i="54" s="1"/>
  <c r="D68" i="54" s="1"/>
  <c r="D69" i="54" s="1"/>
  <c r="D70" i="54" s="1"/>
  <c r="D71" i="54" s="1"/>
  <c r="T20" i="54"/>
  <c r="S20" i="54"/>
  <c r="S19" i="54" s="1"/>
  <c r="O20" i="54"/>
  <c r="O11" i="54" s="1"/>
  <c r="N20" i="54"/>
  <c r="D20" i="54"/>
  <c r="C20" i="54"/>
  <c r="C21" i="54" s="1"/>
  <c r="C22" i="54" s="1"/>
  <c r="C23" i="54" s="1"/>
  <c r="C24" i="54" s="1"/>
  <c r="C25" i="54" s="1"/>
  <c r="C26" i="54" s="1"/>
  <c r="C27" i="54" s="1"/>
  <c r="C28" i="54" s="1"/>
  <c r="C29" i="54" s="1"/>
  <c r="C30" i="54" s="1"/>
  <c r="C31" i="54" s="1"/>
  <c r="C32" i="54" s="1"/>
  <c r="C33" i="54" s="1"/>
  <c r="C34" i="54" s="1"/>
  <c r="C35" i="54" s="1"/>
  <c r="C36" i="54" s="1"/>
  <c r="C37" i="54" s="1"/>
  <c r="C38" i="54" s="1"/>
  <c r="C39" i="54" s="1"/>
  <c r="C40" i="54" s="1"/>
  <c r="C41" i="54" s="1"/>
  <c r="C42" i="54" s="1"/>
  <c r="C43" i="54" s="1"/>
  <c r="C44" i="54" s="1"/>
  <c r="C45" i="54" s="1"/>
  <c r="C46" i="54" s="1"/>
  <c r="C47" i="54" s="1"/>
  <c r="C48" i="54" s="1"/>
  <c r="C49" i="54" s="1"/>
  <c r="C50" i="54" s="1"/>
  <c r="C51" i="54" s="1"/>
  <c r="C52" i="54" s="1"/>
  <c r="C53" i="54" s="1"/>
  <c r="C54" i="54" s="1"/>
  <c r="C55" i="54" s="1"/>
  <c r="C56" i="54" s="1"/>
  <c r="C57" i="54" s="1"/>
  <c r="C58" i="54" s="1"/>
  <c r="C59" i="54" s="1"/>
  <c r="C60" i="54" s="1"/>
  <c r="C61" i="54" s="1"/>
  <c r="C62" i="54" s="1"/>
  <c r="C63" i="54" s="1"/>
  <c r="C64" i="54" s="1"/>
  <c r="C65" i="54" s="1"/>
  <c r="C66" i="54" s="1"/>
  <c r="C67" i="54" s="1"/>
  <c r="C68" i="54" s="1"/>
  <c r="C69" i="54" s="1"/>
  <c r="C70" i="54" s="1"/>
  <c r="C71" i="54" s="1"/>
  <c r="B20" i="54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67" i="54" s="1"/>
  <c r="B68" i="54" s="1"/>
  <c r="B69" i="54" s="1"/>
  <c r="B70" i="54" s="1"/>
  <c r="B71" i="54" s="1"/>
  <c r="X19" i="54"/>
  <c r="W19" i="54"/>
  <c r="T19" i="54"/>
  <c r="M19" i="54"/>
  <c r="L19" i="54"/>
  <c r="C12" i="54"/>
  <c r="T12" i="54" s="1"/>
  <c r="T11" i="54"/>
  <c r="S11" i="54"/>
  <c r="C11" i="54"/>
  <c r="V10" i="54"/>
  <c r="X10" i="54" s="1"/>
  <c r="U10" i="54"/>
  <c r="K10" i="54"/>
  <c r="L10" i="54" s="1"/>
  <c r="J10" i="54"/>
  <c r="B9" i="54"/>
  <c r="C9" i="54" s="1"/>
  <c r="D9" i="54" s="1"/>
  <c r="E9" i="54" s="1"/>
  <c r="F9" i="54" s="1"/>
  <c r="G9" i="54" s="1"/>
  <c r="H9" i="54" s="1"/>
  <c r="I9" i="54" s="1"/>
  <c r="J9" i="54" s="1"/>
  <c r="K9" i="54" s="1"/>
  <c r="L9" i="54" s="1"/>
  <c r="M9" i="54" s="1"/>
  <c r="N9" i="54" s="1"/>
  <c r="O9" i="54" s="1"/>
  <c r="P9" i="54" s="1"/>
  <c r="Q9" i="54" s="1"/>
  <c r="R9" i="54" s="1"/>
  <c r="S9" i="54" s="1"/>
  <c r="T9" i="54" s="1"/>
  <c r="U9" i="54" s="1"/>
  <c r="V9" i="54" s="1"/>
  <c r="W9" i="54" s="1"/>
  <c r="X9" i="54" s="1"/>
  <c r="Y9" i="54" s="1"/>
  <c r="Z9" i="54" s="1"/>
  <c r="R41" i="54" l="1"/>
  <c r="R20" i="54"/>
  <c r="R66" i="54"/>
  <c r="O19" i="54"/>
  <c r="O5" i="54" s="1"/>
  <c r="Q41" i="54"/>
  <c r="Q66" i="54"/>
  <c r="R60" i="54"/>
  <c r="R52" i="54"/>
  <c r="Q20" i="54"/>
  <c r="N11" i="54"/>
  <c r="R11" i="54" s="1"/>
  <c r="M10" i="54"/>
  <c r="C13" i="54"/>
  <c r="Q52" i="54"/>
  <c r="Q57" i="54"/>
  <c r="W10" i="54"/>
  <c r="N55" i="54"/>
  <c r="N19" i="54" s="1"/>
  <c r="Q60" i="54"/>
  <c r="N12" i="54"/>
  <c r="S12" i="54"/>
  <c r="O12" i="54"/>
  <c r="B24" i="53"/>
  <c r="C24" i="53"/>
  <c r="D24" i="53"/>
  <c r="Q24" i="53"/>
  <c r="R24" i="53"/>
  <c r="Q11" i="54" l="1"/>
  <c r="N5" i="54"/>
  <c r="R19" i="54"/>
  <c r="R12" i="54"/>
  <c r="Q12" i="54"/>
  <c r="C14" i="54"/>
  <c r="T13" i="54"/>
  <c r="O13" i="54"/>
  <c r="S13" i="54"/>
  <c r="N13" i="54"/>
  <c r="Q19" i="54"/>
  <c r="Q55" i="54"/>
  <c r="R55" i="54"/>
  <c r="N57" i="53"/>
  <c r="Q13" i="54" l="1"/>
  <c r="R13" i="54"/>
  <c r="C15" i="54"/>
  <c r="T14" i="54"/>
  <c r="O14" i="54"/>
  <c r="S14" i="54"/>
  <c r="N14" i="54"/>
  <c r="R71" i="53"/>
  <c r="Q71" i="53"/>
  <c r="R70" i="53"/>
  <c r="Q70" i="53"/>
  <c r="R69" i="53"/>
  <c r="Q69" i="53"/>
  <c r="R68" i="53"/>
  <c r="Q68" i="53"/>
  <c r="R67" i="53"/>
  <c r="Q67" i="53"/>
  <c r="T66" i="53"/>
  <c r="S66" i="53"/>
  <c r="O66" i="53"/>
  <c r="N66" i="53"/>
  <c r="R65" i="53"/>
  <c r="Q65" i="53"/>
  <c r="R64" i="53"/>
  <c r="Q64" i="53"/>
  <c r="R63" i="53"/>
  <c r="Q63" i="53"/>
  <c r="R62" i="53"/>
  <c r="Q62" i="53"/>
  <c r="R61" i="53"/>
  <c r="Q61" i="53"/>
  <c r="T60" i="53"/>
  <c r="S60" i="53"/>
  <c r="O60" i="53"/>
  <c r="N60" i="53"/>
  <c r="R59" i="53"/>
  <c r="Q59" i="53"/>
  <c r="R58" i="53"/>
  <c r="Q58" i="53"/>
  <c r="R57" i="53"/>
  <c r="R56" i="53"/>
  <c r="Q56" i="53"/>
  <c r="T55" i="53"/>
  <c r="S55" i="53"/>
  <c r="O55" i="53"/>
  <c r="N55" i="53"/>
  <c r="R54" i="53"/>
  <c r="Q54" i="53"/>
  <c r="R53" i="53"/>
  <c r="Q53" i="53"/>
  <c r="T52" i="53"/>
  <c r="S52" i="53"/>
  <c r="O52" i="53"/>
  <c r="R52" i="53" s="1"/>
  <c r="N52" i="53"/>
  <c r="R51" i="53"/>
  <c r="R50" i="53"/>
  <c r="R49" i="53"/>
  <c r="R48" i="53"/>
  <c r="R47" i="53"/>
  <c r="T46" i="53"/>
  <c r="S46" i="53"/>
  <c r="O46" i="53"/>
  <c r="R46" i="53" s="1"/>
  <c r="N46" i="53"/>
  <c r="Q46" i="53" s="1"/>
  <c r="R45" i="53"/>
  <c r="Q45" i="53"/>
  <c r="R44" i="53"/>
  <c r="Q44" i="53"/>
  <c r="R43" i="53"/>
  <c r="Q43" i="53"/>
  <c r="R42" i="53"/>
  <c r="Q42" i="53"/>
  <c r="T41" i="53"/>
  <c r="S41" i="53"/>
  <c r="O41" i="53"/>
  <c r="N41" i="53"/>
  <c r="R40" i="53"/>
  <c r="Q40" i="53"/>
  <c r="R39" i="53"/>
  <c r="Q39" i="53"/>
  <c r="R38" i="53"/>
  <c r="Q38" i="53"/>
  <c r="R37" i="53"/>
  <c r="Q37" i="53"/>
  <c r="R36" i="53"/>
  <c r="Q36" i="53"/>
  <c r="R35" i="53"/>
  <c r="Q35" i="53"/>
  <c r="R34" i="53"/>
  <c r="Q34" i="53"/>
  <c r="R33" i="53"/>
  <c r="Q33" i="53"/>
  <c r="R32" i="53"/>
  <c r="Q32" i="53"/>
  <c r="R31" i="53"/>
  <c r="Q31" i="53"/>
  <c r="R30" i="53"/>
  <c r="Q30" i="53"/>
  <c r="R29" i="53"/>
  <c r="Q29" i="53"/>
  <c r="R28" i="53"/>
  <c r="Q28" i="53"/>
  <c r="R27" i="53"/>
  <c r="Q27" i="53"/>
  <c r="R26" i="53"/>
  <c r="Q26" i="53"/>
  <c r="R25" i="53"/>
  <c r="Q25" i="53"/>
  <c r="R23" i="53"/>
  <c r="Q23" i="53"/>
  <c r="R22" i="53"/>
  <c r="Q22" i="53"/>
  <c r="R21" i="53"/>
  <c r="Q21" i="53"/>
  <c r="D21" i="53"/>
  <c r="D22" i="53" s="1"/>
  <c r="D23" i="53" s="1"/>
  <c r="D25" i="53" s="1"/>
  <c r="D26" i="53" s="1"/>
  <c r="D27" i="53" s="1"/>
  <c r="D28" i="53" s="1"/>
  <c r="D29" i="53" s="1"/>
  <c r="D30" i="53" s="1"/>
  <c r="D31" i="53" s="1"/>
  <c r="D32" i="53" s="1"/>
  <c r="D33" i="53" s="1"/>
  <c r="D34" i="53" s="1"/>
  <c r="D35" i="53" s="1"/>
  <c r="D36" i="53" s="1"/>
  <c r="D37" i="53" s="1"/>
  <c r="D38" i="53" s="1"/>
  <c r="D39" i="53" s="1"/>
  <c r="D40" i="53" s="1"/>
  <c r="D41" i="53" s="1"/>
  <c r="D42" i="53" s="1"/>
  <c r="D43" i="53" s="1"/>
  <c r="D44" i="53" s="1"/>
  <c r="D45" i="53" s="1"/>
  <c r="D46" i="53" s="1"/>
  <c r="D47" i="53" s="1"/>
  <c r="D48" i="53" s="1"/>
  <c r="D49" i="53" s="1"/>
  <c r="D50" i="53" s="1"/>
  <c r="D51" i="53" s="1"/>
  <c r="D52" i="53" s="1"/>
  <c r="D53" i="53" s="1"/>
  <c r="D54" i="53" s="1"/>
  <c r="D55" i="53" s="1"/>
  <c r="D56" i="53" s="1"/>
  <c r="D57" i="53" s="1"/>
  <c r="D58" i="53" s="1"/>
  <c r="D59" i="53" s="1"/>
  <c r="D60" i="53" s="1"/>
  <c r="D61" i="53" s="1"/>
  <c r="D62" i="53" s="1"/>
  <c r="D63" i="53" s="1"/>
  <c r="D64" i="53" s="1"/>
  <c r="D65" i="53" s="1"/>
  <c r="D66" i="53" s="1"/>
  <c r="D67" i="53" s="1"/>
  <c r="D68" i="53" s="1"/>
  <c r="D69" i="53" s="1"/>
  <c r="D70" i="53" s="1"/>
  <c r="D71" i="53" s="1"/>
  <c r="B21" i="53"/>
  <c r="B22" i="53" s="1"/>
  <c r="B23" i="53" s="1"/>
  <c r="B25" i="53" s="1"/>
  <c r="B26" i="53" s="1"/>
  <c r="B27" i="53" s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s="1"/>
  <c r="B63" i="53" s="1"/>
  <c r="B64" i="53" s="1"/>
  <c r="B65" i="53" s="1"/>
  <c r="B66" i="53" s="1"/>
  <c r="B67" i="53" s="1"/>
  <c r="B68" i="53" s="1"/>
  <c r="B69" i="53" s="1"/>
  <c r="B70" i="53" s="1"/>
  <c r="B71" i="53" s="1"/>
  <c r="T20" i="53"/>
  <c r="S20" i="53"/>
  <c r="S19" i="53" s="1"/>
  <c r="O20" i="53"/>
  <c r="N20" i="53"/>
  <c r="D20" i="53"/>
  <c r="C20" i="53"/>
  <c r="C21" i="53" s="1"/>
  <c r="C22" i="53" s="1"/>
  <c r="C23" i="53" s="1"/>
  <c r="C25" i="53" s="1"/>
  <c r="C26" i="53" s="1"/>
  <c r="C27" i="53" s="1"/>
  <c r="C28" i="53" s="1"/>
  <c r="C29" i="53" s="1"/>
  <c r="C30" i="53" s="1"/>
  <c r="C31" i="53" s="1"/>
  <c r="C32" i="53" s="1"/>
  <c r="C33" i="53" s="1"/>
  <c r="C34" i="53" s="1"/>
  <c r="C35" i="53" s="1"/>
  <c r="C36" i="53" s="1"/>
  <c r="C37" i="53" s="1"/>
  <c r="C38" i="53" s="1"/>
  <c r="C39" i="53" s="1"/>
  <c r="C40" i="53" s="1"/>
  <c r="C41" i="53" s="1"/>
  <c r="C42" i="53" s="1"/>
  <c r="C43" i="53" s="1"/>
  <c r="C44" i="53" s="1"/>
  <c r="C45" i="53" s="1"/>
  <c r="C46" i="53" s="1"/>
  <c r="C47" i="53" s="1"/>
  <c r="C48" i="53" s="1"/>
  <c r="C49" i="53" s="1"/>
  <c r="C50" i="53" s="1"/>
  <c r="C51" i="53" s="1"/>
  <c r="C52" i="53" s="1"/>
  <c r="C53" i="53" s="1"/>
  <c r="C54" i="53" s="1"/>
  <c r="C55" i="53" s="1"/>
  <c r="C56" i="53" s="1"/>
  <c r="C57" i="53" s="1"/>
  <c r="C58" i="53" s="1"/>
  <c r="C59" i="53" s="1"/>
  <c r="C60" i="53" s="1"/>
  <c r="C61" i="53" s="1"/>
  <c r="C62" i="53" s="1"/>
  <c r="C63" i="53" s="1"/>
  <c r="C64" i="53" s="1"/>
  <c r="C65" i="53" s="1"/>
  <c r="C66" i="53" s="1"/>
  <c r="C67" i="53" s="1"/>
  <c r="C68" i="53" s="1"/>
  <c r="C69" i="53" s="1"/>
  <c r="C70" i="53" s="1"/>
  <c r="C71" i="53" s="1"/>
  <c r="B20" i="53"/>
  <c r="X19" i="53"/>
  <c r="W19" i="53"/>
  <c r="T19" i="53"/>
  <c r="M19" i="53"/>
  <c r="L19" i="53"/>
  <c r="C11" i="53"/>
  <c r="C12" i="53" s="1"/>
  <c r="V10" i="53"/>
  <c r="X10" i="53" s="1"/>
  <c r="U10" i="53"/>
  <c r="K10" i="53"/>
  <c r="M10" i="53" s="1"/>
  <c r="J10" i="53"/>
  <c r="C9" i="53"/>
  <c r="D9" i="53" s="1"/>
  <c r="E9" i="53" s="1"/>
  <c r="F9" i="53" s="1"/>
  <c r="G9" i="53" s="1"/>
  <c r="H9" i="53" s="1"/>
  <c r="I9" i="53" s="1"/>
  <c r="J9" i="53" s="1"/>
  <c r="K9" i="53" s="1"/>
  <c r="L9" i="53" s="1"/>
  <c r="M9" i="53" s="1"/>
  <c r="N9" i="53" s="1"/>
  <c r="O9" i="53" s="1"/>
  <c r="P9" i="53" s="1"/>
  <c r="Q9" i="53" s="1"/>
  <c r="R9" i="53" s="1"/>
  <c r="S9" i="53" s="1"/>
  <c r="T9" i="53" s="1"/>
  <c r="U9" i="53" s="1"/>
  <c r="V9" i="53" s="1"/>
  <c r="W9" i="53" s="1"/>
  <c r="X9" i="53" s="1"/>
  <c r="Y9" i="53" s="1"/>
  <c r="Z9" i="53" s="1"/>
  <c r="B9" i="53"/>
  <c r="S15" i="54" l="1"/>
  <c r="N15" i="54"/>
  <c r="C16" i="54"/>
  <c r="T15" i="54"/>
  <c r="O15" i="54"/>
  <c r="R14" i="54"/>
  <c r="Q14" i="54"/>
  <c r="R55" i="53"/>
  <c r="R41" i="53"/>
  <c r="R66" i="53"/>
  <c r="R60" i="53"/>
  <c r="Q55" i="53"/>
  <c r="O19" i="53"/>
  <c r="O5" i="53" s="1"/>
  <c r="R20" i="53"/>
  <c r="Q66" i="53"/>
  <c r="Q60" i="53"/>
  <c r="L10" i="53"/>
  <c r="T12" i="53"/>
  <c r="O12" i="53"/>
  <c r="C13" i="53"/>
  <c r="S12" i="53"/>
  <c r="N12" i="53"/>
  <c r="W10" i="53"/>
  <c r="O11" i="53"/>
  <c r="T11" i="53"/>
  <c r="Q20" i="53"/>
  <c r="N19" i="53"/>
  <c r="N5" i="53" s="1"/>
  <c r="N11" i="53"/>
  <c r="S11" i="53"/>
  <c r="Q41" i="53"/>
  <c r="Q52" i="53"/>
  <c r="Q57" i="53"/>
  <c r="N57" i="51"/>
  <c r="R71" i="51"/>
  <c r="Q71" i="51"/>
  <c r="R70" i="51"/>
  <c r="Q70" i="51"/>
  <c r="R69" i="51"/>
  <c r="Q69" i="51"/>
  <c r="R68" i="51"/>
  <c r="Q68" i="51"/>
  <c r="S66" i="51" s="1"/>
  <c r="R67" i="51"/>
  <c r="Q67" i="51"/>
  <c r="O66" i="51"/>
  <c r="N66" i="51"/>
  <c r="R65" i="51"/>
  <c r="Q65" i="51"/>
  <c r="R64" i="51"/>
  <c r="Q64" i="51"/>
  <c r="R63" i="51"/>
  <c r="Q63" i="51"/>
  <c r="R62" i="51"/>
  <c r="Q62" i="51"/>
  <c r="T60" i="51" s="1"/>
  <c r="S60" i="51" s="1"/>
  <c r="R61" i="51"/>
  <c r="Q61" i="51"/>
  <c r="O60" i="51"/>
  <c r="N60" i="51"/>
  <c r="R59" i="51"/>
  <c r="Q59" i="51"/>
  <c r="R58" i="51"/>
  <c r="Q58" i="51"/>
  <c r="R57" i="51"/>
  <c r="R56" i="51"/>
  <c r="Q56" i="51"/>
  <c r="O55" i="51"/>
  <c r="N55" i="51"/>
  <c r="R54" i="51"/>
  <c r="Q54" i="51"/>
  <c r="S52" i="51" s="1"/>
  <c r="R53" i="51"/>
  <c r="Q53" i="51"/>
  <c r="T52" i="51"/>
  <c r="O52" i="51"/>
  <c r="N52" i="51"/>
  <c r="R51" i="51"/>
  <c r="R50" i="51"/>
  <c r="R49" i="51"/>
  <c r="R48" i="51"/>
  <c r="R47" i="51"/>
  <c r="T46" i="51"/>
  <c r="S46" i="51"/>
  <c r="O46" i="51"/>
  <c r="N46" i="51"/>
  <c r="Q46" i="51" s="1"/>
  <c r="R45" i="51"/>
  <c r="Q45" i="51"/>
  <c r="R44" i="51"/>
  <c r="Q44" i="51"/>
  <c r="R43" i="51"/>
  <c r="Q43" i="51"/>
  <c r="S41" i="51" s="1"/>
  <c r="R42" i="51"/>
  <c r="Q42" i="51"/>
  <c r="O41" i="51"/>
  <c r="N41" i="51"/>
  <c r="R40" i="51"/>
  <c r="Q40" i="51"/>
  <c r="R39" i="51"/>
  <c r="Q39" i="51"/>
  <c r="R38" i="51"/>
  <c r="Q38" i="51"/>
  <c r="R37" i="51"/>
  <c r="Q37" i="51"/>
  <c r="R36" i="51"/>
  <c r="Q36" i="51"/>
  <c r="R35" i="51"/>
  <c r="Q35" i="51"/>
  <c r="R34" i="51"/>
  <c r="Q34" i="51"/>
  <c r="R33" i="51"/>
  <c r="Q33" i="51"/>
  <c r="R32" i="51"/>
  <c r="Q32" i="51"/>
  <c r="R31" i="51"/>
  <c r="Q31" i="51"/>
  <c r="R30" i="51"/>
  <c r="Q30" i="51"/>
  <c r="R29" i="51"/>
  <c r="Q29" i="51"/>
  <c r="R28" i="51"/>
  <c r="Q28" i="51"/>
  <c r="R27" i="51"/>
  <c r="Q27" i="51"/>
  <c r="R26" i="51"/>
  <c r="Q26" i="51"/>
  <c r="R25" i="51"/>
  <c r="Q25" i="51"/>
  <c r="R24" i="51"/>
  <c r="Q24" i="51"/>
  <c r="R23" i="51"/>
  <c r="Q23" i="51"/>
  <c r="R22" i="51"/>
  <c r="Q22" i="51"/>
  <c r="R21" i="51"/>
  <c r="Q21" i="51"/>
  <c r="O20" i="51"/>
  <c r="N20" i="51"/>
  <c r="D20" i="51"/>
  <c r="D21" i="51" s="1"/>
  <c r="D22" i="51" s="1"/>
  <c r="D23" i="51" s="1"/>
  <c r="D24" i="51" s="1"/>
  <c r="D25" i="51" s="1"/>
  <c r="D26" i="51" s="1"/>
  <c r="D27" i="51" s="1"/>
  <c r="D28" i="51" s="1"/>
  <c r="D29" i="51" s="1"/>
  <c r="D30" i="51" s="1"/>
  <c r="D31" i="51" s="1"/>
  <c r="D32" i="51" s="1"/>
  <c r="D33" i="51" s="1"/>
  <c r="D34" i="51" s="1"/>
  <c r="D35" i="51" s="1"/>
  <c r="D36" i="51" s="1"/>
  <c r="D37" i="51" s="1"/>
  <c r="D38" i="51" s="1"/>
  <c r="D39" i="51" s="1"/>
  <c r="D40" i="51" s="1"/>
  <c r="D41" i="51" s="1"/>
  <c r="D42" i="51" s="1"/>
  <c r="D43" i="51" s="1"/>
  <c r="D44" i="51" s="1"/>
  <c r="D45" i="51" s="1"/>
  <c r="D46" i="51" s="1"/>
  <c r="D47" i="51" s="1"/>
  <c r="D48" i="51" s="1"/>
  <c r="D49" i="51" s="1"/>
  <c r="D50" i="51" s="1"/>
  <c r="D51" i="51" s="1"/>
  <c r="D52" i="51" s="1"/>
  <c r="D53" i="51" s="1"/>
  <c r="D54" i="51" s="1"/>
  <c r="D55" i="51" s="1"/>
  <c r="D56" i="51" s="1"/>
  <c r="D57" i="51" s="1"/>
  <c r="D58" i="51" s="1"/>
  <c r="D59" i="51" s="1"/>
  <c r="D60" i="51" s="1"/>
  <c r="D61" i="51" s="1"/>
  <c r="D62" i="51" s="1"/>
  <c r="D63" i="51" s="1"/>
  <c r="D64" i="51" s="1"/>
  <c r="D65" i="51" s="1"/>
  <c r="D66" i="51" s="1"/>
  <c r="D67" i="51" s="1"/>
  <c r="D68" i="51" s="1"/>
  <c r="D69" i="51" s="1"/>
  <c r="D70" i="51" s="1"/>
  <c r="D71" i="51" s="1"/>
  <c r="C20" i="51"/>
  <c r="B20" i="51"/>
  <c r="B21" i="51" s="1"/>
  <c r="B22" i="51" s="1"/>
  <c r="B23" i="51" s="1"/>
  <c r="B24" i="51" s="1"/>
  <c r="B25" i="51" s="1"/>
  <c r="B26" i="51" s="1"/>
  <c r="B27" i="51" s="1"/>
  <c r="B28" i="51" s="1"/>
  <c r="B29" i="51" s="1"/>
  <c r="B30" i="51" s="1"/>
  <c r="B31" i="51" s="1"/>
  <c r="B32" i="51" s="1"/>
  <c r="B33" i="51" s="1"/>
  <c r="B34" i="51" s="1"/>
  <c r="B35" i="51" s="1"/>
  <c r="B36" i="51" s="1"/>
  <c r="B37" i="51" s="1"/>
  <c r="B38" i="51" s="1"/>
  <c r="B39" i="51" s="1"/>
  <c r="B40" i="51" s="1"/>
  <c r="B41" i="51" s="1"/>
  <c r="B42" i="51" s="1"/>
  <c r="B43" i="51" s="1"/>
  <c r="B44" i="51" s="1"/>
  <c r="B45" i="51" s="1"/>
  <c r="B46" i="51" s="1"/>
  <c r="B47" i="51" s="1"/>
  <c r="B48" i="51" s="1"/>
  <c r="B49" i="51" s="1"/>
  <c r="B50" i="51" s="1"/>
  <c r="B51" i="51" s="1"/>
  <c r="B52" i="51" s="1"/>
  <c r="B53" i="51" s="1"/>
  <c r="B54" i="51" s="1"/>
  <c r="B55" i="51" s="1"/>
  <c r="B56" i="51" s="1"/>
  <c r="B57" i="51" s="1"/>
  <c r="B58" i="51" s="1"/>
  <c r="B59" i="51" s="1"/>
  <c r="B60" i="51" s="1"/>
  <c r="B61" i="51" s="1"/>
  <c r="B62" i="51" s="1"/>
  <c r="B63" i="51" s="1"/>
  <c r="B64" i="51" s="1"/>
  <c r="B65" i="51" s="1"/>
  <c r="B66" i="51" s="1"/>
  <c r="B67" i="51" s="1"/>
  <c r="B68" i="51" s="1"/>
  <c r="B69" i="51" s="1"/>
  <c r="B70" i="51" s="1"/>
  <c r="B71" i="51" s="1"/>
  <c r="X19" i="51"/>
  <c r="W19" i="51"/>
  <c r="M19" i="51"/>
  <c r="L19" i="51"/>
  <c r="C11" i="51"/>
  <c r="C12" i="51" s="1"/>
  <c r="V10" i="51"/>
  <c r="W10" i="51" s="1"/>
  <c r="U10" i="51"/>
  <c r="K10" i="51"/>
  <c r="J10" i="51"/>
  <c r="B9" i="51"/>
  <c r="C9" i="51" s="1"/>
  <c r="D9" i="51" s="1"/>
  <c r="E9" i="51" s="1"/>
  <c r="F9" i="51" s="1"/>
  <c r="G9" i="51" s="1"/>
  <c r="H9" i="51" s="1"/>
  <c r="I9" i="51" s="1"/>
  <c r="J9" i="51" s="1"/>
  <c r="K9" i="51" s="1"/>
  <c r="L9" i="51" s="1"/>
  <c r="M9" i="51" s="1"/>
  <c r="N9" i="51" s="1"/>
  <c r="O9" i="51" s="1"/>
  <c r="P9" i="51" s="1"/>
  <c r="Q9" i="51" s="1"/>
  <c r="R9" i="51" s="1"/>
  <c r="S9" i="51" s="1"/>
  <c r="T9" i="51" s="1"/>
  <c r="U9" i="51" s="1"/>
  <c r="V9" i="51" s="1"/>
  <c r="W9" i="51" s="1"/>
  <c r="X9" i="51" s="1"/>
  <c r="Y9" i="51" s="1"/>
  <c r="Z9" i="51" s="1"/>
  <c r="T16" i="54" l="1"/>
  <c r="O16" i="54"/>
  <c r="S16" i="54"/>
  <c r="N16" i="54"/>
  <c r="C17" i="54"/>
  <c r="R15" i="54"/>
  <c r="Q15" i="54"/>
  <c r="R19" i="53"/>
  <c r="R12" i="53"/>
  <c r="Q12" i="53"/>
  <c r="Q19" i="53"/>
  <c r="Q11" i="53"/>
  <c r="R11" i="53"/>
  <c r="C14" i="53"/>
  <c r="S13" i="53"/>
  <c r="N13" i="53"/>
  <c r="T13" i="53"/>
  <c r="O13" i="53"/>
  <c r="N11" i="51"/>
  <c r="R60" i="51"/>
  <c r="T66" i="51"/>
  <c r="L10" i="51"/>
  <c r="T41" i="51"/>
  <c r="R55" i="51"/>
  <c r="R41" i="51"/>
  <c r="S20" i="51"/>
  <c r="S11" i="51" s="1"/>
  <c r="R66" i="51"/>
  <c r="Q60" i="51"/>
  <c r="S55" i="51"/>
  <c r="Q55" i="51"/>
  <c r="T55" i="51"/>
  <c r="O19" i="51"/>
  <c r="O5" i="51" s="1"/>
  <c r="Q41" i="51"/>
  <c r="M10" i="51"/>
  <c r="X10" i="51"/>
  <c r="N19" i="51"/>
  <c r="N5" i="51" s="1"/>
  <c r="R46" i="51"/>
  <c r="Q52" i="51"/>
  <c r="R52" i="51"/>
  <c r="C13" i="51"/>
  <c r="R20" i="51"/>
  <c r="T20" i="51"/>
  <c r="O11" i="51"/>
  <c r="C21" i="51"/>
  <c r="C22" i="51" s="1"/>
  <c r="C23" i="51" s="1"/>
  <c r="C24" i="51" s="1"/>
  <c r="C25" i="51" s="1"/>
  <c r="C26" i="51" s="1"/>
  <c r="C27" i="51" s="1"/>
  <c r="C28" i="51" s="1"/>
  <c r="C29" i="51" s="1"/>
  <c r="C30" i="51" s="1"/>
  <c r="C31" i="51" s="1"/>
  <c r="C32" i="51" s="1"/>
  <c r="C33" i="51" s="1"/>
  <c r="C34" i="51" s="1"/>
  <c r="C35" i="51" s="1"/>
  <c r="C36" i="51" s="1"/>
  <c r="C37" i="51" s="1"/>
  <c r="C38" i="51" s="1"/>
  <c r="C39" i="51" s="1"/>
  <c r="C40" i="51" s="1"/>
  <c r="C41" i="51" s="1"/>
  <c r="Q20" i="51"/>
  <c r="Q66" i="51"/>
  <c r="Q57" i="51"/>
  <c r="N57" i="50"/>
  <c r="R16" i="54" l="1"/>
  <c r="Q16" i="54"/>
  <c r="C18" i="54"/>
  <c r="T17" i="54"/>
  <c r="O17" i="54"/>
  <c r="S17" i="54"/>
  <c r="N17" i="54"/>
  <c r="Q13" i="53"/>
  <c r="R13" i="53"/>
  <c r="T14" i="53"/>
  <c r="O14" i="53"/>
  <c r="C15" i="53"/>
  <c r="S14" i="53"/>
  <c r="N14" i="53"/>
  <c r="S19" i="51"/>
  <c r="T19" i="51"/>
  <c r="O12" i="51"/>
  <c r="C42" i="51"/>
  <c r="C43" i="51" s="1"/>
  <c r="C44" i="51" s="1"/>
  <c r="C45" i="51" s="1"/>
  <c r="C46" i="51" s="1"/>
  <c r="C47" i="51" s="1"/>
  <c r="C48" i="51" s="1"/>
  <c r="C49" i="51" s="1"/>
  <c r="C50" i="51" s="1"/>
  <c r="C51" i="51" s="1"/>
  <c r="C52" i="51" s="1"/>
  <c r="C53" i="51" s="1"/>
  <c r="C54" i="51" s="1"/>
  <c r="C55" i="51" s="1"/>
  <c r="C56" i="51" s="1"/>
  <c r="C57" i="51" s="1"/>
  <c r="C58" i="51" s="1"/>
  <c r="C59" i="51" s="1"/>
  <c r="C60" i="51" s="1"/>
  <c r="C61" i="51" s="1"/>
  <c r="C62" i="51" s="1"/>
  <c r="C63" i="51" s="1"/>
  <c r="C64" i="51" s="1"/>
  <c r="C65" i="51" s="1"/>
  <c r="C66" i="51" s="1"/>
  <c r="C67" i="51" s="1"/>
  <c r="C68" i="51" s="1"/>
  <c r="C69" i="51" s="1"/>
  <c r="C70" i="51" s="1"/>
  <c r="C71" i="51" s="1"/>
  <c r="T12" i="51"/>
  <c r="S12" i="51"/>
  <c r="R11" i="51"/>
  <c r="Q11" i="51"/>
  <c r="C14" i="51"/>
  <c r="T11" i="51"/>
  <c r="R19" i="51"/>
  <c r="N12" i="51"/>
  <c r="Q19" i="51"/>
  <c r="R71" i="50"/>
  <c r="Q71" i="50"/>
  <c r="R70" i="50"/>
  <c r="Q70" i="50"/>
  <c r="R69" i="50"/>
  <c r="Q69" i="50"/>
  <c r="R68" i="50"/>
  <c r="Q68" i="50"/>
  <c r="T66" i="50" s="1"/>
  <c r="S66" i="50" s="1"/>
  <c r="R67" i="50"/>
  <c r="Q67" i="50"/>
  <c r="O66" i="50"/>
  <c r="N66" i="50"/>
  <c r="R65" i="50"/>
  <c r="Q65" i="50"/>
  <c r="R64" i="50"/>
  <c r="Q64" i="50"/>
  <c r="R63" i="50"/>
  <c r="Q63" i="50"/>
  <c r="R62" i="50"/>
  <c r="Q62" i="50"/>
  <c r="T60" i="50" s="1"/>
  <c r="R61" i="50"/>
  <c r="Q61" i="50"/>
  <c r="O60" i="50"/>
  <c r="N60" i="50"/>
  <c r="R59" i="50"/>
  <c r="Q59" i="50"/>
  <c r="R58" i="50"/>
  <c r="Q58" i="50"/>
  <c r="R57" i="50"/>
  <c r="Q57" i="50"/>
  <c r="T55" i="50" s="1"/>
  <c r="S55" i="50" s="1"/>
  <c r="R56" i="50"/>
  <c r="Q56" i="50"/>
  <c r="O55" i="50"/>
  <c r="N55" i="50"/>
  <c r="R54" i="50"/>
  <c r="Q54" i="50"/>
  <c r="T52" i="50" s="1"/>
  <c r="S52" i="50" s="1"/>
  <c r="R53" i="50"/>
  <c r="Q53" i="50"/>
  <c r="O52" i="50"/>
  <c r="N52" i="50"/>
  <c r="R51" i="50"/>
  <c r="R50" i="50"/>
  <c r="R49" i="50"/>
  <c r="R48" i="50"/>
  <c r="R47" i="50"/>
  <c r="T46" i="50"/>
  <c r="S46" i="50"/>
  <c r="O46" i="50"/>
  <c r="N46" i="50"/>
  <c r="Q46" i="50" s="1"/>
  <c r="R45" i="50"/>
  <c r="Q45" i="50"/>
  <c r="R44" i="50"/>
  <c r="Q44" i="50"/>
  <c r="R43" i="50"/>
  <c r="Q43" i="50"/>
  <c r="R42" i="50"/>
  <c r="Q42" i="50"/>
  <c r="T41" i="50"/>
  <c r="O41" i="50"/>
  <c r="N41" i="50"/>
  <c r="R40" i="50"/>
  <c r="Q40" i="50"/>
  <c r="R39" i="50"/>
  <c r="Q39" i="50"/>
  <c r="R38" i="50"/>
  <c r="Q38" i="50"/>
  <c r="R37" i="50"/>
  <c r="Q37" i="50"/>
  <c r="R36" i="50"/>
  <c r="Q36" i="50"/>
  <c r="R35" i="50"/>
  <c r="Q35" i="50"/>
  <c r="R34" i="50"/>
  <c r="Q34" i="50"/>
  <c r="R33" i="50"/>
  <c r="Q33" i="50"/>
  <c r="R32" i="50"/>
  <c r="Q32" i="50"/>
  <c r="R31" i="50"/>
  <c r="Q31" i="50"/>
  <c r="R30" i="50"/>
  <c r="Q30" i="50"/>
  <c r="R29" i="50"/>
  <c r="Q29" i="50"/>
  <c r="R28" i="50"/>
  <c r="Q28" i="50"/>
  <c r="R27" i="50"/>
  <c r="Q27" i="50"/>
  <c r="R26" i="50"/>
  <c r="Q26" i="50"/>
  <c r="R25" i="50"/>
  <c r="Q25" i="50"/>
  <c r="R24" i="50"/>
  <c r="Q24" i="50"/>
  <c r="R23" i="50"/>
  <c r="Q23" i="50"/>
  <c r="R22" i="50"/>
  <c r="Q22" i="50"/>
  <c r="R21" i="50"/>
  <c r="Q21" i="50"/>
  <c r="O20" i="50"/>
  <c r="N20" i="50"/>
  <c r="N11" i="50" s="1"/>
  <c r="D20" i="50"/>
  <c r="D21" i="50" s="1"/>
  <c r="D22" i="50" s="1"/>
  <c r="D23" i="50" s="1"/>
  <c r="D24" i="50" s="1"/>
  <c r="D25" i="50" s="1"/>
  <c r="D26" i="50" s="1"/>
  <c r="D27" i="50" s="1"/>
  <c r="D28" i="50" s="1"/>
  <c r="D29" i="50" s="1"/>
  <c r="D30" i="50" s="1"/>
  <c r="D31" i="50" s="1"/>
  <c r="D32" i="50" s="1"/>
  <c r="D33" i="50" s="1"/>
  <c r="D34" i="50" s="1"/>
  <c r="D35" i="50" s="1"/>
  <c r="D36" i="50" s="1"/>
  <c r="D37" i="50" s="1"/>
  <c r="D38" i="50" s="1"/>
  <c r="D39" i="50" s="1"/>
  <c r="D40" i="50" s="1"/>
  <c r="D41" i="50" s="1"/>
  <c r="D42" i="50" s="1"/>
  <c r="D43" i="50" s="1"/>
  <c r="D44" i="50" s="1"/>
  <c r="D45" i="50" s="1"/>
  <c r="D46" i="50" s="1"/>
  <c r="D47" i="50" s="1"/>
  <c r="D48" i="50" s="1"/>
  <c r="D49" i="50" s="1"/>
  <c r="D50" i="50" s="1"/>
  <c r="D51" i="50" s="1"/>
  <c r="D52" i="50" s="1"/>
  <c r="D53" i="50" s="1"/>
  <c r="D54" i="50" s="1"/>
  <c r="D55" i="50" s="1"/>
  <c r="D56" i="50" s="1"/>
  <c r="D57" i="50" s="1"/>
  <c r="D58" i="50" s="1"/>
  <c r="D59" i="50" s="1"/>
  <c r="D60" i="50" s="1"/>
  <c r="D61" i="50" s="1"/>
  <c r="D62" i="50" s="1"/>
  <c r="D63" i="50" s="1"/>
  <c r="D64" i="50" s="1"/>
  <c r="D65" i="50" s="1"/>
  <c r="D66" i="50" s="1"/>
  <c r="D67" i="50" s="1"/>
  <c r="D68" i="50" s="1"/>
  <c r="D69" i="50" s="1"/>
  <c r="D70" i="50" s="1"/>
  <c r="D71" i="50" s="1"/>
  <c r="C20" i="50"/>
  <c r="C21" i="50" s="1"/>
  <c r="C22" i="50" s="1"/>
  <c r="C23" i="50" s="1"/>
  <c r="C24" i="50" s="1"/>
  <c r="C25" i="50" s="1"/>
  <c r="C26" i="50" s="1"/>
  <c r="C27" i="50" s="1"/>
  <c r="C28" i="50" s="1"/>
  <c r="C29" i="50" s="1"/>
  <c r="C30" i="50" s="1"/>
  <c r="C31" i="50" s="1"/>
  <c r="C32" i="50" s="1"/>
  <c r="C33" i="50" s="1"/>
  <c r="C34" i="50" s="1"/>
  <c r="C35" i="50" s="1"/>
  <c r="C36" i="50" s="1"/>
  <c r="C37" i="50" s="1"/>
  <c r="C38" i="50" s="1"/>
  <c r="C39" i="50" s="1"/>
  <c r="C40" i="50" s="1"/>
  <c r="C41" i="50" s="1"/>
  <c r="C42" i="50" s="1"/>
  <c r="C43" i="50" s="1"/>
  <c r="C44" i="50" s="1"/>
  <c r="C45" i="50" s="1"/>
  <c r="C46" i="50" s="1"/>
  <c r="C47" i="50" s="1"/>
  <c r="C48" i="50" s="1"/>
  <c r="C49" i="50" s="1"/>
  <c r="C50" i="50" s="1"/>
  <c r="C51" i="50" s="1"/>
  <c r="C52" i="50" s="1"/>
  <c r="C53" i="50" s="1"/>
  <c r="C54" i="50" s="1"/>
  <c r="C55" i="50" s="1"/>
  <c r="C56" i="50" s="1"/>
  <c r="C57" i="50" s="1"/>
  <c r="C58" i="50" s="1"/>
  <c r="C59" i="50" s="1"/>
  <c r="C60" i="50" s="1"/>
  <c r="C61" i="50" s="1"/>
  <c r="C62" i="50" s="1"/>
  <c r="C63" i="50" s="1"/>
  <c r="C64" i="50" s="1"/>
  <c r="C65" i="50" s="1"/>
  <c r="C66" i="50" s="1"/>
  <c r="C67" i="50" s="1"/>
  <c r="C68" i="50" s="1"/>
  <c r="C69" i="50" s="1"/>
  <c r="C70" i="50" s="1"/>
  <c r="C71" i="50" s="1"/>
  <c r="B20" i="50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B32" i="50" s="1"/>
  <c r="B33" i="50" s="1"/>
  <c r="B34" i="50" s="1"/>
  <c r="B35" i="50" s="1"/>
  <c r="B36" i="50" s="1"/>
  <c r="B37" i="50" s="1"/>
  <c r="B38" i="50" s="1"/>
  <c r="B39" i="50" s="1"/>
  <c r="B40" i="50" s="1"/>
  <c r="B41" i="50" s="1"/>
  <c r="B42" i="50" s="1"/>
  <c r="B43" i="50" s="1"/>
  <c r="B44" i="50" s="1"/>
  <c r="B45" i="50" s="1"/>
  <c r="B46" i="50" s="1"/>
  <c r="B47" i="50" s="1"/>
  <c r="B48" i="50" s="1"/>
  <c r="B49" i="50" s="1"/>
  <c r="B50" i="50" s="1"/>
  <c r="B51" i="50" s="1"/>
  <c r="B52" i="50" s="1"/>
  <c r="B53" i="50" s="1"/>
  <c r="B54" i="50" s="1"/>
  <c r="B55" i="50" s="1"/>
  <c r="B56" i="50" s="1"/>
  <c r="B57" i="50" s="1"/>
  <c r="B58" i="50" s="1"/>
  <c r="B59" i="50" s="1"/>
  <c r="B60" i="50" s="1"/>
  <c r="B61" i="50" s="1"/>
  <c r="B62" i="50" s="1"/>
  <c r="B63" i="50" s="1"/>
  <c r="B64" i="50" s="1"/>
  <c r="B65" i="50" s="1"/>
  <c r="B66" i="50" s="1"/>
  <c r="B67" i="50" s="1"/>
  <c r="B68" i="50" s="1"/>
  <c r="B69" i="50" s="1"/>
  <c r="B70" i="50" s="1"/>
  <c r="B71" i="50" s="1"/>
  <c r="X19" i="50"/>
  <c r="W19" i="50"/>
  <c r="M19" i="50"/>
  <c r="L19" i="50"/>
  <c r="C12" i="50"/>
  <c r="C11" i="50"/>
  <c r="V10" i="50"/>
  <c r="U10" i="50"/>
  <c r="K10" i="50"/>
  <c r="J10" i="50"/>
  <c r="B9" i="50"/>
  <c r="C9" i="50" s="1"/>
  <c r="D9" i="50" s="1"/>
  <c r="E9" i="50" s="1"/>
  <c r="F9" i="50" s="1"/>
  <c r="G9" i="50" s="1"/>
  <c r="H9" i="50" s="1"/>
  <c r="I9" i="50" s="1"/>
  <c r="J9" i="50" s="1"/>
  <c r="K9" i="50" s="1"/>
  <c r="L9" i="50" s="1"/>
  <c r="M9" i="50" s="1"/>
  <c r="N9" i="50" s="1"/>
  <c r="O9" i="50" s="1"/>
  <c r="P9" i="50" s="1"/>
  <c r="Q9" i="50" s="1"/>
  <c r="R9" i="50" s="1"/>
  <c r="S9" i="50" s="1"/>
  <c r="T9" i="50" s="1"/>
  <c r="U9" i="50" s="1"/>
  <c r="V9" i="50" s="1"/>
  <c r="W9" i="50" s="1"/>
  <c r="X9" i="50" s="1"/>
  <c r="Y9" i="50" s="1"/>
  <c r="Z9" i="50" s="1"/>
  <c r="T18" i="54" l="1"/>
  <c r="T10" i="54" s="1"/>
  <c r="O18" i="54"/>
  <c r="S18" i="54"/>
  <c r="S10" i="54" s="1"/>
  <c r="N18" i="54"/>
  <c r="N10" i="54" s="1"/>
  <c r="Q17" i="54"/>
  <c r="R17" i="54"/>
  <c r="C16" i="53"/>
  <c r="S15" i="53"/>
  <c r="N15" i="53"/>
  <c r="T15" i="53"/>
  <c r="O15" i="53"/>
  <c r="R14" i="53"/>
  <c r="Q14" i="53"/>
  <c r="N13" i="51"/>
  <c r="X10" i="50"/>
  <c r="O13" i="51"/>
  <c r="Q13" i="51" s="1"/>
  <c r="R46" i="50"/>
  <c r="S13" i="51"/>
  <c r="T13" i="51"/>
  <c r="S14" i="51"/>
  <c r="N14" i="51"/>
  <c r="C15" i="51"/>
  <c r="O14" i="51"/>
  <c r="T14" i="51"/>
  <c r="Q12" i="51"/>
  <c r="R12" i="51"/>
  <c r="S41" i="50"/>
  <c r="S60" i="50"/>
  <c r="L10" i="50"/>
  <c r="Q60" i="50"/>
  <c r="Q20" i="50"/>
  <c r="Q66" i="50"/>
  <c r="O19" i="50"/>
  <c r="O5" i="50" s="1"/>
  <c r="R66" i="50"/>
  <c r="Q55" i="50"/>
  <c r="Q41" i="50"/>
  <c r="R60" i="50"/>
  <c r="R55" i="50"/>
  <c r="Q52" i="50"/>
  <c r="S20" i="50"/>
  <c r="S11" i="50" s="1"/>
  <c r="M10" i="50"/>
  <c r="T12" i="50"/>
  <c r="W10" i="50"/>
  <c r="O11" i="50"/>
  <c r="N12" i="50"/>
  <c r="S12" i="50"/>
  <c r="C13" i="50"/>
  <c r="N19" i="50"/>
  <c r="R20" i="50"/>
  <c r="T20" i="50"/>
  <c r="T19" i="50" s="1"/>
  <c r="O12" i="50"/>
  <c r="R41" i="50"/>
  <c r="R52" i="50"/>
  <c r="R18" i="54" l="1"/>
  <c r="Q18" i="54"/>
  <c r="O10" i="54"/>
  <c r="Q15" i="53"/>
  <c r="R15" i="53"/>
  <c r="T16" i="53"/>
  <c r="O16" i="53"/>
  <c r="C17" i="53"/>
  <c r="S16" i="53"/>
  <c r="N16" i="53"/>
  <c r="R13" i="51"/>
  <c r="Q14" i="51"/>
  <c r="R14" i="51"/>
  <c r="T15" i="51"/>
  <c r="O15" i="51"/>
  <c r="S15" i="51"/>
  <c r="N15" i="51"/>
  <c r="C16" i="51"/>
  <c r="R19" i="50"/>
  <c r="N5" i="50"/>
  <c r="S19" i="50"/>
  <c r="Q19" i="50"/>
  <c r="C14" i="50"/>
  <c r="S13" i="50"/>
  <c r="N13" i="50"/>
  <c r="T13" i="50"/>
  <c r="O13" i="50"/>
  <c r="R12" i="50"/>
  <c r="Q12" i="50"/>
  <c r="Q11" i="50"/>
  <c r="R11" i="50"/>
  <c r="T11" i="50"/>
  <c r="Q10" i="54" l="1"/>
  <c r="R10" i="54"/>
  <c r="C18" i="53"/>
  <c r="S17" i="53"/>
  <c r="N17" i="53"/>
  <c r="T17" i="53"/>
  <c r="O17" i="53"/>
  <c r="R16" i="53"/>
  <c r="Q16" i="53"/>
  <c r="R15" i="51"/>
  <c r="Q15" i="51"/>
  <c r="C17" i="51"/>
  <c r="S16" i="51"/>
  <c r="N16" i="51"/>
  <c r="T16" i="51"/>
  <c r="O16" i="51"/>
  <c r="Q13" i="50"/>
  <c r="R13" i="50"/>
  <c r="T14" i="50"/>
  <c r="O14" i="50"/>
  <c r="C15" i="50"/>
  <c r="S14" i="50"/>
  <c r="N14" i="50"/>
  <c r="Q17" i="53" l="1"/>
  <c r="R17" i="53"/>
  <c r="T18" i="53"/>
  <c r="T10" i="53" s="1"/>
  <c r="O18" i="53"/>
  <c r="S18" i="53"/>
  <c r="S10" i="53" s="1"/>
  <c r="N18" i="53"/>
  <c r="N10" i="53" s="1"/>
  <c r="Q16" i="51"/>
  <c r="R16" i="51"/>
  <c r="T17" i="51"/>
  <c r="O17" i="51"/>
  <c r="C18" i="51"/>
  <c r="S17" i="51"/>
  <c r="N17" i="51"/>
  <c r="C16" i="50"/>
  <c r="S15" i="50"/>
  <c r="N15" i="50"/>
  <c r="T15" i="50"/>
  <c r="O15" i="50"/>
  <c r="R14" i="50"/>
  <c r="Q14" i="50"/>
  <c r="R18" i="53" l="1"/>
  <c r="Q18" i="53"/>
  <c r="O10" i="53"/>
  <c r="S18" i="51"/>
  <c r="S10" i="51" s="1"/>
  <c r="N18" i="51"/>
  <c r="N10" i="51" s="1"/>
  <c r="T18" i="51"/>
  <c r="T10" i="51" s="1"/>
  <c r="O18" i="51"/>
  <c r="R17" i="51"/>
  <c r="Q17" i="51"/>
  <c r="Q15" i="50"/>
  <c r="R15" i="50"/>
  <c r="T16" i="50"/>
  <c r="O16" i="50"/>
  <c r="C17" i="50"/>
  <c r="S16" i="50"/>
  <c r="N16" i="50"/>
  <c r="R10" i="53" l="1"/>
  <c r="Q10" i="53"/>
  <c r="Q18" i="51"/>
  <c r="R18" i="51"/>
  <c r="O10" i="51"/>
  <c r="R16" i="50"/>
  <c r="Q16" i="50"/>
  <c r="C18" i="50"/>
  <c r="S17" i="50"/>
  <c r="N17" i="50"/>
  <c r="T17" i="50"/>
  <c r="O17" i="50"/>
  <c r="Q10" i="51" l="1"/>
  <c r="R10" i="51"/>
  <c r="Q17" i="50"/>
  <c r="R17" i="50"/>
  <c r="T18" i="50"/>
  <c r="T10" i="50" s="1"/>
  <c r="O18" i="50"/>
  <c r="S18" i="50"/>
  <c r="S10" i="50" s="1"/>
  <c r="N18" i="50"/>
  <c r="N10" i="50" s="1"/>
  <c r="R18" i="50" l="1"/>
  <c r="Q18" i="50"/>
  <c r="O10" i="50"/>
  <c r="R10" i="50" l="1"/>
  <c r="Q10" i="50"/>
  <c r="G9" i="1" l="1"/>
  <c r="H95" i="1"/>
  <c r="G95" i="1"/>
  <c r="H93" i="1"/>
  <c r="G93" i="1"/>
  <c r="H92" i="1"/>
  <c r="G92" i="1"/>
  <c r="H91" i="1"/>
  <c r="G91" i="1"/>
  <c r="G90" i="1"/>
  <c r="H90" i="1" s="1"/>
  <c r="H89" i="1"/>
  <c r="G89" i="1"/>
  <c r="H88" i="1"/>
  <c r="G88" i="1"/>
  <c r="G86" i="1" s="1"/>
  <c r="H86" i="1" s="1"/>
  <c r="H87" i="1"/>
  <c r="G87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F86" i="1"/>
  <c r="E86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F85" i="1"/>
  <c r="E85" i="1"/>
  <c r="H84" i="1"/>
  <c r="G84" i="1"/>
  <c r="G83" i="1"/>
  <c r="H83" i="1" s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G82" i="1"/>
  <c r="H82" i="1" s="1"/>
  <c r="F82" i="1"/>
  <c r="E82" i="1"/>
  <c r="G81" i="1"/>
  <c r="H81" i="1" s="1"/>
  <c r="G80" i="1"/>
  <c r="H80" i="1" s="1"/>
  <c r="G79" i="1"/>
  <c r="H79" i="1" s="1"/>
  <c r="H78" i="1"/>
  <c r="G78" i="1"/>
  <c r="G77" i="1"/>
  <c r="H77" i="1" s="1"/>
  <c r="G76" i="1"/>
  <c r="H76" i="1" s="1"/>
  <c r="G75" i="1"/>
  <c r="H75" i="1" s="1"/>
  <c r="H74" i="1"/>
  <c r="G74" i="1"/>
  <c r="AI73" i="1"/>
  <c r="AH73" i="1"/>
  <c r="AA73" i="1"/>
  <c r="S73" i="1"/>
  <c r="K73" i="1"/>
  <c r="J73" i="1"/>
  <c r="AL72" i="1"/>
  <c r="AL73" i="1" s="1"/>
  <c r="AK72" i="1"/>
  <c r="AK73" i="1" s="1"/>
  <c r="AJ72" i="1"/>
  <c r="AJ73" i="1" s="1"/>
  <c r="AI72" i="1"/>
  <c r="AH72" i="1"/>
  <c r="AD72" i="1"/>
  <c r="AD73" i="1" s="1"/>
  <c r="AC72" i="1"/>
  <c r="AC73" i="1" s="1"/>
  <c r="AB72" i="1"/>
  <c r="AB73" i="1" s="1"/>
  <c r="AA72" i="1"/>
  <c r="Z72" i="1"/>
  <c r="Z73" i="1" s="1"/>
  <c r="V72" i="1"/>
  <c r="V73" i="1" s="1"/>
  <c r="U72" i="1"/>
  <c r="U73" i="1" s="1"/>
  <c r="T72" i="1"/>
  <c r="T73" i="1" s="1"/>
  <c r="S72" i="1"/>
  <c r="R72" i="1"/>
  <c r="R73" i="1" s="1"/>
  <c r="N72" i="1"/>
  <c r="N73" i="1" s="1"/>
  <c r="M72" i="1"/>
  <c r="M73" i="1" s="1"/>
  <c r="L72" i="1"/>
  <c r="L73" i="1" s="1"/>
  <c r="K72" i="1"/>
  <c r="J72" i="1"/>
  <c r="F72" i="1"/>
  <c r="F73" i="1" s="1"/>
  <c r="E72" i="1"/>
  <c r="E73" i="1" s="1"/>
  <c r="AM71" i="1"/>
  <c r="AM72" i="1" s="1"/>
  <c r="AM73" i="1" s="1"/>
  <c r="AL71" i="1"/>
  <c r="AK71" i="1"/>
  <c r="AJ71" i="1"/>
  <c r="AI71" i="1"/>
  <c r="AH71" i="1"/>
  <c r="AG71" i="1"/>
  <c r="AG72" i="1" s="1"/>
  <c r="AG73" i="1" s="1"/>
  <c r="AF71" i="1"/>
  <c r="AF72" i="1" s="1"/>
  <c r="AF73" i="1" s="1"/>
  <c r="AE71" i="1"/>
  <c r="AE72" i="1" s="1"/>
  <c r="AE73" i="1" s="1"/>
  <c r="AD71" i="1"/>
  <c r="AC71" i="1"/>
  <c r="AB71" i="1"/>
  <c r="AA71" i="1"/>
  <c r="Z71" i="1"/>
  <c r="Y71" i="1"/>
  <c r="Y72" i="1" s="1"/>
  <c r="Y73" i="1" s="1"/>
  <c r="X71" i="1"/>
  <c r="X72" i="1" s="1"/>
  <c r="X73" i="1" s="1"/>
  <c r="W71" i="1"/>
  <c r="W72" i="1" s="1"/>
  <c r="W73" i="1" s="1"/>
  <c r="V71" i="1"/>
  <c r="U71" i="1"/>
  <c r="T71" i="1"/>
  <c r="S71" i="1"/>
  <c r="R71" i="1"/>
  <c r="Q71" i="1"/>
  <c r="Q72" i="1" s="1"/>
  <c r="Q73" i="1" s="1"/>
  <c r="P71" i="1"/>
  <c r="P72" i="1" s="1"/>
  <c r="P73" i="1" s="1"/>
  <c r="O71" i="1"/>
  <c r="O72" i="1" s="1"/>
  <c r="O73" i="1" s="1"/>
  <c r="N71" i="1"/>
  <c r="M71" i="1"/>
  <c r="L71" i="1"/>
  <c r="K71" i="1"/>
  <c r="J71" i="1"/>
  <c r="I71" i="1"/>
  <c r="I72" i="1" s="1"/>
  <c r="I73" i="1" s="1"/>
  <c r="F71" i="1"/>
  <c r="E71" i="1"/>
  <c r="H70" i="1"/>
  <c r="G70" i="1"/>
  <c r="G69" i="1"/>
  <c r="H69" i="1" s="1"/>
  <c r="H68" i="1"/>
  <c r="G68" i="1"/>
  <c r="G66" i="1" s="1"/>
  <c r="H66" i="1" s="1"/>
  <c r="H67" i="1"/>
  <c r="G67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F66" i="1"/>
  <c r="E66" i="1"/>
  <c r="G65" i="1"/>
  <c r="H65" i="1" s="1"/>
  <c r="H64" i="1"/>
  <c r="G64" i="1"/>
  <c r="G63" i="1"/>
  <c r="H63" i="1" s="1"/>
  <c r="H62" i="1"/>
  <c r="G62" i="1"/>
  <c r="AM61" i="1"/>
  <c r="AL61" i="1"/>
  <c r="AK61" i="1"/>
  <c r="AJ61" i="1"/>
  <c r="AI61" i="1"/>
  <c r="AE61" i="1"/>
  <c r="AD61" i="1"/>
  <c r="AC61" i="1"/>
  <c r="AB61" i="1"/>
  <c r="AA61" i="1"/>
  <c r="W61" i="1"/>
  <c r="V61" i="1"/>
  <c r="U61" i="1"/>
  <c r="T61" i="1"/>
  <c r="S61" i="1"/>
  <c r="O61" i="1"/>
  <c r="N61" i="1"/>
  <c r="M61" i="1"/>
  <c r="L61" i="1"/>
  <c r="K61" i="1"/>
  <c r="F61" i="1"/>
  <c r="E61" i="1"/>
  <c r="AM60" i="1"/>
  <c r="AL60" i="1"/>
  <c r="AK60" i="1"/>
  <c r="AJ60" i="1"/>
  <c r="AI60" i="1"/>
  <c r="AH60" i="1"/>
  <c r="AH61" i="1" s="1"/>
  <c r="AG60" i="1"/>
  <c r="AG61" i="1" s="1"/>
  <c r="AF60" i="1"/>
  <c r="AF61" i="1" s="1"/>
  <c r="AE60" i="1"/>
  <c r="AD60" i="1"/>
  <c r="AC60" i="1"/>
  <c r="AB60" i="1"/>
  <c r="AA60" i="1"/>
  <c r="Z60" i="1"/>
  <c r="Z61" i="1" s="1"/>
  <c r="Y60" i="1"/>
  <c r="Y61" i="1" s="1"/>
  <c r="X60" i="1"/>
  <c r="X61" i="1" s="1"/>
  <c r="W60" i="1"/>
  <c r="V60" i="1"/>
  <c r="U60" i="1"/>
  <c r="T60" i="1"/>
  <c r="S60" i="1"/>
  <c r="R60" i="1"/>
  <c r="R61" i="1" s="1"/>
  <c r="Q60" i="1"/>
  <c r="Q61" i="1" s="1"/>
  <c r="P60" i="1"/>
  <c r="P61" i="1" s="1"/>
  <c r="O60" i="1"/>
  <c r="N60" i="1"/>
  <c r="M60" i="1"/>
  <c r="L60" i="1"/>
  <c r="K60" i="1"/>
  <c r="J60" i="1"/>
  <c r="J61" i="1" s="1"/>
  <c r="I60" i="1"/>
  <c r="I61" i="1" s="1"/>
  <c r="F60" i="1"/>
  <c r="E60" i="1"/>
  <c r="H59" i="1"/>
  <c r="G59" i="1"/>
  <c r="G58" i="1"/>
  <c r="H58" i="1" s="1"/>
  <c r="H57" i="1"/>
  <c r="G57" i="1"/>
  <c r="G56" i="1"/>
  <c r="H56" i="1" s="1"/>
  <c r="H55" i="1"/>
  <c r="G55" i="1"/>
  <c r="G54" i="1"/>
  <c r="H54" i="1" s="1"/>
  <c r="H53" i="1"/>
  <c r="G53" i="1"/>
  <c r="G52" i="1"/>
  <c r="H52" i="1" s="1"/>
  <c r="H51" i="1"/>
  <c r="G51" i="1"/>
  <c r="G50" i="1"/>
  <c r="G48" i="1" s="1"/>
  <c r="AM49" i="1"/>
  <c r="AL49" i="1"/>
  <c r="AK49" i="1"/>
  <c r="AG49" i="1"/>
  <c r="AF49" i="1"/>
  <c r="AE49" i="1"/>
  <c r="AD49" i="1"/>
  <c r="AC49" i="1"/>
  <c r="Y49" i="1"/>
  <c r="X49" i="1"/>
  <c r="W49" i="1"/>
  <c r="V49" i="1"/>
  <c r="U49" i="1"/>
  <c r="Q49" i="1"/>
  <c r="P49" i="1"/>
  <c r="O49" i="1"/>
  <c r="N49" i="1"/>
  <c r="M49" i="1"/>
  <c r="I49" i="1"/>
  <c r="F49" i="1"/>
  <c r="E49" i="1"/>
  <c r="AM48" i="1"/>
  <c r="AL48" i="1"/>
  <c r="AK48" i="1"/>
  <c r="AJ48" i="1"/>
  <c r="AJ49" i="1" s="1"/>
  <c r="AI48" i="1"/>
  <c r="AI49" i="1" s="1"/>
  <c r="AH48" i="1"/>
  <c r="AH49" i="1" s="1"/>
  <c r="AG48" i="1"/>
  <c r="AF48" i="1"/>
  <c r="AE48" i="1"/>
  <c r="AD48" i="1"/>
  <c r="AC48" i="1"/>
  <c r="AB48" i="1"/>
  <c r="AB49" i="1" s="1"/>
  <c r="AA48" i="1"/>
  <c r="AA49" i="1" s="1"/>
  <c r="Z48" i="1"/>
  <c r="Z49" i="1" s="1"/>
  <c r="Y48" i="1"/>
  <c r="X48" i="1"/>
  <c r="W48" i="1"/>
  <c r="V48" i="1"/>
  <c r="U48" i="1"/>
  <c r="T48" i="1"/>
  <c r="T49" i="1" s="1"/>
  <c r="S48" i="1"/>
  <c r="S49" i="1" s="1"/>
  <c r="R48" i="1"/>
  <c r="R49" i="1" s="1"/>
  <c r="Q48" i="1"/>
  <c r="P48" i="1"/>
  <c r="O48" i="1"/>
  <c r="N48" i="1"/>
  <c r="M48" i="1"/>
  <c r="L48" i="1"/>
  <c r="L49" i="1" s="1"/>
  <c r="K48" i="1"/>
  <c r="K49" i="1" s="1"/>
  <c r="J48" i="1"/>
  <c r="J49" i="1" s="1"/>
  <c r="I48" i="1"/>
  <c r="F48" i="1"/>
  <c r="E48" i="1"/>
  <c r="G47" i="1"/>
  <c r="H47" i="1" s="1"/>
  <c r="H46" i="1"/>
  <c r="G46" i="1"/>
  <c r="G45" i="1"/>
  <c r="H45" i="1" s="1"/>
  <c r="H44" i="1"/>
  <c r="G44" i="1"/>
  <c r="G43" i="1"/>
  <c r="H43" i="1" s="1"/>
  <c r="H42" i="1"/>
  <c r="G42" i="1"/>
  <c r="G41" i="1"/>
  <c r="H41" i="1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F40" i="1"/>
  <c r="E40" i="1"/>
  <c r="G39" i="1"/>
  <c r="H39" i="1" s="1"/>
  <c r="H38" i="1"/>
  <c r="G38" i="1"/>
  <c r="H37" i="1"/>
  <c r="G37" i="1"/>
  <c r="G36" i="1"/>
  <c r="H36" i="1" s="1"/>
  <c r="G35" i="1"/>
  <c r="H35" i="1" s="1"/>
  <c r="H34" i="1"/>
  <c r="G34" i="1"/>
  <c r="H33" i="1"/>
  <c r="G33" i="1"/>
  <c r="G32" i="1" s="1"/>
  <c r="H32" i="1" s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F32" i="1"/>
  <c r="E32" i="1"/>
  <c r="H31" i="1"/>
  <c r="G31" i="1"/>
  <c r="G30" i="1"/>
  <c r="H30" i="1" s="1"/>
  <c r="H29" i="1"/>
  <c r="G29" i="1"/>
  <c r="G28" i="1"/>
  <c r="H28" i="1" s="1"/>
  <c r="H27" i="1"/>
  <c r="G27" i="1"/>
  <c r="G26" i="1"/>
  <c r="H26" i="1" s="1"/>
  <c r="H25" i="1"/>
  <c r="G25" i="1"/>
  <c r="G24" i="1"/>
  <c r="H24" i="1" s="1"/>
  <c r="H23" i="1"/>
  <c r="G23" i="1"/>
  <c r="G22" i="1"/>
  <c r="H22" i="1" s="1"/>
  <c r="AJ21" i="1"/>
  <c r="AI21" i="1"/>
  <c r="AH21" i="1"/>
  <c r="AG21" i="1"/>
  <c r="AB21" i="1"/>
  <c r="AA21" i="1"/>
  <c r="Z21" i="1"/>
  <c r="Y21" i="1"/>
  <c r="T21" i="1"/>
  <c r="S21" i="1"/>
  <c r="R21" i="1"/>
  <c r="Q21" i="1"/>
  <c r="L21" i="1"/>
  <c r="K21" i="1"/>
  <c r="J21" i="1"/>
  <c r="I21" i="1"/>
  <c r="AM20" i="1"/>
  <c r="AL20" i="1"/>
  <c r="AK20" i="1"/>
  <c r="AJ20" i="1"/>
  <c r="AI20" i="1"/>
  <c r="AH20" i="1"/>
  <c r="AG20" i="1"/>
  <c r="AF20" i="1"/>
  <c r="AF21" i="1" s="1"/>
  <c r="AE20" i="1"/>
  <c r="AD20" i="1"/>
  <c r="AC20" i="1"/>
  <c r="AC21" i="1" s="1"/>
  <c r="AB20" i="1"/>
  <c r="AA20" i="1"/>
  <c r="Z20" i="1"/>
  <c r="Y20" i="1"/>
  <c r="X20" i="1"/>
  <c r="X21" i="1" s="1"/>
  <c r="W20" i="1"/>
  <c r="V20" i="1"/>
  <c r="U20" i="1"/>
  <c r="U21" i="1" s="1"/>
  <c r="T20" i="1"/>
  <c r="S20" i="1"/>
  <c r="R20" i="1"/>
  <c r="Q20" i="1"/>
  <c r="P20" i="1"/>
  <c r="P21" i="1" s="1"/>
  <c r="O20" i="1"/>
  <c r="N20" i="1"/>
  <c r="M20" i="1"/>
  <c r="M21" i="1" s="1"/>
  <c r="L20" i="1"/>
  <c r="K20" i="1"/>
  <c r="J20" i="1"/>
  <c r="I20" i="1"/>
  <c r="F20" i="1"/>
  <c r="E20" i="1"/>
  <c r="H48" i="1" l="1"/>
  <c r="G49" i="1"/>
  <c r="H49" i="1" s="1"/>
  <c r="G60" i="1"/>
  <c r="G71" i="1"/>
  <c r="G85" i="1"/>
  <c r="H85" i="1" s="1"/>
  <c r="G20" i="1"/>
  <c r="E21" i="1"/>
  <c r="AK21" i="1"/>
  <c r="H50" i="1"/>
  <c r="F21" i="1"/>
  <c r="N21" i="1"/>
  <c r="V21" i="1"/>
  <c r="AD21" i="1"/>
  <c r="AL21" i="1"/>
  <c r="O21" i="1"/>
  <c r="W21" i="1"/>
  <c r="AE21" i="1"/>
  <c r="AM21" i="1"/>
  <c r="G40" i="1"/>
  <c r="H40" i="1" s="1"/>
  <c r="G21" i="1" l="1"/>
  <c r="H21" i="1" s="1"/>
  <c r="H20" i="1"/>
  <c r="G72" i="1"/>
  <c r="H71" i="1"/>
  <c r="G61" i="1"/>
  <c r="H61" i="1" s="1"/>
  <c r="H60" i="1"/>
  <c r="G73" i="1" l="1"/>
  <c r="H73" i="1" s="1"/>
  <c r="H72" i="1"/>
  <c r="U55" i="5" l="1"/>
  <c r="T55" i="5"/>
  <c r="S55" i="5"/>
  <c r="R55" i="5"/>
  <c r="U54" i="5"/>
  <c r="T54" i="5"/>
  <c r="S54" i="5"/>
  <c r="R54" i="5"/>
  <c r="U53" i="5"/>
  <c r="T53" i="5"/>
  <c r="S53" i="5"/>
  <c r="R53" i="5"/>
  <c r="U52" i="5"/>
  <c r="T52" i="5"/>
  <c r="S52" i="5"/>
  <c r="R52" i="5"/>
  <c r="U50" i="5"/>
  <c r="T50" i="5"/>
  <c r="S50" i="5"/>
  <c r="R50" i="5"/>
  <c r="U49" i="5"/>
  <c r="T49" i="5"/>
  <c r="S49" i="5"/>
  <c r="R49" i="5"/>
  <c r="U48" i="5"/>
  <c r="T48" i="5"/>
  <c r="S48" i="5"/>
  <c r="R48" i="5"/>
  <c r="U47" i="5"/>
  <c r="T47" i="5"/>
  <c r="S47" i="5"/>
  <c r="R47" i="5"/>
  <c r="U46" i="5"/>
  <c r="T46" i="5"/>
  <c r="S46" i="5"/>
  <c r="R46" i="5"/>
  <c r="U44" i="5"/>
  <c r="T44" i="5"/>
  <c r="S44" i="5"/>
  <c r="R44" i="5"/>
  <c r="U43" i="5"/>
  <c r="T43" i="5"/>
  <c r="S43" i="5"/>
  <c r="R43" i="5"/>
  <c r="U42" i="5"/>
  <c r="T42" i="5"/>
  <c r="S42" i="5"/>
  <c r="R42" i="5"/>
  <c r="U41" i="5"/>
  <c r="T41" i="5"/>
  <c r="S41" i="5"/>
  <c r="R41" i="5"/>
  <c r="U39" i="5"/>
  <c r="T39" i="5"/>
  <c r="S39" i="5"/>
  <c r="R39" i="5"/>
  <c r="U38" i="5"/>
  <c r="T38" i="5"/>
  <c r="S38" i="5"/>
  <c r="R38" i="5"/>
  <c r="U37" i="5"/>
  <c r="T37" i="5"/>
  <c r="S37" i="5"/>
  <c r="R37" i="5"/>
  <c r="U36" i="5"/>
  <c r="T36" i="5"/>
  <c r="S36" i="5"/>
  <c r="R36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O9" i="5"/>
  <c r="P9" i="5" s="1"/>
  <c r="Q9" i="5" s="1"/>
  <c r="K9" i="5"/>
  <c r="B9" i="5"/>
  <c r="C9" i="5" s="1"/>
  <c r="D9" i="5" s="1"/>
  <c r="E9" i="5" s="1"/>
  <c r="F9" i="5" s="1"/>
  <c r="G9" i="5" s="1"/>
  <c r="U55" i="4"/>
  <c r="T55" i="4"/>
  <c r="S55" i="4"/>
  <c r="R55" i="4"/>
  <c r="U54" i="4"/>
  <c r="T54" i="4"/>
  <c r="S54" i="4"/>
  <c r="R54" i="4"/>
  <c r="U53" i="4"/>
  <c r="T53" i="4"/>
  <c r="S53" i="4"/>
  <c r="R53" i="4"/>
  <c r="U52" i="4"/>
  <c r="T52" i="4"/>
  <c r="S52" i="4"/>
  <c r="R52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P9" i="3"/>
  <c r="K9" i="3"/>
  <c r="L9" i="3" s="1"/>
  <c r="B9" i="3"/>
  <c r="C9" i="3" s="1"/>
  <c r="D9" i="3" s="1"/>
  <c r="E9" i="3" s="1"/>
  <c r="F9" i="3" s="1"/>
  <c r="G9" i="3" s="1"/>
  <c r="G10" i="4"/>
  <c r="F10" i="4"/>
  <c r="G10" i="5"/>
  <c r="F10" i="5"/>
  <c r="C9" i="4"/>
  <c r="D9" i="4" s="1"/>
  <c r="E9" i="4" s="1"/>
  <c r="F9" i="4" s="1"/>
  <c r="G9" i="4" s="1"/>
  <c r="K9" i="4" s="1"/>
  <c r="O9" i="4" s="1"/>
  <c r="P9" i="4" s="1"/>
  <c r="Q9" i="4" s="1"/>
  <c r="B9" i="4"/>
  <c r="R19" i="3"/>
  <c r="Q19" i="3"/>
  <c r="P10" i="3"/>
  <c r="R10" i="3" s="1"/>
  <c r="O10" i="3"/>
  <c r="Q10" i="3" l="1"/>
  <c r="AK8" i="1"/>
  <c r="AK94" i="1" s="1"/>
  <c r="B7" i="1"/>
  <c r="C7" i="1" s="1"/>
  <c r="D7" i="1" s="1"/>
  <c r="E7" i="1" s="1"/>
  <c r="F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L7" i="1" s="1"/>
  <c r="AM7" i="1" s="1"/>
  <c r="AK7" i="1" l="1"/>
  <c r="G6" i="1"/>
  <c r="M55" i="5" l="1"/>
  <c r="L55" i="5"/>
  <c r="M54" i="5"/>
  <c r="L54" i="5"/>
  <c r="M53" i="5"/>
  <c r="L53" i="5"/>
  <c r="M52" i="5"/>
  <c r="L52" i="5"/>
  <c r="Q51" i="5"/>
  <c r="P51" i="5"/>
  <c r="O51" i="5"/>
  <c r="N51" i="5"/>
  <c r="K51" i="5"/>
  <c r="M51" i="5" s="1"/>
  <c r="J51" i="5"/>
  <c r="M50" i="5"/>
  <c r="L50" i="5"/>
  <c r="M49" i="5"/>
  <c r="L49" i="5"/>
  <c r="M48" i="5"/>
  <c r="L48" i="5"/>
  <c r="M47" i="5"/>
  <c r="L47" i="5"/>
  <c r="M46" i="5"/>
  <c r="L46" i="5"/>
  <c r="Q45" i="5"/>
  <c r="P45" i="5"/>
  <c r="O45" i="5"/>
  <c r="N45" i="5"/>
  <c r="K45" i="5"/>
  <c r="J45" i="5"/>
  <c r="M44" i="5"/>
  <c r="L44" i="5"/>
  <c r="M43" i="5"/>
  <c r="L43" i="5"/>
  <c r="M42" i="5"/>
  <c r="L42" i="5"/>
  <c r="M41" i="5"/>
  <c r="L41" i="5"/>
  <c r="Q40" i="5"/>
  <c r="P40" i="5"/>
  <c r="O40" i="5"/>
  <c r="N40" i="5"/>
  <c r="K40" i="5"/>
  <c r="J40" i="5"/>
  <c r="M39" i="5"/>
  <c r="L39" i="5"/>
  <c r="M38" i="5"/>
  <c r="L38" i="5"/>
  <c r="M37" i="5"/>
  <c r="L37" i="5"/>
  <c r="M36" i="5"/>
  <c r="L36" i="5"/>
  <c r="Q35" i="5"/>
  <c r="P35" i="5"/>
  <c r="O35" i="5"/>
  <c r="N35" i="5"/>
  <c r="K35" i="5"/>
  <c r="L35" i="5" s="1"/>
  <c r="J35" i="5"/>
  <c r="M34" i="5"/>
  <c r="L34" i="5"/>
  <c r="M33" i="5"/>
  <c r="L33" i="5"/>
  <c r="M32" i="5"/>
  <c r="L32" i="5"/>
  <c r="M31" i="5"/>
  <c r="L31" i="5"/>
  <c r="Q30" i="5"/>
  <c r="P30" i="5"/>
  <c r="O30" i="5"/>
  <c r="N30" i="5"/>
  <c r="K30" i="5"/>
  <c r="J30" i="5"/>
  <c r="M29" i="5"/>
  <c r="L29" i="5"/>
  <c r="M28" i="5"/>
  <c r="L28" i="5"/>
  <c r="M27" i="5"/>
  <c r="L27" i="5"/>
  <c r="M26" i="5"/>
  <c r="L26" i="5"/>
  <c r="Q25" i="5"/>
  <c r="P25" i="5"/>
  <c r="O25" i="5"/>
  <c r="N25" i="5"/>
  <c r="K25" i="5"/>
  <c r="L25" i="5" s="1"/>
  <c r="J25" i="5"/>
  <c r="M24" i="5"/>
  <c r="L24" i="5"/>
  <c r="M23" i="5"/>
  <c r="L23" i="5"/>
  <c r="M22" i="5"/>
  <c r="L22" i="5"/>
  <c r="M21" i="5"/>
  <c r="L21" i="5"/>
  <c r="Q20" i="5"/>
  <c r="P20" i="5"/>
  <c r="P19" i="5" s="1"/>
  <c r="O20" i="5"/>
  <c r="N20" i="5"/>
  <c r="K20" i="5"/>
  <c r="K19" i="5" s="1"/>
  <c r="J20" i="5"/>
  <c r="D20" i="5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C20" i="5"/>
  <c r="C21" i="5" s="1"/>
  <c r="C22" i="5" s="1"/>
  <c r="C23" i="5" s="1"/>
  <c r="C24" i="5" s="1"/>
  <c r="C25" i="5" s="1"/>
  <c r="B20" i="5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H19" i="5"/>
  <c r="I19" i="5"/>
  <c r="C11" i="5"/>
  <c r="J11" i="5" s="1"/>
  <c r="H10" i="5"/>
  <c r="I10" i="5"/>
  <c r="M55" i="4"/>
  <c r="L55" i="4"/>
  <c r="M54" i="4"/>
  <c r="L54" i="4"/>
  <c r="M53" i="4"/>
  <c r="L53" i="4"/>
  <c r="M52" i="4"/>
  <c r="L52" i="4"/>
  <c r="Q51" i="4"/>
  <c r="P51" i="4"/>
  <c r="O51" i="4"/>
  <c r="N51" i="4"/>
  <c r="K51" i="4"/>
  <c r="J51" i="4"/>
  <c r="M50" i="4"/>
  <c r="L50" i="4"/>
  <c r="M49" i="4"/>
  <c r="L49" i="4"/>
  <c r="M48" i="4"/>
  <c r="L48" i="4"/>
  <c r="M47" i="4"/>
  <c r="L47" i="4"/>
  <c r="M46" i="4"/>
  <c r="L46" i="4"/>
  <c r="Q45" i="4"/>
  <c r="P45" i="4"/>
  <c r="O45" i="4"/>
  <c r="N45" i="4"/>
  <c r="K45" i="4"/>
  <c r="J45" i="4"/>
  <c r="M44" i="4"/>
  <c r="L44" i="4"/>
  <c r="M43" i="4"/>
  <c r="L43" i="4"/>
  <c r="M42" i="4"/>
  <c r="L42" i="4"/>
  <c r="M41" i="4"/>
  <c r="L41" i="4"/>
  <c r="Q40" i="4"/>
  <c r="P40" i="4"/>
  <c r="O40" i="4"/>
  <c r="N40" i="4"/>
  <c r="K40" i="4"/>
  <c r="J40" i="4"/>
  <c r="M39" i="4"/>
  <c r="L39" i="4"/>
  <c r="M38" i="4"/>
  <c r="L38" i="4"/>
  <c r="M37" i="4"/>
  <c r="L37" i="4"/>
  <c r="M36" i="4"/>
  <c r="L36" i="4"/>
  <c r="Q35" i="4"/>
  <c r="P35" i="4"/>
  <c r="O35" i="4"/>
  <c r="N35" i="4"/>
  <c r="K35" i="4"/>
  <c r="J35" i="4"/>
  <c r="M34" i="4"/>
  <c r="L34" i="4"/>
  <c r="M33" i="4"/>
  <c r="L33" i="4"/>
  <c r="M32" i="4"/>
  <c r="L32" i="4"/>
  <c r="M31" i="4"/>
  <c r="L31" i="4"/>
  <c r="Q30" i="4"/>
  <c r="P30" i="4"/>
  <c r="O30" i="4"/>
  <c r="N30" i="4"/>
  <c r="K30" i="4"/>
  <c r="J30" i="4"/>
  <c r="M29" i="4"/>
  <c r="L29" i="4"/>
  <c r="M28" i="4"/>
  <c r="L28" i="4"/>
  <c r="M27" i="4"/>
  <c r="L27" i="4"/>
  <c r="M26" i="4"/>
  <c r="L26" i="4"/>
  <c r="Q25" i="4"/>
  <c r="P25" i="4"/>
  <c r="O25" i="4"/>
  <c r="N25" i="4"/>
  <c r="K25" i="4"/>
  <c r="J25" i="4"/>
  <c r="M24" i="4"/>
  <c r="L24" i="4"/>
  <c r="M23" i="4"/>
  <c r="L23" i="4"/>
  <c r="M22" i="4"/>
  <c r="L22" i="4"/>
  <c r="M21" i="4"/>
  <c r="L21" i="4"/>
  <c r="Q20" i="4"/>
  <c r="P20" i="4"/>
  <c r="O20" i="4"/>
  <c r="N20" i="4"/>
  <c r="K20" i="4"/>
  <c r="M20" i="4" s="1"/>
  <c r="J20" i="4"/>
  <c r="D20" i="4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C20" i="4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B20" i="4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I19" i="4"/>
  <c r="C11" i="4"/>
  <c r="C12" i="4" s="1"/>
  <c r="I10" i="4"/>
  <c r="N55" i="3"/>
  <c r="M55" i="3"/>
  <c r="N54" i="3"/>
  <c r="M54" i="3"/>
  <c r="N53" i="3"/>
  <c r="M53" i="3"/>
  <c r="N52" i="3"/>
  <c r="M52" i="3"/>
  <c r="K51" i="3"/>
  <c r="J51" i="3"/>
  <c r="N50" i="3"/>
  <c r="M50" i="3"/>
  <c r="N49" i="3"/>
  <c r="M49" i="3"/>
  <c r="N48" i="3"/>
  <c r="M48" i="3"/>
  <c r="N47" i="3"/>
  <c r="M47" i="3"/>
  <c r="N46" i="3"/>
  <c r="M46" i="3"/>
  <c r="K45" i="3"/>
  <c r="J45" i="3"/>
  <c r="N44" i="3"/>
  <c r="M44" i="3"/>
  <c r="N43" i="3"/>
  <c r="M43" i="3"/>
  <c r="N42" i="3"/>
  <c r="M42" i="3"/>
  <c r="N41" i="3"/>
  <c r="M41" i="3"/>
  <c r="K40" i="3"/>
  <c r="J40" i="3"/>
  <c r="N39" i="3"/>
  <c r="M39" i="3"/>
  <c r="N38" i="3"/>
  <c r="M38" i="3"/>
  <c r="N37" i="3"/>
  <c r="M37" i="3"/>
  <c r="N36" i="3"/>
  <c r="M36" i="3"/>
  <c r="K35" i="3"/>
  <c r="J35" i="3"/>
  <c r="N34" i="3"/>
  <c r="M34" i="3"/>
  <c r="N33" i="3"/>
  <c r="M33" i="3"/>
  <c r="N32" i="3"/>
  <c r="M32" i="3"/>
  <c r="N31" i="3"/>
  <c r="M31" i="3"/>
  <c r="K30" i="3"/>
  <c r="N30" i="3" s="1"/>
  <c r="J30" i="3"/>
  <c r="N29" i="3"/>
  <c r="M29" i="3"/>
  <c r="N28" i="3"/>
  <c r="M28" i="3"/>
  <c r="N27" i="3"/>
  <c r="M27" i="3"/>
  <c r="N26" i="3"/>
  <c r="M26" i="3"/>
  <c r="K25" i="3"/>
  <c r="J25" i="3"/>
  <c r="N24" i="3"/>
  <c r="M24" i="3"/>
  <c r="N23" i="3"/>
  <c r="M23" i="3"/>
  <c r="N22" i="3"/>
  <c r="M22" i="3"/>
  <c r="N21" i="3"/>
  <c r="M21" i="3"/>
  <c r="K20" i="3"/>
  <c r="N20" i="3" s="1"/>
  <c r="J20" i="3"/>
  <c r="D20" i="3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C20" i="3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B20" i="3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I19" i="3"/>
  <c r="H19" i="3"/>
  <c r="C11" i="3"/>
  <c r="C12" i="3" s="1"/>
  <c r="G10" i="3"/>
  <c r="F10" i="3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H9" i="1"/>
  <c r="AM8" i="1"/>
  <c r="AM94" i="1" s="1"/>
  <c r="AL8" i="1"/>
  <c r="AL94" i="1" s="1"/>
  <c r="AJ8" i="1"/>
  <c r="AJ94" i="1" s="1"/>
  <c r="AI8" i="1"/>
  <c r="AI94" i="1" s="1"/>
  <c r="AH8" i="1"/>
  <c r="AH94" i="1" s="1"/>
  <c r="AG8" i="1"/>
  <c r="AG94" i="1" s="1"/>
  <c r="AF8" i="1"/>
  <c r="AF94" i="1" s="1"/>
  <c r="AE8" i="1"/>
  <c r="AE94" i="1" s="1"/>
  <c r="AD8" i="1"/>
  <c r="AD94" i="1" s="1"/>
  <c r="AC8" i="1"/>
  <c r="AC94" i="1" s="1"/>
  <c r="AB8" i="1"/>
  <c r="AB94" i="1" s="1"/>
  <c r="AA8" i="1"/>
  <c r="AA94" i="1" s="1"/>
  <c r="Z8" i="1"/>
  <c r="Z94" i="1" s="1"/>
  <c r="Y8" i="1"/>
  <c r="Y94" i="1" s="1"/>
  <c r="X8" i="1"/>
  <c r="X94" i="1" s="1"/>
  <c r="W8" i="1"/>
  <c r="W94" i="1" s="1"/>
  <c r="V8" i="1"/>
  <c r="V94" i="1" s="1"/>
  <c r="U8" i="1"/>
  <c r="U94" i="1" s="1"/>
  <c r="T8" i="1"/>
  <c r="T94" i="1" s="1"/>
  <c r="S8" i="1"/>
  <c r="S94" i="1" s="1"/>
  <c r="R8" i="1"/>
  <c r="R94" i="1" s="1"/>
  <c r="Q8" i="1"/>
  <c r="Q94" i="1" s="1"/>
  <c r="P8" i="1"/>
  <c r="P94" i="1" s="1"/>
  <c r="O8" i="1"/>
  <c r="O94" i="1" s="1"/>
  <c r="N8" i="1"/>
  <c r="N94" i="1" s="1"/>
  <c r="M8" i="1"/>
  <c r="M94" i="1" s="1"/>
  <c r="L8" i="1"/>
  <c r="L94" i="1" s="1"/>
  <c r="K8" i="1"/>
  <c r="K94" i="1" s="1"/>
  <c r="J8" i="1"/>
  <c r="J94" i="1" s="1"/>
  <c r="I8" i="1"/>
  <c r="I94" i="1" s="1"/>
  <c r="F8" i="1"/>
  <c r="F94" i="1" s="1"/>
  <c r="E8" i="1"/>
  <c r="E94" i="1" s="1"/>
  <c r="F1" i="1"/>
  <c r="A2" i="1" s="1"/>
  <c r="E1" i="1"/>
  <c r="M45" i="5" l="1"/>
  <c r="L20" i="4"/>
  <c r="M30" i="4"/>
  <c r="M35" i="4"/>
  <c r="M25" i="3"/>
  <c r="M45" i="3"/>
  <c r="M51" i="3"/>
  <c r="L20" i="5"/>
  <c r="L40" i="5"/>
  <c r="L45" i="4"/>
  <c r="M20" i="3"/>
  <c r="N25" i="3"/>
  <c r="N40" i="3"/>
  <c r="N51" i="3"/>
  <c r="U25" i="4"/>
  <c r="T25" i="4"/>
  <c r="T30" i="4"/>
  <c r="U30" i="4"/>
  <c r="U35" i="4"/>
  <c r="T35" i="4"/>
  <c r="S30" i="5"/>
  <c r="R30" i="5"/>
  <c r="U40" i="5"/>
  <c r="T40" i="5"/>
  <c r="I10" i="3"/>
  <c r="T20" i="4"/>
  <c r="U20" i="4"/>
  <c r="M45" i="4"/>
  <c r="M51" i="4"/>
  <c r="N19" i="5"/>
  <c r="U35" i="5"/>
  <c r="T35" i="5"/>
  <c r="J19" i="3"/>
  <c r="N45" i="3"/>
  <c r="M40" i="4"/>
  <c r="M20" i="5"/>
  <c r="S25" i="5"/>
  <c r="R25" i="5"/>
  <c r="U30" i="5"/>
  <c r="T30" i="5"/>
  <c r="L45" i="5"/>
  <c r="K11" i="3"/>
  <c r="J19" i="4"/>
  <c r="L30" i="4"/>
  <c r="L35" i="4"/>
  <c r="S45" i="4"/>
  <c r="R45" i="4"/>
  <c r="S51" i="4"/>
  <c r="R51" i="4"/>
  <c r="O11" i="4"/>
  <c r="K19" i="4"/>
  <c r="L19" i="4" s="1"/>
  <c r="S40" i="4"/>
  <c r="R40" i="4"/>
  <c r="S20" i="5"/>
  <c r="R20" i="5"/>
  <c r="U25" i="5"/>
  <c r="T25" i="5"/>
  <c r="M35" i="5"/>
  <c r="M40" i="5"/>
  <c r="P11" i="4"/>
  <c r="U45" i="4"/>
  <c r="T45" i="4"/>
  <c r="U51" i="4"/>
  <c r="T51" i="4"/>
  <c r="S45" i="5"/>
  <c r="R45" i="5"/>
  <c r="S51" i="5"/>
  <c r="R51" i="5"/>
  <c r="N35" i="3"/>
  <c r="S25" i="4"/>
  <c r="R25" i="4"/>
  <c r="S30" i="4"/>
  <c r="R30" i="4"/>
  <c r="S35" i="4"/>
  <c r="R35" i="4"/>
  <c r="Q19" i="4"/>
  <c r="T40" i="4"/>
  <c r="U40" i="4"/>
  <c r="Q19" i="5"/>
  <c r="U20" i="5"/>
  <c r="T20" i="5"/>
  <c r="M30" i="5"/>
  <c r="S40" i="5"/>
  <c r="R40" i="5"/>
  <c r="S20" i="4"/>
  <c r="R20" i="4"/>
  <c r="S35" i="5"/>
  <c r="R35" i="5"/>
  <c r="U45" i="5"/>
  <c r="T45" i="5"/>
  <c r="U51" i="5"/>
  <c r="T51" i="5"/>
  <c r="M30" i="3"/>
  <c r="J19" i="5"/>
  <c r="L19" i="5" s="1"/>
  <c r="N11" i="5"/>
  <c r="O11" i="5"/>
  <c r="C12" i="5"/>
  <c r="Q12" i="5" s="1"/>
  <c r="K11" i="5"/>
  <c r="M11" i="5" s="1"/>
  <c r="C26" i="5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J12" i="5"/>
  <c r="P11" i="5"/>
  <c r="K12" i="5"/>
  <c r="Q11" i="5"/>
  <c r="L51" i="5"/>
  <c r="O19" i="5"/>
  <c r="M25" i="5"/>
  <c r="N12" i="5"/>
  <c r="C13" i="5"/>
  <c r="O12" i="5"/>
  <c r="L30" i="5"/>
  <c r="P12" i="5"/>
  <c r="M19" i="4"/>
  <c r="Q12" i="4"/>
  <c r="P12" i="4"/>
  <c r="O12" i="4"/>
  <c r="C13" i="4"/>
  <c r="N12" i="4"/>
  <c r="K12" i="4"/>
  <c r="J12" i="4"/>
  <c r="Q11" i="4"/>
  <c r="N19" i="4"/>
  <c r="L25" i="4"/>
  <c r="L51" i="4"/>
  <c r="J11" i="4"/>
  <c r="O19" i="4"/>
  <c r="M25" i="4"/>
  <c r="L40" i="4"/>
  <c r="H10" i="4"/>
  <c r="K11" i="4"/>
  <c r="H19" i="4"/>
  <c r="P19" i="4"/>
  <c r="N11" i="4"/>
  <c r="J12" i="3"/>
  <c r="K12" i="3"/>
  <c r="C13" i="3"/>
  <c r="K19" i="3"/>
  <c r="M40" i="3"/>
  <c r="M35" i="3"/>
  <c r="H10" i="3"/>
  <c r="J11" i="3"/>
  <c r="G1" i="1"/>
  <c r="F6" i="1" s="1"/>
  <c r="G8" i="1"/>
  <c r="G94" i="1" s="1"/>
  <c r="H94" i="1" s="1"/>
  <c r="S12" i="4" l="1"/>
  <c r="R12" i="4"/>
  <c r="L11" i="5"/>
  <c r="U19" i="5"/>
  <c r="T19" i="5"/>
  <c r="S11" i="4"/>
  <c r="R11" i="4"/>
  <c r="S12" i="5"/>
  <c r="R12" i="5"/>
  <c r="T12" i="4"/>
  <c r="U12" i="4"/>
  <c r="U11" i="4"/>
  <c r="T11" i="4"/>
  <c r="U19" i="4"/>
  <c r="T19" i="4"/>
  <c r="S19" i="5"/>
  <c r="R19" i="5"/>
  <c r="U12" i="5"/>
  <c r="T12" i="5"/>
  <c r="S19" i="4"/>
  <c r="R19" i="4"/>
  <c r="U11" i="5"/>
  <c r="T11" i="5"/>
  <c r="S11" i="5"/>
  <c r="R11" i="5"/>
  <c r="N11" i="3"/>
  <c r="M19" i="5"/>
  <c r="M12" i="5"/>
  <c r="L12" i="5"/>
  <c r="K13" i="5"/>
  <c r="J13" i="5"/>
  <c r="Q13" i="5"/>
  <c r="P13" i="5"/>
  <c r="O13" i="5"/>
  <c r="C14" i="5"/>
  <c r="N13" i="5"/>
  <c r="M11" i="4"/>
  <c r="L11" i="4"/>
  <c r="M12" i="4"/>
  <c r="L12" i="4"/>
  <c r="N13" i="4"/>
  <c r="K13" i="4"/>
  <c r="J13" i="4"/>
  <c r="Q13" i="4"/>
  <c r="P13" i="4"/>
  <c r="C14" i="4"/>
  <c r="O13" i="4"/>
  <c r="K13" i="3"/>
  <c r="C14" i="3"/>
  <c r="J13" i="3"/>
  <c r="N19" i="3"/>
  <c r="M19" i="3"/>
  <c r="N12" i="3"/>
  <c r="M12" i="3"/>
  <c r="M11" i="3"/>
  <c r="H8" i="1"/>
  <c r="U13" i="5" l="1"/>
  <c r="T13" i="5"/>
  <c r="S13" i="4"/>
  <c r="R13" i="4"/>
  <c r="U13" i="4"/>
  <c r="T13" i="4"/>
  <c r="S13" i="5"/>
  <c r="R13" i="5"/>
  <c r="L13" i="5"/>
  <c r="M13" i="5"/>
  <c r="O14" i="5"/>
  <c r="C15" i="5"/>
  <c r="N14" i="5"/>
  <c r="K14" i="5"/>
  <c r="J14" i="5"/>
  <c r="P14" i="5"/>
  <c r="Q14" i="5"/>
  <c r="O14" i="4"/>
  <c r="C15" i="4"/>
  <c r="N14" i="4"/>
  <c r="Q14" i="4"/>
  <c r="P14" i="4"/>
  <c r="K14" i="4"/>
  <c r="J14" i="4"/>
  <c r="L13" i="4"/>
  <c r="M13" i="4"/>
  <c r="N13" i="3"/>
  <c r="M13" i="3"/>
  <c r="K14" i="3"/>
  <c r="C15" i="3"/>
  <c r="J14" i="3"/>
  <c r="T14" i="4" l="1"/>
  <c r="U14" i="4"/>
  <c r="S14" i="5"/>
  <c r="R14" i="5"/>
  <c r="S14" i="4"/>
  <c r="R14" i="4"/>
  <c r="U14" i="5"/>
  <c r="T14" i="5"/>
  <c r="M14" i="5"/>
  <c r="L14" i="5"/>
  <c r="J15" i="5"/>
  <c r="Q15" i="5"/>
  <c r="P15" i="5"/>
  <c r="O15" i="5"/>
  <c r="K15" i="5"/>
  <c r="C16" i="5"/>
  <c r="N15" i="5"/>
  <c r="J15" i="4"/>
  <c r="Q15" i="4"/>
  <c r="P15" i="4"/>
  <c r="O15" i="4"/>
  <c r="C16" i="4"/>
  <c r="N15" i="4"/>
  <c r="K15" i="4"/>
  <c r="M14" i="4"/>
  <c r="L14" i="4"/>
  <c r="N14" i="3"/>
  <c r="M14" i="3"/>
  <c r="K15" i="3"/>
  <c r="C16" i="3"/>
  <c r="J15" i="3"/>
  <c r="S15" i="5" l="1"/>
  <c r="R15" i="5"/>
  <c r="S15" i="4"/>
  <c r="R15" i="4"/>
  <c r="U15" i="5"/>
  <c r="T15" i="5"/>
  <c r="U15" i="4"/>
  <c r="T15" i="4"/>
  <c r="K16" i="5"/>
  <c r="J16" i="5"/>
  <c r="Q16" i="5"/>
  <c r="C17" i="5"/>
  <c r="P16" i="5"/>
  <c r="O16" i="5"/>
  <c r="N16" i="5"/>
  <c r="M15" i="5"/>
  <c r="L15" i="5"/>
  <c r="L15" i="4"/>
  <c r="M15" i="4"/>
  <c r="O16" i="4"/>
  <c r="K16" i="4"/>
  <c r="J16" i="4"/>
  <c r="C17" i="4"/>
  <c r="Q16" i="4"/>
  <c r="N16" i="4"/>
  <c r="P16" i="4"/>
  <c r="K16" i="3"/>
  <c r="C17" i="3"/>
  <c r="J16" i="3"/>
  <c r="N15" i="3"/>
  <c r="M15" i="3"/>
  <c r="T16" i="4" l="1"/>
  <c r="U16" i="4"/>
  <c r="S16" i="5"/>
  <c r="R16" i="5"/>
  <c r="S16" i="4"/>
  <c r="R16" i="4"/>
  <c r="U16" i="5"/>
  <c r="T16" i="5"/>
  <c r="P17" i="5"/>
  <c r="O17" i="5"/>
  <c r="C18" i="5"/>
  <c r="N17" i="5"/>
  <c r="K17" i="5"/>
  <c r="Q17" i="5"/>
  <c r="J17" i="5"/>
  <c r="M16" i="5"/>
  <c r="L16" i="5"/>
  <c r="P17" i="4"/>
  <c r="O17" i="4"/>
  <c r="C18" i="4"/>
  <c r="N17" i="4"/>
  <c r="Q17" i="4"/>
  <c r="K17" i="4"/>
  <c r="J17" i="4"/>
  <c r="M16" i="4"/>
  <c r="L16" i="4"/>
  <c r="K17" i="3"/>
  <c r="C18" i="3"/>
  <c r="J17" i="3"/>
  <c r="N16" i="3"/>
  <c r="M16" i="3"/>
  <c r="U17" i="4" l="1"/>
  <c r="T17" i="4"/>
  <c r="U17" i="5"/>
  <c r="T17" i="5"/>
  <c r="S17" i="4"/>
  <c r="R17" i="4"/>
  <c r="S17" i="5"/>
  <c r="R17" i="5"/>
  <c r="M17" i="5"/>
  <c r="L17" i="5"/>
  <c r="K18" i="5"/>
  <c r="J18" i="5"/>
  <c r="J10" i="5" s="1"/>
  <c r="Q18" i="5"/>
  <c r="P18" i="5"/>
  <c r="O18" i="5"/>
  <c r="N18" i="5"/>
  <c r="N10" i="5" s="1"/>
  <c r="M17" i="4"/>
  <c r="L17" i="4"/>
  <c r="K18" i="4"/>
  <c r="J18" i="4"/>
  <c r="J10" i="4" s="1"/>
  <c r="Q18" i="4"/>
  <c r="P18" i="4"/>
  <c r="O18" i="4"/>
  <c r="N18" i="4"/>
  <c r="N10" i="4" s="1"/>
  <c r="K18" i="3"/>
  <c r="J18" i="3"/>
  <c r="J10" i="3" s="1"/>
  <c r="M17" i="3"/>
  <c r="N17" i="3"/>
  <c r="O10" i="4" l="1"/>
  <c r="S18" i="4"/>
  <c r="R18" i="4"/>
  <c r="O10" i="5"/>
  <c r="S18" i="5"/>
  <c r="R18" i="5"/>
  <c r="U18" i="5"/>
  <c r="T18" i="5"/>
  <c r="T18" i="4"/>
  <c r="U18" i="4"/>
  <c r="Q10" i="5"/>
  <c r="M18" i="5"/>
  <c r="L18" i="5"/>
  <c r="K10" i="5"/>
  <c r="P10" i="5"/>
  <c r="L18" i="4"/>
  <c r="M18" i="4"/>
  <c r="K10" i="4"/>
  <c r="P10" i="4"/>
  <c r="Q10" i="4"/>
  <c r="N18" i="3"/>
  <c r="M18" i="3"/>
  <c r="K10" i="3"/>
  <c r="U10" i="5" l="1"/>
  <c r="T10" i="5"/>
  <c r="S10" i="4"/>
  <c r="R10" i="4"/>
  <c r="T10" i="4"/>
  <c r="U10" i="4"/>
  <c r="S10" i="5"/>
  <c r="R10" i="5"/>
  <c r="L10" i="5"/>
  <c r="M10" i="5"/>
  <c r="L10" i="4"/>
  <c r="M10" i="4"/>
  <c r="M10" i="3"/>
  <c r="N10" i="3"/>
</calcChain>
</file>

<file path=xl/comments1.xml><?xml version="1.0" encoding="utf-8"?>
<comments xmlns="http://schemas.openxmlformats.org/spreadsheetml/2006/main">
  <authors>
    <author>Александр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Обязательно для заполнения</t>
        </r>
      </text>
    </comment>
    <comment ref="G11" authorId="0">
      <text>
        <r>
          <rPr>
            <b/>
            <sz val="9"/>
            <color indexed="81"/>
            <rFont val="Tahoma"/>
            <family val="2"/>
            <charset val="204"/>
          </rPr>
          <t>ячейки с светло-синей заливкой заполняются автоматически</t>
        </r>
      </text>
    </comment>
  </commentList>
</comments>
</file>

<file path=xl/comments2.xml><?xml version="1.0" encoding="utf-8"?>
<comments xmlns="http://schemas.openxmlformats.org/spreadsheetml/2006/main">
  <authors>
    <author>Александр</author>
  </authors>
  <commentList>
    <comment ref="O7" authorId="0">
      <text>
        <r>
          <rPr>
            <b/>
            <sz val="9"/>
            <color indexed="81"/>
            <rFont val="Tahoma"/>
            <family val="2"/>
            <charset val="204"/>
          </rPr>
          <t>указывается фактическая выручка за прошлый месяц.
Т.е. данный показатель в объеме за месяц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04"/>
          </rPr>
          <t>прогнозная выручка, заполняется еженедельно.
Указывается прогноз  на месяц.</t>
        </r>
      </text>
    </comment>
    <comment ref="F10" authorId="0">
      <text>
        <r>
          <rPr>
            <b/>
            <sz val="9"/>
            <color rgb="FF000000"/>
            <rFont val="Tahoma"/>
            <family val="2"/>
            <charset val="204"/>
          </rPr>
          <t>значение отпуска в сеть на текущую дату еженедельного отчета должно соотвествовать отпуску в сеть на текущую дату ежесуточного отчета с начала месяца (нарастающим итогом)</t>
        </r>
      </text>
    </comment>
    <comment ref="E21" authorId="0">
      <text>
        <r>
          <rPr>
            <b/>
            <sz val="9"/>
            <color rgb="FF000000"/>
            <rFont val="Tahoma"/>
            <family val="2"/>
            <charset val="204"/>
          </rPr>
          <t>Поименно указываются только потребители, присоединеным к сетям ДЗО, максимальная мощность энергопринимающих устройств которых выше 5 МВт.</t>
        </r>
      </text>
    </comment>
    <comment ref="J21" authorId="0">
      <text>
        <r>
          <rPr>
            <b/>
            <sz val="9"/>
            <color rgb="FF000000"/>
            <rFont val="Tahoma"/>
            <family val="2"/>
            <charset val="204"/>
          </rPr>
          <t>значение отпуска из сети по потребителю (группе потребителей) заполняется с начала месяца  на дату предоставления отчета (нарастающим итогом). Определяется по приборам учета, либо расчетным способом.</t>
        </r>
      </text>
    </comment>
    <comment ref="K2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значение отпуска из сети по потребителю (группе потребителей) заполняется с начала месяца на дату предоставления отчета  (нарастающим итогом). </t>
        </r>
      </text>
    </comment>
    <comment ref="L21" authorId="0">
      <text>
        <r>
          <rPr>
            <b/>
            <sz val="9"/>
            <color indexed="81"/>
            <rFont val="Tahoma"/>
            <family val="2"/>
            <charset val="204"/>
          </rPr>
          <t>Информация в столбце "Источник информации" заполняется только по потребителям, указанным поименно.
ПУ ТСО - показания снимаются по коммерческому учету ТСО;
ПУ потребителя - показания снимаются по приборам учета данного потребителя;
В случае если, показания ПУ прибора учета потребителя получена позднее отчетной даты - информация подлежит корректировке в следующий отчетный период (неделя)
Тех. учет -  показания снимаются на основании технического учету ТСО.</t>
        </r>
      </text>
    </comment>
    <comment ref="E24" authorId="0">
      <text>
        <r>
          <rPr>
            <b/>
            <sz val="9"/>
            <color rgb="FF000000"/>
            <rFont val="Tahoma"/>
            <family val="2"/>
            <charset val="204"/>
          </rPr>
          <t>заполняется информация только по потребителям с максимальной мощностью меньше 5 МВт, присоединенным к сетям ДЗО, по которым существует возможность дистанционного съема показаний приборов учета.</t>
        </r>
      </text>
    </comment>
    <comment ref="F30" authorId="0">
      <text>
        <r>
          <rPr>
            <b/>
            <sz val="9"/>
            <color rgb="FF000000"/>
            <rFont val="Tahoma"/>
            <family val="2"/>
            <charset val="204"/>
          </rPr>
          <t>В серые ячейки данные не заполняются</t>
        </r>
      </text>
    </comment>
    <comment ref="J31" authorId="0">
      <text>
        <r>
          <rPr>
            <b/>
            <sz val="9"/>
            <color rgb="FF000000"/>
            <rFont val="Tahoma"/>
            <family val="2"/>
            <charset val="204"/>
          </rPr>
          <t>В ячейки без заливки данные заполняются в ручную!</t>
        </r>
      </text>
    </comment>
  </commentList>
</comments>
</file>

<file path=xl/comments3.xml><?xml version="1.0" encoding="utf-8"?>
<comments xmlns="http://schemas.openxmlformats.org/spreadsheetml/2006/main">
  <authors>
    <author>user</author>
    <author>Александр</author>
  </authors>
  <commentList>
    <comment ref="N6" authorId="0">
      <text>
        <r>
          <rPr>
            <sz val="9"/>
            <color indexed="81"/>
            <rFont val="Tahoma"/>
            <family val="2"/>
            <charset val="204"/>
          </rPr>
          <t xml:space="preserve">Сооотвествует отчетным данным управленческого отчет и бухгалтерским данным (с долей погрешности урегулированных разногласий с 17 до 27 числа) </t>
        </r>
      </text>
    </comment>
    <comment ref="F10" authorId="1">
      <text>
        <r>
          <rPr>
            <b/>
            <sz val="9"/>
            <color indexed="81"/>
            <rFont val="Tahoma"/>
            <family val="2"/>
            <charset val="204"/>
          </rPr>
          <t>значение отпуска в сеть должно соотвествовать  (с допустимой долей погрешности) "ежедневному" отчету, а так же отчетному отпуску в сеть за иесяц</t>
        </r>
      </text>
    </comment>
    <comment ref="J10" authorId="0">
      <text>
        <r>
          <rPr>
            <sz val="9"/>
            <color indexed="81"/>
            <rFont val="Tahoma"/>
            <family val="2"/>
            <charset val="204"/>
          </rPr>
          <t xml:space="preserve"> соотвествует (с допустимой долей погрешности) занчениям "ежедневного" и ""еженедельного" мониторинга, а так же данным управленческого и бухгалтерского учета</t>
        </r>
      </text>
    </comment>
    <comment ref="N10" authorId="0">
      <text>
        <r>
          <rPr>
            <sz val="9"/>
            <color indexed="81"/>
            <rFont val="Tahoma"/>
            <family val="2"/>
            <charset val="204"/>
          </rPr>
          <t xml:space="preserve">Сооотвествует отчетным данным управленческого отчет и бухгалтерским данным (с долей погрешности урегулированных разногласий с 17 до 27 числа) 
</t>
        </r>
      </text>
    </comment>
    <comment ref="F16" authorId="1">
      <text>
        <r>
          <rPr>
            <b/>
            <sz val="9"/>
            <color indexed="81"/>
            <rFont val="Tahoma"/>
            <family val="2"/>
            <charset val="204"/>
          </rPr>
          <t>в серые ячейки данные не заполняются!!!</t>
        </r>
      </text>
    </comment>
    <comment ref="E21" authorId="1">
      <text>
        <r>
          <rPr>
            <b/>
            <sz val="9"/>
            <color indexed="81"/>
            <rFont val="Tahoma"/>
            <family val="2"/>
            <charset val="204"/>
          </rPr>
          <t>Поименно указываются только потребители, присоединенные к сетям ДЗО, максимальная мощность энергопринимающих устройств которых выше 5 МВт.</t>
        </r>
      </text>
    </comment>
    <comment ref="J21" authorId="1">
      <text>
        <r>
          <rPr>
            <b/>
            <sz val="9"/>
            <color rgb="FF000000"/>
            <rFont val="Tahoma"/>
            <family val="2"/>
            <charset val="204"/>
          </rPr>
          <t>В ячейки без заливки данные заполняются в ручную!</t>
        </r>
      </text>
    </comment>
    <comment ref="E24" authorId="1">
      <text>
        <r>
          <rPr>
            <b/>
            <sz val="9"/>
            <color indexed="81"/>
            <rFont val="Tahoma"/>
            <family val="2"/>
            <charset val="204"/>
          </rPr>
          <t>заполняется информация ссумарно по всем потребителям, присоединенным к сетям ДЗО, с максимальной мощностью меньше 5 МВт.</t>
        </r>
      </text>
    </comment>
  </commentList>
</comments>
</file>

<file path=xl/sharedStrings.xml><?xml version="1.0" encoding="utf-8"?>
<sst xmlns="http://schemas.openxmlformats.org/spreadsheetml/2006/main" count="1649" uniqueCount="269">
  <si>
    <t>№ п/п</t>
  </si>
  <si>
    <t>Субъект РФ</t>
  </si>
  <si>
    <t>Наименование "Головной компании"/группы компаний, в которую входит ТСО</t>
  </si>
  <si>
    <t>Наименование ТСО (территориальной сетевой организации)</t>
  </si>
  <si>
    <t>дата заполнения</t>
  </si>
  <si>
    <t>отпуск в сеть за апрель</t>
  </si>
  <si>
    <t>суточный отпуск в сеть, млн кВтч</t>
  </si>
  <si>
    <t>Отклонение</t>
  </si>
  <si>
    <t>факт</t>
  </si>
  <si>
    <t>ПАО "МРСК Центра"</t>
  </si>
  <si>
    <t>1.1.</t>
  </si>
  <si>
    <t>Белгородская область</t>
  </si>
  <si>
    <t>Белгородэнерго</t>
  </si>
  <si>
    <t>1.2.</t>
  </si>
  <si>
    <t>Брянскэнерго</t>
  </si>
  <si>
    <t>1.3.</t>
  </si>
  <si>
    <t>Воронежэнерго</t>
  </si>
  <si>
    <t>1.4.</t>
  </si>
  <si>
    <t>Костромаэнерго</t>
  </si>
  <si>
    <t>1.5.</t>
  </si>
  <si>
    <t>Курскэнерго</t>
  </si>
  <si>
    <t>1.6.</t>
  </si>
  <si>
    <t>Липецкэнерго</t>
  </si>
  <si>
    <t>1.7.</t>
  </si>
  <si>
    <t>Орелэнерго</t>
  </si>
  <si>
    <t>1.8.</t>
  </si>
  <si>
    <t>Смоленскэнерго</t>
  </si>
  <si>
    <t>1.9.</t>
  </si>
  <si>
    <t>Тамбовэнерго</t>
  </si>
  <si>
    <t>1.10.</t>
  </si>
  <si>
    <t>Тверьэнерго</t>
  </si>
  <si>
    <t>1.11.</t>
  </si>
  <si>
    <t>Ярэнерго</t>
  </si>
  <si>
    <t>ПАО "МРСК Центра и Приволжья" (ГК)</t>
  </si>
  <si>
    <t>2.1.</t>
  </si>
  <si>
    <t>ПАО "МРСК Центра и Приволжья"</t>
  </si>
  <si>
    <t>2.1.1.</t>
  </si>
  <si>
    <t>Владимирэнерго</t>
  </si>
  <si>
    <t>2.1.2.</t>
  </si>
  <si>
    <t>Ивэнерго</t>
  </si>
  <si>
    <t>2.1.3.</t>
  </si>
  <si>
    <t>Калугаэнерго</t>
  </si>
  <si>
    <t>2.1.4.</t>
  </si>
  <si>
    <t>Кировэнерго</t>
  </si>
  <si>
    <t>2.1.5.</t>
  </si>
  <si>
    <t>Мариэнерго</t>
  </si>
  <si>
    <t>2.1.6.</t>
  </si>
  <si>
    <t>Нижновэнерго</t>
  </si>
  <si>
    <t>2.1.7.</t>
  </si>
  <si>
    <t>Рязаньэнерго</t>
  </si>
  <si>
    <t>2.1.8.</t>
  </si>
  <si>
    <t>Тулэнерго</t>
  </si>
  <si>
    <t>2.1.9.</t>
  </si>
  <si>
    <t>Удмуртэнерго</t>
  </si>
  <si>
    <t>2.2.</t>
  </si>
  <si>
    <t>АО "Свет"</t>
  </si>
  <si>
    <t>ПАО "МРСК Волги"</t>
  </si>
  <si>
    <t>3.1.</t>
  </si>
  <si>
    <t>Мордовэнерго</t>
  </si>
  <si>
    <t>3.2.</t>
  </si>
  <si>
    <t>Оренбургэнерго</t>
  </si>
  <si>
    <t>3.3.</t>
  </si>
  <si>
    <t>Пензаэнерго</t>
  </si>
  <si>
    <t>3.4.</t>
  </si>
  <si>
    <t>Самарские РС</t>
  </si>
  <si>
    <t>3.5.</t>
  </si>
  <si>
    <t>Саратовские РС</t>
  </si>
  <si>
    <t>3.6.</t>
  </si>
  <si>
    <t>Ульяновские РС</t>
  </si>
  <si>
    <t>3.7.</t>
  </si>
  <si>
    <t>Чувашэнерго</t>
  </si>
  <si>
    <t>ПАО "МРСК Северо-Запада"</t>
  </si>
  <si>
    <t>4.1.</t>
  </si>
  <si>
    <t>Архангельский филиал</t>
  </si>
  <si>
    <t>4.2.</t>
  </si>
  <si>
    <t>Вологодский филиал</t>
  </si>
  <si>
    <t>4.3.</t>
  </si>
  <si>
    <t>Карельский филиал</t>
  </si>
  <si>
    <t>4.4.</t>
  </si>
  <si>
    <t>Мурманский филиал</t>
  </si>
  <si>
    <t>4.5.</t>
  </si>
  <si>
    <t xml:space="preserve">филиал в Республике Коми </t>
  </si>
  <si>
    <t>4.6.</t>
  </si>
  <si>
    <t>Новгородский филиал</t>
  </si>
  <si>
    <t>4.7.</t>
  </si>
  <si>
    <t>Псковский филиал</t>
  </si>
  <si>
    <t>ПАО "МРСК Сибири" (ГК)</t>
  </si>
  <si>
    <t>5.1.</t>
  </si>
  <si>
    <t>ПАО "МРСК Сибири"</t>
  </si>
  <si>
    <t>5.1.1.</t>
  </si>
  <si>
    <t>Алтайэнерго</t>
  </si>
  <si>
    <t>5.1.2.</t>
  </si>
  <si>
    <t>Бурятэнерго</t>
  </si>
  <si>
    <t>5.1.3.</t>
  </si>
  <si>
    <t>ГАЭС</t>
  </si>
  <si>
    <t>5.1.4.</t>
  </si>
  <si>
    <t>Красноярскэнерго</t>
  </si>
  <si>
    <t>5.1.5.</t>
  </si>
  <si>
    <t>Кузбассэнерго-РЭС</t>
  </si>
  <si>
    <t>5.1.6.</t>
  </si>
  <si>
    <t>Омскэнерго</t>
  </si>
  <si>
    <t>5.1.7.</t>
  </si>
  <si>
    <t>Хакасэнерго</t>
  </si>
  <si>
    <t>5.1.8.</t>
  </si>
  <si>
    <t>Читаэнерго</t>
  </si>
  <si>
    <t>5.2.</t>
  </si>
  <si>
    <t>АО "Тываэнерго"</t>
  </si>
  <si>
    <t>ПАО "ТРК"</t>
  </si>
  <si>
    <t>ОАО "МРСК Урала" (ГК)</t>
  </si>
  <si>
    <t>7.1.</t>
  </si>
  <si>
    <t>ОАО "МРСК Урала"</t>
  </si>
  <si>
    <t>7.1.1.</t>
  </si>
  <si>
    <t>Пермэнерго</t>
  </si>
  <si>
    <t>7.1.2.</t>
  </si>
  <si>
    <t>Свердловэнерго</t>
  </si>
  <si>
    <t>7.1.3.</t>
  </si>
  <si>
    <t>Челябэнерго</t>
  </si>
  <si>
    <t>7.2.</t>
  </si>
  <si>
    <t>АО ЕЭСК</t>
  </si>
  <si>
    <t>ПАО "Россети Юг"</t>
  </si>
  <si>
    <t>8.1.</t>
  </si>
  <si>
    <t>Астраханьэнерго</t>
  </si>
  <si>
    <t>8.2.</t>
  </si>
  <si>
    <t>Волгоградэнерго</t>
  </si>
  <si>
    <t>8.3.</t>
  </si>
  <si>
    <t>Калмэнерго</t>
  </si>
  <si>
    <t>8.4.</t>
  </si>
  <si>
    <t>Ростовэнерго</t>
  </si>
  <si>
    <t>ПАО "МРСК Северного Кавказа" (ГК)</t>
  </si>
  <si>
    <t>9.1.</t>
  </si>
  <si>
    <t>ПАО "МРСК Северного Кавказа" (ДЗО)</t>
  </si>
  <si>
    <t>9.1.1.</t>
  </si>
  <si>
    <t>ПАО "МРСК Северного Кавказа"</t>
  </si>
  <si>
    <t>9.1.1.1.</t>
  </si>
  <si>
    <t>Каббалкэнерго</t>
  </si>
  <si>
    <t>9.1.1.2.</t>
  </si>
  <si>
    <t>Карачаево-Черкесскэнерго</t>
  </si>
  <si>
    <t>9.1.1.3.</t>
  </si>
  <si>
    <t>Севкавказэнерго</t>
  </si>
  <si>
    <t>9.1.1.4.</t>
  </si>
  <si>
    <t>Ставропольэнерго</t>
  </si>
  <si>
    <t>9.1.1.5.</t>
  </si>
  <si>
    <t>Ингушэнерго</t>
  </si>
  <si>
    <t>9.1.2.</t>
  </si>
  <si>
    <t>АО "Дагестанская сетевая компания"</t>
  </si>
  <si>
    <t>9.2.</t>
  </si>
  <si>
    <t>АО "Чеченэнерго"</t>
  </si>
  <si>
    <t>ПАО "Кубаньэнерго"</t>
  </si>
  <si>
    <t>ПАО "МОЭСК"</t>
  </si>
  <si>
    <t>11.1.</t>
  </si>
  <si>
    <t>г. Москва</t>
  </si>
  <si>
    <t>11.2.</t>
  </si>
  <si>
    <t>Московская область</t>
  </si>
  <si>
    <t>ПАО "Ленэнерго" (ГК)</t>
  </si>
  <si>
    <t>12.1.</t>
  </si>
  <si>
    <t>ПАО "Ленэнерго"</t>
  </si>
  <si>
    <t>12.1.1.</t>
  </si>
  <si>
    <t>г. Санкт-Петербург</t>
  </si>
  <si>
    <t>12.1.2.</t>
  </si>
  <si>
    <t>Ленинградская область</t>
  </si>
  <si>
    <t>12.2.</t>
  </si>
  <si>
    <t>ЗАО "Курортэнерго"</t>
  </si>
  <si>
    <t>12.3.</t>
  </si>
  <si>
    <t xml:space="preserve">ЗАО "ЦЭК" </t>
  </si>
  <si>
    <t>12.4.</t>
  </si>
  <si>
    <t>АО "СПб ЭС"</t>
  </si>
  <si>
    <t>АО «Россети Тюмень»</t>
  </si>
  <si>
    <t>АО "Янтарьэнерго"</t>
  </si>
  <si>
    <t>ИТОГО по РСК</t>
  </si>
  <si>
    <t>ПАО "ФСК ЕЭС"</t>
  </si>
  <si>
    <t>Отчет по сотоянию на:</t>
  </si>
  <si>
    <t>Данные по отпуску в сеть, отпуску из сети и выручке за услуги по передаче электрической энергии за апрель 2019, 2020 гг. с разбивкой по группам потребителей, а также с выделением крупных потребителей.</t>
  </si>
  <si>
    <t>№ 
п/п</t>
  </si>
  <si>
    <t>Наименование отрасли / потребителя</t>
  </si>
  <si>
    <t>отпуск в сеть,
млн кВтч</t>
  </si>
  <si>
    <t>отпуск из сети,
млн кВтч</t>
  </si>
  <si>
    <t>Выручка, млн руб</t>
  </si>
  <si>
    <t>отклонения</t>
  </si>
  <si>
    <t>Источник информации</t>
  </si>
  <si>
    <t>млн кВтч</t>
  </si>
  <si>
    <t>%</t>
  </si>
  <si>
    <t>1.</t>
  </si>
  <si>
    <t>Итого</t>
  </si>
  <si>
    <t>Всего</t>
  </si>
  <si>
    <t xml:space="preserve">Промышленные потребители, в т.ч. </t>
  </si>
  <si>
    <t>Транспорт, в т.ч.</t>
  </si>
  <si>
    <t>Нефте- и газопроводы</t>
  </si>
  <si>
    <t>Сельское хозяйство и пищевая промышленность</t>
  </si>
  <si>
    <t xml:space="preserve">Непромышленные потребители </t>
  </si>
  <si>
    <t>Государственные (муниципальные) организации и прочие бюджетные потребители</t>
  </si>
  <si>
    <t>Население и приравненные группы потребителей</t>
  </si>
  <si>
    <t>Территориальные сетевые организации</t>
  </si>
  <si>
    <t>ДЗО 1</t>
  </si>
  <si>
    <t>Промышленные потребители</t>
  </si>
  <si>
    <t>потребитель 1</t>
  </si>
  <si>
    <t>ПУ ТСО</t>
  </si>
  <si>
    <t>потребитель 2</t>
  </si>
  <si>
    <t>тех.учет</t>
  </si>
  <si>
    <t>потребитель 3</t>
  </si>
  <si>
    <t>ПУ потребителя</t>
  </si>
  <si>
    <t>прочие потребители</t>
  </si>
  <si>
    <t>Транспорт</t>
  </si>
  <si>
    <t>ТСО 1</t>
  </si>
  <si>
    <t>ТСО 2</t>
  </si>
  <si>
    <t>ТСО 3</t>
  </si>
  <si>
    <t>прочие ТСО</t>
  </si>
  <si>
    <t>субъект РФ 1</t>
  </si>
  <si>
    <t>филиал 1</t>
  </si>
  <si>
    <t>Отчет за:</t>
  </si>
  <si>
    <t>апрель</t>
  </si>
  <si>
    <t>Данные по отпуску в сеть, отпуску из сети, котловому полезному отпуску и выручке за услуги по передаче электрической энергии за апрель 2019, 2020 гг. с разбивкой по группам потребителей, а также с выделением крупных потребителей.</t>
  </si>
  <si>
    <t>Котловой полезный отпуск</t>
  </si>
  <si>
    <t>Котловой полезный отпуск, млн кВтч</t>
  </si>
  <si>
    <t>Котловой полезный отпуск (отклонения)</t>
  </si>
  <si>
    <t>Выручка (отклонения)</t>
  </si>
  <si>
    <t>7 = сумма (9…38)</t>
  </si>
  <si>
    <t>8 = 7-6</t>
  </si>
  <si>
    <t>13 = 11-10</t>
  </si>
  <si>
    <t>14 = ((11-10)/100-1)%</t>
  </si>
  <si>
    <t>9 = ((7-6)/100-1)%</t>
  </si>
  <si>
    <t>8 = ((7-6)/100-1)%</t>
  </si>
  <si>
    <t>18 = ((16-15)/100-1)%</t>
  </si>
  <si>
    <t>17 = 16-15</t>
  </si>
  <si>
    <t>12 = 11-10</t>
  </si>
  <si>
    <t>13 = ((11-10)/100-1)%</t>
  </si>
  <si>
    <t>18 = 15-14</t>
  </si>
  <si>
    <t>19 = ((15-14)/100-1)%</t>
  </si>
  <si>
    <t>21 = ((17-16)/100-1)%</t>
  </si>
  <si>
    <t>20 = 17-16</t>
  </si>
  <si>
    <t>прочие потребители (с ДСППУ)</t>
  </si>
  <si>
    <t>прочие потребители (без ДСППУ)</t>
  </si>
  <si>
    <t>Метод определения прогноза (факта) 2020 года</t>
  </si>
  <si>
    <t>Причины отклонения прогноза (факта) 2020 от факта прошлого года</t>
  </si>
  <si>
    <t>Алтайский край</t>
  </si>
  <si>
    <t>по прибору</t>
  </si>
  <si>
    <t>АО "Научно-производственная корпорация " Уралвагонзавод"</t>
  </si>
  <si>
    <t>ФКП "БИЙСКИЙ ОЛЕУМНЫЙ ЗАВОД"</t>
  </si>
  <si>
    <t>ФНПЦ Алтай</t>
  </si>
  <si>
    <t>ЗАО Горняцкий Водоканал</t>
  </si>
  <si>
    <t>ОАО "Алтайское управление водопроводов"</t>
  </si>
  <si>
    <t>ОАО "Кучуксульфат"</t>
  </si>
  <si>
    <t>ОАО "Бийский гравийно-песчаный карьер"</t>
  </si>
  <si>
    <t>ОАО "БПО "СИБПРИБОРМАШ"</t>
  </si>
  <si>
    <t>ОАО "Барнаульский вагоноремонтный завод"</t>
  </si>
  <si>
    <t>ООО Аспект</t>
  </si>
  <si>
    <t>ЗАО Алтайкровля</t>
  </si>
  <si>
    <t>ОАО "Барнаульская генерация"</t>
  </si>
  <si>
    <t>ЭВАЛАР</t>
  </si>
  <si>
    <t>ЗАО З-Д ЯЧЕИСТОГО БЕТОHА</t>
  </si>
  <si>
    <t>ОАО "Вимм-Билль-Данн"</t>
  </si>
  <si>
    <t>ОАО Черем.Сах.Завод</t>
  </si>
  <si>
    <t>АО "Барнаульская ТЭЦ-3"</t>
  </si>
  <si>
    <t>МУП"Горэлектротранс"</t>
  </si>
  <si>
    <t>МУТП МО "г. Рубцовск"</t>
  </si>
  <si>
    <t>ОАО "АМЗ"</t>
  </si>
  <si>
    <t>ОАО "Индустриальный"</t>
  </si>
  <si>
    <t>МУП "Рубцовские тепловые сети"</t>
  </si>
  <si>
    <t>ФГБУ "Управление "Алтаймелиоводхоз" Кулундинский ф-л</t>
  </si>
  <si>
    <t>АО "Барнаульская сетевая компания"</t>
  </si>
  <si>
    <t>ОАО "Заринская сетевая компания"</t>
  </si>
  <si>
    <t>АО "Алтайкрайэнерго"</t>
  </si>
  <si>
    <t>введение карантинных мероприятий и благоприятные природно-климатические условия</t>
  </si>
  <si>
    <t>Принадлежность потребителя к холдингу/группе компаний/ПАО и др.</t>
  </si>
  <si>
    <t>Код основной деятельности потребителя э/э (ОКВЭД-2)</t>
  </si>
  <si>
    <t>Наименование по ОКВЭД-2 вида деятельности</t>
  </si>
  <si>
    <t>Примечание  -тип потребителя /группа потребителей</t>
  </si>
  <si>
    <t>недельный отпуск из сети,
млн кВтч</t>
  </si>
  <si>
    <t>БИЙСКЭНЕРГО ТЕПЛОТРАНЗИТ  (ООО "ГлавЭнергоСбыт")</t>
  </si>
  <si>
    <t>Данные по отпуску в сеть, отпуску из сети и выручке за услуги по передаче электрической энергии за январь 2020, 2021 гг. с разбивкой по группам потребителей, а также с выделением крупных потребителей.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</si>
</sst>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₽_-;\-* #,##0.00\ _₽_-;_-* &quot;-&quot;??\ _₽_-;_-@_-"/>
    <numFmt numFmtId="164" formatCode="_-* #,##0\ _₽_-;\-* #,##0\ _₽_-;_-* &quot;-&quot;??\ _₽_-;_-@_-"/>
    <numFmt numFmtId="165" formatCode="#,##0.000"/>
    <numFmt numFmtId="166" formatCode="0.000"/>
    <numFmt numFmtId="167" formatCode="0.0%"/>
    <numFmt numFmtId="168" formatCode="#,##0.0000"/>
    <numFmt numFmtId="169" formatCode="0.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0"/>
      <name val="Calibri"/>
      <family val="2"/>
      <charset val="204"/>
      <scheme val="minor"/>
    </font>
    <font>
      <i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9"/>
      <color rgb="FF000000"/>
      <name val="Tahoma"/>
      <family val="2"/>
      <charset val="204"/>
    </font>
    <font>
      <sz val="9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FFC000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/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thin">
        <color auto="1"/>
      </bottom>
      <diagonal/>
    </border>
    <border>
      <left style="medium">
        <color indexed="64"/>
      </left>
      <right/>
      <top style="hair">
        <color indexed="64"/>
      </top>
      <bottom style="thin">
        <color auto="1"/>
      </bottom>
      <diagonal/>
    </border>
    <border>
      <left/>
      <right style="medium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hair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13" fillId="0" borderId="0"/>
  </cellStyleXfs>
  <cellXfs count="370">
    <xf numFmtId="0" fontId="0" fillId="0" borderId="0" xfId="0"/>
    <xf numFmtId="0" fontId="3" fillId="0" borderId="0" xfId="0" applyFont="1"/>
    <xf numFmtId="0" fontId="3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right"/>
    </xf>
    <xf numFmtId="14" fontId="0" fillId="2" borderId="0" xfId="0" applyNumberFormat="1" applyFill="1"/>
    <xf numFmtId="14" fontId="2" fillId="0" borderId="0" xfId="0" applyNumberFormat="1" applyFont="1"/>
    <xf numFmtId="14" fontId="7" fillId="0" borderId="0" xfId="0" applyNumberFormat="1" applyFont="1"/>
    <xf numFmtId="0" fontId="0" fillId="0" borderId="0" xfId="0" applyBorder="1"/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6" fillId="0" borderId="23" xfId="3" applyFont="1" applyFill="1" applyBorder="1" applyAlignment="1">
      <alignment horizontal="center"/>
    </xf>
    <xf numFmtId="0" fontId="6" fillId="0" borderId="2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26" xfId="3" applyFont="1" applyFill="1" applyBorder="1" applyAlignment="1">
      <alignment horizontal="center"/>
    </xf>
    <xf numFmtId="0" fontId="6" fillId="0" borderId="27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0" fontId="6" fillId="0" borderId="29" xfId="3" applyFont="1" applyFill="1" applyBorder="1" applyAlignment="1">
      <alignment horizontal="left" vertical="center" wrapText="1" indent="1"/>
    </xf>
    <xf numFmtId="0" fontId="6" fillId="0" borderId="30" xfId="3" applyFont="1" applyFill="1" applyBorder="1" applyAlignment="1">
      <alignment horizontal="left" vertical="center" wrapText="1" indent="1"/>
    </xf>
    <xf numFmtId="0" fontId="6" fillId="0" borderId="31" xfId="3" applyFont="1" applyFill="1" applyBorder="1" applyAlignment="1">
      <alignment horizontal="left" vertical="center"/>
    </xf>
    <xf numFmtId="164" fontId="6" fillId="3" borderId="29" xfId="1" applyNumberFormat="1" applyFont="1" applyFill="1" applyBorder="1" applyAlignment="1">
      <alignment horizontal="right"/>
    </xf>
    <xf numFmtId="164" fontId="6" fillId="3" borderId="32" xfId="1" applyNumberFormat="1" applyFont="1" applyFill="1" applyBorder="1" applyAlignment="1">
      <alignment horizontal="right"/>
    </xf>
    <xf numFmtId="164" fontId="6" fillId="3" borderId="30" xfId="1" applyNumberFormat="1" applyFont="1" applyFill="1" applyBorder="1" applyAlignment="1">
      <alignment horizontal="right"/>
    </xf>
    <xf numFmtId="10" fontId="6" fillId="3" borderId="32" xfId="2" applyNumberFormat="1" applyFont="1" applyFill="1" applyBorder="1" applyAlignment="1">
      <alignment horizontal="right"/>
    </xf>
    <xf numFmtId="164" fontId="6" fillId="3" borderId="33" xfId="1" applyNumberFormat="1" applyFont="1" applyFill="1" applyBorder="1" applyAlignment="1">
      <alignment horizontal="right"/>
    </xf>
    <xf numFmtId="164" fontId="6" fillId="3" borderId="34" xfId="1" applyNumberFormat="1" applyFont="1" applyFill="1" applyBorder="1" applyAlignment="1">
      <alignment horizontal="right"/>
    </xf>
    <xf numFmtId="164" fontId="6" fillId="3" borderId="35" xfId="1" applyNumberFormat="1" applyFont="1" applyFill="1" applyBorder="1" applyAlignment="1">
      <alignment horizontal="right"/>
    </xf>
    <xf numFmtId="16" fontId="5" fillId="0" borderId="36" xfId="3" applyNumberFormat="1" applyFont="1" applyFill="1" applyBorder="1" applyAlignment="1">
      <alignment horizontal="left" vertical="center" wrapText="1" indent="1"/>
    </xf>
    <xf numFmtId="16" fontId="5" fillId="0" borderId="37" xfId="3" applyNumberFormat="1" applyFont="1" applyFill="1" applyBorder="1" applyAlignment="1">
      <alignment horizontal="left" vertical="center" wrapText="1" indent="1"/>
    </xf>
    <xf numFmtId="0" fontId="5" fillId="0" borderId="38" xfId="3" applyFont="1" applyFill="1" applyBorder="1" applyAlignment="1">
      <alignment horizontal="left" vertical="center" indent="1"/>
    </xf>
    <xf numFmtId="164" fontId="5" fillId="0" borderId="36" xfId="1" applyNumberFormat="1" applyFont="1" applyFill="1" applyBorder="1" applyAlignment="1">
      <alignment horizontal="right"/>
    </xf>
    <xf numFmtId="164" fontId="5" fillId="0" borderId="39" xfId="1" applyNumberFormat="1" applyFont="1" applyFill="1" applyBorder="1" applyAlignment="1">
      <alignment horizontal="right"/>
    </xf>
    <xf numFmtId="164" fontId="5" fillId="3" borderId="37" xfId="1" applyNumberFormat="1" applyFont="1" applyFill="1" applyBorder="1" applyAlignment="1">
      <alignment horizontal="right"/>
    </xf>
    <xf numFmtId="10" fontId="5" fillId="3" borderId="39" xfId="1" applyNumberFormat="1" applyFont="1" applyFill="1" applyBorder="1" applyAlignment="1">
      <alignment horizontal="right"/>
    </xf>
    <xf numFmtId="164" fontId="5" fillId="0" borderId="37" xfId="1" applyNumberFormat="1" applyFont="1" applyFill="1" applyBorder="1" applyAlignment="1">
      <alignment horizontal="right"/>
    </xf>
    <xf numFmtId="164" fontId="5" fillId="0" borderId="40" xfId="1" applyNumberFormat="1" applyFont="1" applyFill="1" applyBorder="1" applyAlignment="1">
      <alignment horizontal="right"/>
    </xf>
    <xf numFmtId="164" fontId="5" fillId="0" borderId="0" xfId="1" applyNumberFormat="1" applyFont="1" applyFill="1" applyBorder="1" applyAlignment="1">
      <alignment horizontal="right"/>
    </xf>
    <xf numFmtId="16" fontId="5" fillId="0" borderId="41" xfId="3" applyNumberFormat="1" applyFont="1" applyFill="1" applyBorder="1" applyAlignment="1">
      <alignment horizontal="left" vertical="center" wrapText="1" indent="1"/>
    </xf>
    <xf numFmtId="16" fontId="5" fillId="0" borderId="42" xfId="3" applyNumberFormat="1" applyFont="1" applyFill="1" applyBorder="1" applyAlignment="1">
      <alignment horizontal="left" vertical="center" wrapText="1" indent="1"/>
    </xf>
    <xf numFmtId="0" fontId="5" fillId="0" borderId="43" xfId="3" applyFont="1" applyFill="1" applyBorder="1" applyAlignment="1">
      <alignment horizontal="left" vertical="center" indent="1"/>
    </xf>
    <xf numFmtId="164" fontId="5" fillId="0" borderId="41" xfId="1" applyNumberFormat="1" applyFont="1" applyFill="1" applyBorder="1" applyAlignment="1">
      <alignment horizontal="right"/>
    </xf>
    <xf numFmtId="164" fontId="5" fillId="0" borderId="44" xfId="1" applyNumberFormat="1" applyFont="1" applyFill="1" applyBorder="1" applyAlignment="1">
      <alignment horizontal="right"/>
    </xf>
    <xf numFmtId="164" fontId="5" fillId="3" borderId="42" xfId="1" applyNumberFormat="1" applyFont="1" applyFill="1" applyBorder="1" applyAlignment="1">
      <alignment horizontal="right"/>
    </xf>
    <xf numFmtId="10" fontId="5" fillId="3" borderId="44" xfId="1" applyNumberFormat="1" applyFont="1" applyFill="1" applyBorder="1" applyAlignment="1">
      <alignment horizontal="right"/>
    </xf>
    <xf numFmtId="164" fontId="5" fillId="0" borderId="42" xfId="1" applyNumberFormat="1" applyFont="1" applyFill="1" applyBorder="1" applyAlignment="1">
      <alignment horizontal="right"/>
    </xf>
    <xf numFmtId="164" fontId="5" fillId="0" borderId="45" xfId="1" applyNumberFormat="1" applyFont="1" applyFill="1" applyBorder="1" applyAlignment="1">
      <alignment horizontal="right"/>
    </xf>
    <xf numFmtId="0" fontId="6" fillId="0" borderId="33" xfId="3" applyFont="1" applyFill="1" applyBorder="1" applyAlignment="1">
      <alignment horizontal="left" vertical="center" wrapText="1" indent="1"/>
    </xf>
    <xf numFmtId="0" fontId="6" fillId="0" borderId="34" xfId="3" applyFont="1" applyFill="1" applyBorder="1" applyAlignment="1">
      <alignment horizontal="left" vertical="center" wrapText="1" indent="1"/>
    </xf>
    <xf numFmtId="0" fontId="6" fillId="0" borderId="46" xfId="3" applyFont="1" applyFill="1" applyBorder="1" applyAlignment="1">
      <alignment horizontal="left" vertical="center"/>
    </xf>
    <xf numFmtId="164" fontId="6" fillId="3" borderId="47" xfId="1" applyNumberFormat="1" applyFont="1" applyFill="1" applyBorder="1" applyAlignment="1">
      <alignment horizontal="right"/>
    </xf>
    <xf numFmtId="10" fontId="6" fillId="3" borderId="47" xfId="1" applyNumberFormat="1" applyFont="1" applyFill="1" applyBorder="1" applyAlignment="1">
      <alignment horizontal="right"/>
    </xf>
    <xf numFmtId="0" fontId="5" fillId="0" borderId="29" xfId="3" applyFont="1" applyFill="1" applyBorder="1" applyAlignment="1">
      <alignment horizontal="left" vertical="center" wrapText="1" indent="1"/>
    </xf>
    <xf numFmtId="0" fontId="5" fillId="0" borderId="30" xfId="3" applyFont="1" applyFill="1" applyBorder="1" applyAlignment="1">
      <alignment horizontal="left" vertical="center" wrapText="1" indent="1"/>
    </xf>
    <xf numFmtId="0" fontId="8" fillId="0" borderId="31" xfId="3" applyFont="1" applyFill="1" applyBorder="1" applyAlignment="1">
      <alignment horizontal="left" vertical="center" indent="1"/>
    </xf>
    <xf numFmtId="164" fontId="5" fillId="3" borderId="29" xfId="1" applyNumberFormat="1" applyFont="1" applyFill="1" applyBorder="1" applyAlignment="1">
      <alignment horizontal="right"/>
    </xf>
    <xf numFmtId="164" fontId="5" fillId="3" borderId="32" xfId="1" applyNumberFormat="1" applyFont="1" applyFill="1" applyBorder="1" applyAlignment="1">
      <alignment horizontal="right"/>
    </xf>
    <xf numFmtId="164" fontId="5" fillId="3" borderId="30" xfId="1" applyNumberFormat="1" applyFont="1" applyFill="1" applyBorder="1" applyAlignment="1">
      <alignment horizontal="right"/>
    </xf>
    <xf numFmtId="10" fontId="5" fillId="3" borderId="32" xfId="1" applyNumberFormat="1" applyFont="1" applyFill="1" applyBorder="1" applyAlignment="1">
      <alignment horizontal="right"/>
    </xf>
    <xf numFmtId="164" fontId="5" fillId="3" borderId="48" xfId="1" applyNumberFormat="1" applyFont="1" applyFill="1" applyBorder="1" applyAlignment="1">
      <alignment horizontal="right"/>
    </xf>
    <xf numFmtId="0" fontId="5" fillId="0" borderId="38" xfId="3" applyFont="1" applyFill="1" applyBorder="1" applyAlignment="1">
      <alignment horizontal="left" vertical="center" indent="2"/>
    </xf>
    <xf numFmtId="0" fontId="8" fillId="0" borderId="43" xfId="3" applyFont="1" applyFill="1" applyBorder="1" applyAlignment="1">
      <alignment horizontal="left" vertical="center" indent="1"/>
    </xf>
    <xf numFmtId="0" fontId="8" fillId="0" borderId="29" xfId="3" applyFont="1" applyFill="1" applyBorder="1" applyAlignment="1">
      <alignment horizontal="left" vertical="center" wrapText="1" indent="1"/>
    </xf>
    <xf numFmtId="0" fontId="8" fillId="0" borderId="30" xfId="3" applyFont="1" applyFill="1" applyBorder="1" applyAlignment="1">
      <alignment horizontal="left" vertical="center" wrapText="1" indent="1"/>
    </xf>
    <xf numFmtId="0" fontId="6" fillId="0" borderId="13" xfId="3" applyFont="1" applyFill="1" applyBorder="1" applyAlignment="1">
      <alignment horizontal="left" vertical="center" wrapText="1" indent="1"/>
    </xf>
    <xf numFmtId="0" fontId="6" fillId="0" borderId="14" xfId="3" applyFont="1" applyFill="1" applyBorder="1" applyAlignment="1">
      <alignment horizontal="left" vertical="center" wrapText="1" indent="1"/>
    </xf>
    <xf numFmtId="0" fontId="6" fillId="0" borderId="0" xfId="3" applyFont="1" applyFill="1" applyBorder="1" applyAlignment="1">
      <alignment horizontal="left" vertical="center"/>
    </xf>
    <xf numFmtId="164" fontId="6" fillId="0" borderId="13" xfId="1" applyNumberFormat="1" applyFont="1" applyFill="1" applyBorder="1" applyAlignment="1">
      <alignment horizontal="right"/>
    </xf>
    <xf numFmtId="164" fontId="6" fillId="0" borderId="15" xfId="1" applyNumberFormat="1" applyFont="1" applyFill="1" applyBorder="1" applyAlignment="1">
      <alignment horizontal="right"/>
    </xf>
    <xf numFmtId="164" fontId="6" fillId="3" borderId="14" xfId="1" applyNumberFormat="1" applyFont="1" applyFill="1" applyBorder="1" applyAlignment="1">
      <alignment horizontal="right"/>
    </xf>
    <xf numFmtId="10" fontId="6" fillId="3" borderId="15" xfId="1" applyNumberFormat="1" applyFont="1" applyFill="1" applyBorder="1" applyAlignment="1">
      <alignment horizontal="right"/>
    </xf>
    <xf numFmtId="164" fontId="6" fillId="0" borderId="14" xfId="1" applyNumberFormat="1" applyFont="1" applyFill="1" applyBorder="1" applyAlignment="1">
      <alignment horizontal="right"/>
    </xf>
    <xf numFmtId="164" fontId="6" fillId="0" borderId="49" xfId="1" applyNumberFormat="1" applyFont="1" applyFill="1" applyBorder="1" applyAlignment="1">
      <alignment horizontal="right"/>
    </xf>
    <xf numFmtId="0" fontId="8" fillId="0" borderId="31" xfId="3" applyFont="1" applyFill="1" applyBorder="1" applyAlignment="1">
      <alignment horizontal="left" vertical="center" indent="2"/>
    </xf>
    <xf numFmtId="0" fontId="5" fillId="0" borderId="38" xfId="3" applyFont="1" applyFill="1" applyBorder="1" applyAlignment="1">
      <alignment horizontal="left" vertical="center" indent="3"/>
    </xf>
    <xf numFmtId="16" fontId="8" fillId="0" borderId="36" xfId="3" applyNumberFormat="1" applyFont="1" applyFill="1" applyBorder="1" applyAlignment="1">
      <alignment horizontal="left" vertical="center" wrapText="1" indent="1"/>
    </xf>
    <xf numFmtId="16" fontId="8" fillId="0" borderId="37" xfId="3" applyNumberFormat="1" applyFont="1" applyFill="1" applyBorder="1" applyAlignment="1">
      <alignment horizontal="left" vertical="center" wrapText="1" indent="1"/>
    </xf>
    <xf numFmtId="0" fontId="8" fillId="0" borderId="38" xfId="3" applyFont="1" applyFill="1" applyBorder="1" applyAlignment="1">
      <alignment horizontal="left" vertical="center" indent="2"/>
    </xf>
    <xf numFmtId="16" fontId="8" fillId="0" borderId="41" xfId="3" applyNumberFormat="1" applyFont="1" applyFill="1" applyBorder="1" applyAlignment="1">
      <alignment horizontal="left" vertical="center" wrapText="1" indent="1"/>
    </xf>
    <xf numFmtId="16" fontId="8" fillId="0" borderId="42" xfId="3" applyNumberFormat="1" applyFont="1" applyFill="1" applyBorder="1" applyAlignment="1">
      <alignment horizontal="left" vertical="center" wrapText="1" indent="1"/>
    </xf>
    <xf numFmtId="0" fontId="6" fillId="0" borderId="50" xfId="3" applyFont="1" applyFill="1" applyBorder="1" applyAlignment="1">
      <alignment horizontal="left" vertical="center" wrapText="1" indent="1"/>
    </xf>
    <xf numFmtId="0" fontId="6" fillId="0" borderId="51" xfId="3" applyFont="1" applyFill="1" applyBorder="1" applyAlignment="1">
      <alignment horizontal="left" vertical="center" wrapText="1" indent="1"/>
    </xf>
    <xf numFmtId="0" fontId="6" fillId="0" borderId="52" xfId="3" applyFont="1" applyFill="1" applyBorder="1" applyAlignment="1">
      <alignment horizontal="left" vertical="center"/>
    </xf>
    <xf numFmtId="164" fontId="6" fillId="0" borderId="50" xfId="1" applyNumberFormat="1" applyFont="1" applyFill="1" applyBorder="1" applyAlignment="1">
      <alignment horizontal="right"/>
    </xf>
    <xf numFmtId="164" fontId="6" fillId="0" borderId="53" xfId="1" applyNumberFormat="1" applyFont="1" applyFill="1" applyBorder="1" applyAlignment="1">
      <alignment horizontal="right"/>
    </xf>
    <xf numFmtId="164" fontId="6" fillId="3" borderId="51" xfId="1" applyNumberFormat="1" applyFont="1" applyFill="1" applyBorder="1" applyAlignment="1">
      <alignment horizontal="right"/>
    </xf>
    <xf numFmtId="10" fontId="6" fillId="3" borderId="53" xfId="1" applyNumberFormat="1" applyFont="1" applyFill="1" applyBorder="1" applyAlignment="1">
      <alignment horizontal="right"/>
    </xf>
    <xf numFmtId="164" fontId="6" fillId="0" borderId="51" xfId="1" applyNumberFormat="1" applyFont="1" applyFill="1" applyBorder="1" applyAlignment="1">
      <alignment horizontal="right"/>
    </xf>
    <xf numFmtId="164" fontId="6" fillId="0" borderId="54" xfId="1" applyNumberFormat="1" applyFont="1" applyFill="1" applyBorder="1" applyAlignment="1">
      <alignment horizontal="right"/>
    </xf>
    <xf numFmtId="0" fontId="9" fillId="0" borderId="33" xfId="3" applyFont="1" applyFill="1" applyBorder="1" applyAlignment="1">
      <alignment horizontal="left" vertical="center" wrapText="1" indent="1"/>
    </xf>
    <xf numFmtId="0" fontId="9" fillId="0" borderId="34" xfId="3" applyFont="1" applyFill="1" applyBorder="1" applyAlignment="1">
      <alignment horizontal="left" vertical="center" wrapText="1" indent="1"/>
    </xf>
    <xf numFmtId="0" fontId="9" fillId="0" borderId="46" xfId="3" applyFont="1" applyFill="1" applyBorder="1" applyAlignment="1">
      <alignment horizontal="left" vertical="center"/>
    </xf>
    <xf numFmtId="0" fontId="5" fillId="0" borderId="36" xfId="3" applyFont="1" applyFill="1" applyBorder="1" applyAlignment="1">
      <alignment horizontal="left" vertical="center" wrapText="1" indent="1"/>
    </xf>
    <xf numFmtId="0" fontId="5" fillId="0" borderId="37" xfId="3" applyFont="1" applyFill="1" applyBorder="1" applyAlignment="1">
      <alignment horizontal="left" vertical="center" wrapText="1" indent="1"/>
    </xf>
    <xf numFmtId="0" fontId="8" fillId="0" borderId="38" xfId="3" applyFont="1" applyFill="1" applyBorder="1" applyAlignment="1">
      <alignment horizontal="left" vertical="center" indent="1"/>
    </xf>
    <xf numFmtId="164" fontId="5" fillId="3" borderId="36" xfId="1" applyNumberFormat="1" applyFont="1" applyFill="1" applyBorder="1" applyAlignment="1">
      <alignment horizontal="right"/>
    </xf>
    <xf numFmtId="164" fontId="5" fillId="3" borderId="39" xfId="1" applyNumberFormat="1" applyFont="1" applyFill="1" applyBorder="1" applyAlignment="1">
      <alignment horizontal="right"/>
    </xf>
    <xf numFmtId="164" fontId="5" fillId="3" borderId="40" xfId="1" applyNumberFormat="1" applyFont="1" applyFill="1" applyBorder="1" applyAlignment="1">
      <alignment horizontal="right"/>
    </xf>
    <xf numFmtId="14" fontId="5" fillId="0" borderId="36" xfId="3" applyNumberFormat="1" applyFont="1" applyFill="1" applyBorder="1" applyAlignment="1">
      <alignment horizontal="left" vertical="center" wrapText="1" indent="1"/>
    </xf>
    <xf numFmtId="14" fontId="5" fillId="0" borderId="37" xfId="3" applyNumberFormat="1" applyFont="1" applyFill="1" applyBorder="1" applyAlignment="1">
      <alignment horizontal="left" vertical="center" wrapText="1" indent="1"/>
    </xf>
    <xf numFmtId="0" fontId="8" fillId="0" borderId="36" xfId="3" applyFont="1" applyFill="1" applyBorder="1" applyAlignment="1">
      <alignment horizontal="left" vertical="center" wrapText="1" indent="1"/>
    </xf>
    <xf numFmtId="0" fontId="8" fillId="0" borderId="37" xfId="3" applyFont="1" applyFill="1" applyBorder="1" applyAlignment="1">
      <alignment horizontal="left" vertical="center" wrapText="1" indent="1"/>
    </xf>
    <xf numFmtId="164" fontId="6" fillId="3" borderId="50" xfId="1" applyNumberFormat="1" applyFont="1" applyFill="1" applyBorder="1" applyAlignment="1">
      <alignment horizontal="right"/>
    </xf>
    <xf numFmtId="164" fontId="6" fillId="3" borderId="53" xfId="1" applyNumberFormat="1" applyFont="1" applyFill="1" applyBorder="1" applyAlignment="1">
      <alignment horizontal="right"/>
    </xf>
    <xf numFmtId="164" fontId="6" fillId="3" borderId="54" xfId="1" applyNumberFormat="1" applyFont="1" applyFill="1" applyBorder="1" applyAlignment="1">
      <alignment horizontal="right"/>
    </xf>
    <xf numFmtId="0" fontId="6" fillId="0" borderId="52" xfId="3" applyFont="1" applyFill="1" applyBorder="1" applyAlignment="1">
      <alignment horizontal="left"/>
    </xf>
    <xf numFmtId="0" fontId="11" fillId="0" borderId="0" xfId="4" applyFont="1"/>
    <xf numFmtId="0" fontId="5" fillId="0" borderId="0" xfId="4" applyFont="1"/>
    <xf numFmtId="14" fontId="6" fillId="0" borderId="0" xfId="4" applyNumberFormat="1" applyFont="1"/>
    <xf numFmtId="0" fontId="12" fillId="0" borderId="0" xfId="4" applyFont="1"/>
    <xf numFmtId="0" fontId="5" fillId="0" borderId="24" xfId="5" applyFont="1" applyBorder="1" applyAlignment="1">
      <alignment horizontal="center" vertical="center" wrapText="1"/>
    </xf>
    <xf numFmtId="0" fontId="5" fillId="0" borderId="62" xfId="5" applyFont="1" applyBorder="1" applyAlignment="1">
      <alignment horizontal="center" vertical="center" wrapText="1"/>
    </xf>
    <xf numFmtId="0" fontId="5" fillId="0" borderId="50" xfId="4" applyFont="1" applyBorder="1" applyAlignment="1">
      <alignment horizontal="center" vertical="center"/>
    </xf>
    <xf numFmtId="0" fontId="5" fillId="0" borderId="53" xfId="4" applyFont="1" applyBorder="1" applyAlignment="1">
      <alignment horizontal="center" vertical="center"/>
    </xf>
    <xf numFmtId="0" fontId="5" fillId="0" borderId="51" xfId="4" applyFont="1" applyBorder="1" applyAlignment="1">
      <alignment horizontal="center" vertical="center"/>
    </xf>
    <xf numFmtId="0" fontId="5" fillId="0" borderId="54" xfId="4" applyFont="1" applyBorder="1" applyAlignment="1">
      <alignment horizontal="center" vertical="center"/>
    </xf>
    <xf numFmtId="0" fontId="5" fillId="0" borderId="63" xfId="5" applyFont="1" applyBorder="1" applyAlignment="1">
      <alignment horizontal="center" vertical="center"/>
    </xf>
    <xf numFmtId="0" fontId="5" fillId="0" borderId="51" xfId="5" applyFont="1" applyBorder="1" applyAlignment="1">
      <alignment horizontal="center" vertical="center"/>
    </xf>
    <xf numFmtId="0" fontId="5" fillId="0" borderId="52" xfId="5" applyFont="1" applyBorder="1" applyAlignment="1">
      <alignment horizontal="center" vertical="center"/>
    </xf>
    <xf numFmtId="0" fontId="5" fillId="0" borderId="64" xfId="5" applyFont="1" applyBorder="1" applyAlignment="1">
      <alignment horizontal="center" vertical="center"/>
    </xf>
    <xf numFmtId="0" fontId="12" fillId="4" borderId="65" xfId="4" applyFont="1" applyFill="1" applyBorder="1"/>
    <xf numFmtId="0" fontId="12" fillId="4" borderId="66" xfId="4" applyFont="1" applyFill="1" applyBorder="1"/>
    <xf numFmtId="0" fontId="12" fillId="4" borderId="67" xfId="4" applyFont="1" applyFill="1" applyBorder="1" applyAlignment="1">
      <alignment horizontal="left" indent="1"/>
    </xf>
    <xf numFmtId="0" fontId="12" fillId="4" borderId="68" xfId="4" applyFont="1" applyFill="1" applyBorder="1" applyAlignment="1">
      <alignment wrapText="1"/>
    </xf>
    <xf numFmtId="165" fontId="12" fillId="5" borderId="33" xfId="4" applyNumberFormat="1" applyFont="1" applyFill="1" applyBorder="1"/>
    <xf numFmtId="165" fontId="12" fillId="4" borderId="34" xfId="4" applyNumberFormat="1" applyFont="1" applyFill="1" applyBorder="1"/>
    <xf numFmtId="10" fontId="12" fillId="4" borderId="69" xfId="4" applyNumberFormat="1" applyFont="1" applyFill="1" applyBorder="1"/>
    <xf numFmtId="165" fontId="12" fillId="4" borderId="47" xfId="4" applyNumberFormat="1" applyFont="1" applyFill="1" applyBorder="1"/>
    <xf numFmtId="165" fontId="12" fillId="4" borderId="70" xfId="4" applyNumberFormat="1" applyFont="1" applyFill="1" applyBorder="1"/>
    <xf numFmtId="10" fontId="12" fillId="4" borderId="35" xfId="4" applyNumberFormat="1" applyFont="1" applyFill="1" applyBorder="1"/>
    <xf numFmtId="0" fontId="14" fillId="0" borderId="0" xfId="0" applyFont="1"/>
    <xf numFmtId="16" fontId="15" fillId="6" borderId="36" xfId="4" applyNumberFormat="1" applyFont="1" applyFill="1" applyBorder="1"/>
    <xf numFmtId="16" fontId="15" fillId="6" borderId="39" xfId="4" applyNumberFormat="1" applyFont="1" applyFill="1" applyBorder="1"/>
    <xf numFmtId="0" fontId="15" fillId="6" borderId="37" xfId="4" applyFont="1" applyFill="1" applyBorder="1" applyAlignment="1">
      <alignment horizontal="left" indent="1"/>
    </xf>
    <xf numFmtId="0" fontId="15" fillId="6" borderId="40" xfId="4" applyFont="1" applyFill="1" applyBorder="1" applyAlignment="1">
      <alignment horizontal="left" wrapText="1" indent="1"/>
    </xf>
    <xf numFmtId="165" fontId="15" fillId="7" borderId="71" xfId="4" applyNumberFormat="1" applyFont="1" applyFill="1" applyBorder="1"/>
    <xf numFmtId="165" fontId="15" fillId="7" borderId="37" xfId="4" applyNumberFormat="1" applyFont="1" applyFill="1" applyBorder="1"/>
    <xf numFmtId="10" fontId="15" fillId="7" borderId="72" xfId="4" applyNumberFormat="1" applyFont="1" applyFill="1" applyBorder="1"/>
    <xf numFmtId="165" fontId="15" fillId="6" borderId="39" xfId="4" applyNumberFormat="1" applyFont="1" applyFill="1" applyBorder="1"/>
    <xf numFmtId="165" fontId="15" fillId="6" borderId="37" xfId="4" applyNumberFormat="1" applyFont="1" applyFill="1" applyBorder="1"/>
    <xf numFmtId="10" fontId="15" fillId="6" borderId="72" xfId="4" applyNumberFormat="1" applyFont="1" applyFill="1" applyBorder="1"/>
    <xf numFmtId="165" fontId="15" fillId="6" borderId="73" xfId="4" applyNumberFormat="1" applyFont="1" applyFill="1" applyBorder="1"/>
    <xf numFmtId="10" fontId="15" fillId="6" borderId="40" xfId="4" applyNumberFormat="1" applyFont="1" applyFill="1" applyBorder="1"/>
    <xf numFmtId="16" fontId="15" fillId="6" borderId="74" xfId="4" applyNumberFormat="1" applyFont="1" applyFill="1" applyBorder="1"/>
    <xf numFmtId="16" fontId="15" fillId="6" borderId="75" xfId="4" applyNumberFormat="1" applyFont="1" applyFill="1" applyBorder="1"/>
    <xf numFmtId="0" fontId="15" fillId="6" borderId="76" xfId="4" applyFont="1" applyFill="1" applyBorder="1" applyAlignment="1">
      <alignment horizontal="left" indent="1"/>
    </xf>
    <xf numFmtId="0" fontId="15" fillId="6" borderId="77" xfId="4" applyFont="1" applyFill="1" applyBorder="1" applyAlignment="1">
      <alignment horizontal="left" wrapText="1" indent="1"/>
    </xf>
    <xf numFmtId="165" fontId="15" fillId="7" borderId="78" xfId="4" applyNumberFormat="1" applyFont="1" applyFill="1" applyBorder="1"/>
    <xf numFmtId="165" fontId="15" fillId="7" borderId="76" xfId="4" applyNumberFormat="1" applyFont="1" applyFill="1" applyBorder="1"/>
    <xf numFmtId="10" fontId="15" fillId="7" borderId="79" xfId="4" applyNumberFormat="1" applyFont="1" applyFill="1" applyBorder="1"/>
    <xf numFmtId="165" fontId="15" fillId="6" borderId="75" xfId="4" applyNumberFormat="1" applyFont="1" applyFill="1" applyBorder="1"/>
    <xf numFmtId="165" fontId="15" fillId="6" borderId="76" xfId="4" applyNumberFormat="1" applyFont="1" applyFill="1" applyBorder="1"/>
    <xf numFmtId="10" fontId="15" fillId="6" borderId="79" xfId="4" applyNumberFormat="1" applyFont="1" applyFill="1" applyBorder="1"/>
    <xf numFmtId="165" fontId="15" fillId="6" borderId="80" xfId="4" applyNumberFormat="1" applyFont="1" applyFill="1" applyBorder="1"/>
    <xf numFmtId="10" fontId="15" fillId="6" borderId="77" xfId="4" applyNumberFormat="1" applyFont="1" applyFill="1" applyBorder="1"/>
    <xf numFmtId="0" fontId="12" fillId="6" borderId="65" xfId="4" applyFont="1" applyFill="1" applyBorder="1"/>
    <xf numFmtId="0" fontId="12" fillId="6" borderId="66" xfId="4" applyFont="1" applyFill="1" applyBorder="1"/>
    <xf numFmtId="16" fontId="12" fillId="6" borderId="66" xfId="4" applyNumberFormat="1" applyFont="1" applyFill="1" applyBorder="1"/>
    <xf numFmtId="0" fontId="12" fillId="6" borderId="67" xfId="4" applyFont="1" applyFill="1" applyBorder="1" applyAlignment="1">
      <alignment horizontal="left" indent="1"/>
    </xf>
    <xf numFmtId="0" fontId="12" fillId="6" borderId="68" xfId="4" applyFont="1" applyFill="1" applyBorder="1" applyAlignment="1">
      <alignment wrapText="1"/>
    </xf>
    <xf numFmtId="165" fontId="12" fillId="6" borderId="67" xfId="4" applyNumberFormat="1" applyFont="1" applyFill="1" applyBorder="1"/>
    <xf numFmtId="10" fontId="12" fillId="6" borderId="82" xfId="4" applyNumberFormat="1" applyFont="1" applyFill="1" applyBorder="1"/>
    <xf numFmtId="165" fontId="12" fillId="6" borderId="66" xfId="4" applyNumberFormat="1" applyFont="1" applyFill="1" applyBorder="1"/>
    <xf numFmtId="165" fontId="12" fillId="6" borderId="83" xfId="4" applyNumberFormat="1" applyFont="1" applyFill="1" applyBorder="1"/>
    <xf numFmtId="10" fontId="12" fillId="6" borderId="68" xfId="4" applyNumberFormat="1" applyFont="1" applyFill="1" applyBorder="1"/>
    <xf numFmtId="16" fontId="15" fillId="3" borderId="36" xfId="4" applyNumberFormat="1" applyFont="1" applyFill="1" applyBorder="1"/>
    <xf numFmtId="16" fontId="15" fillId="3" borderId="39" xfId="4" applyNumberFormat="1" applyFont="1" applyFill="1" applyBorder="1"/>
    <xf numFmtId="0" fontId="15" fillId="3" borderId="37" xfId="4" applyFont="1" applyFill="1" applyBorder="1" applyAlignment="1">
      <alignment horizontal="left" indent="1"/>
    </xf>
    <xf numFmtId="0" fontId="15" fillId="3" borderId="40" xfId="4" applyFont="1" applyFill="1" applyBorder="1" applyAlignment="1">
      <alignment horizontal="left" wrapText="1" indent="1"/>
    </xf>
    <xf numFmtId="165" fontId="15" fillId="3" borderId="39" xfId="4" applyNumberFormat="1" applyFont="1" applyFill="1" applyBorder="1"/>
    <xf numFmtId="165" fontId="15" fillId="3" borderId="37" xfId="4" applyNumberFormat="1" applyFont="1" applyFill="1" applyBorder="1"/>
    <xf numFmtId="10" fontId="15" fillId="3" borderId="72" xfId="4" applyNumberFormat="1" applyFont="1" applyFill="1" applyBorder="1"/>
    <xf numFmtId="165" fontId="15" fillId="3" borderId="73" xfId="4" applyNumberFormat="1" applyFont="1" applyFill="1" applyBorder="1"/>
    <xf numFmtId="10" fontId="15" fillId="3" borderId="40" xfId="4" applyNumberFormat="1" applyFont="1" applyFill="1" applyBorder="1"/>
    <xf numFmtId="14" fontId="5" fillId="0" borderId="36" xfId="4" applyNumberFormat="1" applyFont="1" applyBorder="1"/>
    <xf numFmtId="14" fontId="5" fillId="0" borderId="39" xfId="4" applyNumberFormat="1" applyFont="1" applyBorder="1"/>
    <xf numFmtId="0" fontId="5" fillId="0" borderId="37" xfId="4" applyFont="1" applyBorder="1" applyAlignment="1">
      <alignment horizontal="left" indent="1"/>
    </xf>
    <xf numFmtId="0" fontId="8" fillId="0" borderId="40" xfId="4" applyFont="1" applyFill="1" applyBorder="1" applyAlignment="1">
      <alignment horizontal="left" wrapText="1" indent="3"/>
    </xf>
    <xf numFmtId="165" fontId="8" fillId="7" borderId="71" xfId="4" applyNumberFormat="1" applyFont="1" applyFill="1" applyBorder="1"/>
    <xf numFmtId="165" fontId="8" fillId="7" borderId="37" xfId="4" applyNumberFormat="1" applyFont="1" applyFill="1" applyBorder="1"/>
    <xf numFmtId="10" fontId="8" fillId="7" borderId="72" xfId="4" applyNumberFormat="1" applyFont="1" applyFill="1" applyBorder="1"/>
    <xf numFmtId="165" fontId="8" fillId="0" borderId="39" xfId="4" applyNumberFormat="1" applyFont="1" applyBorder="1"/>
    <xf numFmtId="165" fontId="8" fillId="0" borderId="37" xfId="4" applyNumberFormat="1" applyFont="1" applyBorder="1"/>
    <xf numFmtId="10" fontId="8" fillId="0" borderId="72" xfId="4" applyNumberFormat="1" applyFont="1" applyBorder="1"/>
    <xf numFmtId="165" fontId="8" fillId="0" borderId="73" xfId="4" applyNumberFormat="1" applyFont="1" applyBorder="1"/>
    <xf numFmtId="10" fontId="8" fillId="0" borderId="40" xfId="4" applyNumberFormat="1" applyFont="1" applyBorder="1"/>
    <xf numFmtId="165" fontId="8" fillId="8" borderId="39" xfId="4" applyNumberFormat="1" applyFont="1" applyFill="1" applyBorder="1"/>
    <xf numFmtId="165" fontId="8" fillId="8" borderId="37" xfId="4" applyNumberFormat="1" applyFont="1" applyFill="1" applyBorder="1"/>
    <xf numFmtId="0" fontId="8" fillId="0" borderId="40" xfId="4" applyFont="1" applyBorder="1" applyAlignment="1">
      <alignment horizontal="left" wrapText="1" indent="3"/>
    </xf>
    <xf numFmtId="165" fontId="15" fillId="0" borderId="39" xfId="4" applyNumberFormat="1" applyFont="1" applyFill="1" applyBorder="1"/>
    <xf numFmtId="165" fontId="15" fillId="0" borderId="37" xfId="4" applyNumberFormat="1" applyFont="1" applyFill="1" applyBorder="1"/>
    <xf numFmtId="10" fontId="15" fillId="0" borderId="72" xfId="4" applyNumberFormat="1" applyFont="1" applyFill="1" applyBorder="1"/>
    <xf numFmtId="165" fontId="15" fillId="0" borderId="73" xfId="4" applyNumberFormat="1" applyFont="1" applyFill="1" applyBorder="1"/>
    <xf numFmtId="10" fontId="15" fillId="0" borderId="40" xfId="4" applyNumberFormat="1" applyFont="1" applyFill="1" applyBorder="1"/>
    <xf numFmtId="14" fontId="5" fillId="0" borderId="74" xfId="4" applyNumberFormat="1" applyFont="1" applyBorder="1"/>
    <xf numFmtId="14" fontId="5" fillId="0" borderId="75" xfId="4" applyNumberFormat="1" applyFont="1" applyBorder="1"/>
    <xf numFmtId="0" fontId="5" fillId="0" borderId="76" xfId="4" applyFont="1" applyBorder="1" applyAlignment="1">
      <alignment horizontal="left" indent="1"/>
    </xf>
    <xf numFmtId="0" fontId="8" fillId="0" borderId="77" xfId="4" applyFont="1" applyBorder="1" applyAlignment="1">
      <alignment horizontal="left" wrapText="1" indent="3"/>
    </xf>
    <xf numFmtId="165" fontId="8" fillId="7" borderId="84" xfId="4" applyNumberFormat="1" applyFont="1" applyFill="1" applyBorder="1"/>
    <xf numFmtId="165" fontId="8" fillId="7" borderId="42" xfId="4" applyNumberFormat="1" applyFont="1" applyFill="1" applyBorder="1"/>
    <xf numFmtId="10" fontId="8" fillId="7" borderId="85" xfId="4" applyNumberFormat="1" applyFont="1" applyFill="1" applyBorder="1"/>
    <xf numFmtId="165" fontId="8" fillId="0" borderId="44" xfId="4" applyNumberFormat="1" applyFont="1" applyBorder="1"/>
    <xf numFmtId="165" fontId="8" fillId="0" borderId="42" xfId="4" applyNumberFormat="1" applyFont="1" applyBorder="1"/>
    <xf numFmtId="10" fontId="8" fillId="0" borderId="85" xfId="4" applyNumberFormat="1" applyFont="1" applyBorder="1"/>
    <xf numFmtId="165" fontId="8" fillId="0" borderId="86" xfId="4" applyNumberFormat="1" applyFont="1" applyBorder="1"/>
    <xf numFmtId="10" fontId="8" fillId="0" borderId="45" xfId="4" applyNumberFormat="1" applyFont="1" applyBorder="1"/>
    <xf numFmtId="165" fontId="12" fillId="0" borderId="81" xfId="4" applyNumberFormat="1" applyFont="1" applyFill="1" applyBorder="1"/>
    <xf numFmtId="165" fontId="12" fillId="0" borderId="67" xfId="4" applyNumberFormat="1" applyFont="1" applyFill="1" applyBorder="1"/>
    <xf numFmtId="165" fontId="8" fillId="0" borderId="37" xfId="4" applyNumberFormat="1" applyFont="1" applyFill="1" applyBorder="1"/>
    <xf numFmtId="165" fontId="15" fillId="9" borderId="36" xfId="4" applyNumberFormat="1" applyFont="1" applyFill="1" applyBorder="1"/>
    <xf numFmtId="0" fontId="5" fillId="0" borderId="88" xfId="5" applyFont="1" applyBorder="1" applyAlignment="1">
      <alignment horizontal="center" vertical="center" wrapText="1"/>
    </xf>
    <xf numFmtId="0" fontId="5" fillId="0" borderId="89" xfId="5" applyFont="1" applyBorder="1" applyAlignment="1">
      <alignment horizontal="center" vertical="center" wrapText="1"/>
    </xf>
    <xf numFmtId="0" fontId="5" fillId="0" borderId="27" xfId="5" applyFont="1" applyBorder="1" applyAlignment="1">
      <alignment horizontal="center" vertical="center" wrapText="1"/>
    </xf>
    <xf numFmtId="0" fontId="5" fillId="0" borderId="28" xfId="5" applyFont="1" applyBorder="1" applyAlignment="1">
      <alignment horizontal="center" vertical="center" wrapText="1"/>
    </xf>
    <xf numFmtId="165" fontId="12" fillId="4" borderId="90" xfId="4" applyNumberFormat="1" applyFont="1" applyFill="1" applyBorder="1"/>
    <xf numFmtId="10" fontId="12" fillId="4" borderId="70" xfId="4" applyNumberFormat="1" applyFont="1" applyFill="1" applyBorder="1"/>
    <xf numFmtId="10" fontId="15" fillId="6" borderId="73" xfId="4" applyNumberFormat="1" applyFont="1" applyFill="1" applyBorder="1"/>
    <xf numFmtId="10" fontId="15" fillId="6" borderId="80" xfId="4" applyNumberFormat="1" applyFont="1" applyFill="1" applyBorder="1"/>
    <xf numFmtId="10" fontId="12" fillId="6" borderId="83" xfId="4" applyNumberFormat="1" applyFont="1" applyFill="1" applyBorder="1"/>
    <xf numFmtId="10" fontId="15" fillId="3" borderId="73" xfId="4" applyNumberFormat="1" applyFont="1" applyFill="1" applyBorder="1"/>
    <xf numFmtId="10" fontId="8" fillId="0" borderId="73" xfId="4" applyNumberFormat="1" applyFont="1" applyBorder="1"/>
    <xf numFmtId="10" fontId="15" fillId="0" borderId="73" xfId="4" applyNumberFormat="1" applyFont="1" applyFill="1" applyBorder="1"/>
    <xf numFmtId="10" fontId="8" fillId="0" borderId="86" xfId="4" applyNumberFormat="1" applyFont="1" applyBorder="1"/>
    <xf numFmtId="165" fontId="15" fillId="7" borderId="36" xfId="4" applyNumberFormat="1" applyFont="1" applyFill="1" applyBorder="1"/>
    <xf numFmtId="0" fontId="0" fillId="0" borderId="1" xfId="0" applyBorder="1" applyAlignment="1">
      <alignment horizontal="center" vertical="center"/>
    </xf>
    <xf numFmtId="0" fontId="5" fillId="0" borderId="45" xfId="3" applyFont="1" applyFill="1" applyBorder="1" applyAlignment="1">
      <alignment horizontal="left" vertical="center" indent="1"/>
    </xf>
    <xf numFmtId="165" fontId="15" fillId="7" borderId="73" xfId="4" applyNumberFormat="1" applyFont="1" applyFill="1" applyBorder="1"/>
    <xf numFmtId="165" fontId="8" fillId="7" borderId="73" xfId="4" applyNumberFormat="1" applyFont="1" applyFill="1" applyBorder="1"/>
    <xf numFmtId="165" fontId="8" fillId="7" borderId="86" xfId="4" applyNumberFormat="1" applyFont="1" applyFill="1" applyBorder="1"/>
    <xf numFmtId="10" fontId="15" fillId="7" borderId="40" xfId="4" applyNumberFormat="1" applyFont="1" applyFill="1" applyBorder="1"/>
    <xf numFmtId="10" fontId="8" fillId="7" borderId="40" xfId="4" applyNumberFormat="1" applyFont="1" applyFill="1" applyBorder="1"/>
    <xf numFmtId="10" fontId="8" fillId="7" borderId="45" xfId="4" applyNumberFormat="1" applyFont="1" applyFill="1" applyBorder="1"/>
    <xf numFmtId="165" fontId="15" fillId="7" borderId="80" xfId="4" applyNumberFormat="1" applyFont="1" applyFill="1" applyBorder="1"/>
    <xf numFmtId="10" fontId="15" fillId="7" borderId="77" xfId="4" applyNumberFormat="1" applyFont="1" applyFill="1" applyBorder="1"/>
    <xf numFmtId="0" fontId="6" fillId="0" borderId="34" xfId="3" applyFont="1" applyFill="1" applyBorder="1" applyAlignment="1">
      <alignment horizontal="left" vertical="center" indent="1"/>
    </xf>
    <xf numFmtId="0" fontId="5" fillId="0" borderId="30" xfId="3" applyFont="1" applyFill="1" applyBorder="1" applyAlignment="1">
      <alignment horizontal="left" vertical="center" indent="1"/>
    </xf>
    <xf numFmtId="16" fontId="5" fillId="0" borderId="37" xfId="3" applyNumberFormat="1" applyFont="1" applyFill="1" applyBorder="1" applyAlignment="1">
      <alignment horizontal="left" vertical="center" indent="1"/>
    </xf>
    <xf numFmtId="16" fontId="5" fillId="0" borderId="42" xfId="3" applyNumberFormat="1" applyFont="1" applyFill="1" applyBorder="1" applyAlignment="1">
      <alignment horizontal="left" vertical="center" indent="1"/>
    </xf>
    <xf numFmtId="0" fontId="8" fillId="0" borderId="30" xfId="3" applyFont="1" applyFill="1" applyBorder="1" applyAlignment="1">
      <alignment horizontal="left" vertical="center" indent="1"/>
    </xf>
    <xf numFmtId="16" fontId="8" fillId="0" borderId="37" xfId="3" applyNumberFormat="1" applyFont="1" applyFill="1" applyBorder="1" applyAlignment="1">
      <alignment horizontal="left" vertical="center" indent="1"/>
    </xf>
    <xf numFmtId="16" fontId="8" fillId="0" borderId="42" xfId="3" applyNumberFormat="1" applyFont="1" applyFill="1" applyBorder="1" applyAlignment="1">
      <alignment horizontal="left" vertical="center" indent="1"/>
    </xf>
    <xf numFmtId="0" fontId="6" fillId="0" borderId="51" xfId="3" applyFont="1" applyFill="1" applyBorder="1" applyAlignment="1">
      <alignment horizontal="left" vertical="center" indent="1"/>
    </xf>
    <xf numFmtId="0" fontId="9" fillId="0" borderId="34" xfId="3" applyFont="1" applyFill="1" applyBorder="1" applyAlignment="1">
      <alignment horizontal="left" vertical="center" indent="1"/>
    </xf>
    <xf numFmtId="0" fontId="5" fillId="0" borderId="37" xfId="3" applyFont="1" applyFill="1" applyBorder="1" applyAlignment="1">
      <alignment horizontal="left" vertical="center" indent="1"/>
    </xf>
    <xf numFmtId="14" fontId="5" fillId="0" borderId="37" xfId="3" applyNumberFormat="1" applyFont="1" applyFill="1" applyBorder="1" applyAlignment="1">
      <alignment horizontal="left" vertical="center" indent="1"/>
    </xf>
    <xf numFmtId="0" fontId="8" fillId="0" borderId="37" xfId="3" applyFont="1" applyFill="1" applyBorder="1" applyAlignment="1">
      <alignment horizontal="left" vertical="center" indent="1"/>
    </xf>
    <xf numFmtId="0" fontId="5" fillId="0" borderId="0" xfId="4" applyFont="1"/>
    <xf numFmtId="0" fontId="5" fillId="0" borderId="51" xfId="4" applyFont="1" applyBorder="1" applyAlignment="1">
      <alignment horizontal="center" vertical="center"/>
    </xf>
    <xf numFmtId="0" fontId="5" fillId="0" borderId="54" xfId="4" applyFont="1" applyBorder="1" applyAlignment="1">
      <alignment horizontal="center" vertical="center"/>
    </xf>
    <xf numFmtId="0" fontId="5" fillId="0" borderId="51" xfId="5" applyFont="1" applyBorder="1" applyAlignment="1">
      <alignment horizontal="center" vertical="center"/>
    </xf>
    <xf numFmtId="10" fontId="12" fillId="4" borderId="35" xfId="4" applyNumberFormat="1" applyFont="1" applyFill="1" applyBorder="1"/>
    <xf numFmtId="0" fontId="14" fillId="0" borderId="0" xfId="0" applyFont="1"/>
    <xf numFmtId="165" fontId="15" fillId="7" borderId="37" xfId="4" applyNumberFormat="1" applyFont="1" applyFill="1" applyBorder="1"/>
    <xf numFmtId="165" fontId="15" fillId="7" borderId="76" xfId="4" applyNumberFormat="1" applyFont="1" applyFill="1" applyBorder="1"/>
    <xf numFmtId="10" fontId="12" fillId="6" borderId="68" xfId="4" applyNumberFormat="1" applyFont="1" applyFill="1" applyBorder="1"/>
    <xf numFmtId="165" fontId="8" fillId="7" borderId="37" xfId="4" applyNumberFormat="1" applyFont="1" applyFill="1" applyBorder="1"/>
    <xf numFmtId="165" fontId="8" fillId="7" borderId="42" xfId="4" applyNumberFormat="1" applyFont="1" applyFill="1" applyBorder="1"/>
    <xf numFmtId="165" fontId="12" fillId="0" borderId="67" xfId="4" applyNumberFormat="1" applyFont="1" applyFill="1" applyBorder="1"/>
    <xf numFmtId="10" fontId="15" fillId="7" borderId="40" xfId="4" applyNumberFormat="1" applyFont="1" applyFill="1" applyBorder="1"/>
    <xf numFmtId="10" fontId="8" fillId="7" borderId="40" xfId="4" applyNumberFormat="1" applyFont="1" applyFill="1" applyBorder="1"/>
    <xf numFmtId="10" fontId="8" fillId="7" borderId="45" xfId="4" applyNumberFormat="1" applyFont="1" applyFill="1" applyBorder="1"/>
    <xf numFmtId="10" fontId="15" fillId="7" borderId="77" xfId="4" applyNumberFormat="1" applyFont="1" applyFill="1" applyBorder="1"/>
    <xf numFmtId="0" fontId="8" fillId="0" borderId="37" xfId="4" applyFont="1" applyFill="1" applyBorder="1" applyAlignment="1">
      <alignment horizontal="left" wrapText="1" indent="3"/>
    </xf>
    <xf numFmtId="0" fontId="8" fillId="0" borderId="37" xfId="4" applyFont="1" applyBorder="1" applyAlignment="1">
      <alignment horizontal="left" wrapText="1" indent="3"/>
    </xf>
    <xf numFmtId="0" fontId="5" fillId="0" borderId="54" xfId="5" applyFont="1" applyBorder="1" applyAlignment="1">
      <alignment horizontal="center" vertical="center"/>
    </xf>
    <xf numFmtId="0" fontId="12" fillId="4" borderId="67" xfId="4" applyFont="1" applyFill="1" applyBorder="1" applyAlignment="1">
      <alignment wrapText="1"/>
    </xf>
    <xf numFmtId="165" fontId="12" fillId="5" borderId="34" xfId="4" applyNumberFormat="1" applyFont="1" applyFill="1" applyBorder="1"/>
    <xf numFmtId="0" fontId="15" fillId="6" borderId="37" xfId="4" applyFont="1" applyFill="1" applyBorder="1" applyAlignment="1">
      <alignment horizontal="left" wrapText="1" indent="1"/>
    </xf>
    <xf numFmtId="0" fontId="15" fillId="6" borderId="76" xfId="4" applyFont="1" applyFill="1" applyBorder="1" applyAlignment="1">
      <alignment horizontal="left" wrapText="1" indent="1"/>
    </xf>
    <xf numFmtId="0" fontId="12" fillId="6" borderId="67" xfId="4" applyFont="1" applyFill="1" applyBorder="1" applyAlignment="1">
      <alignment wrapText="1"/>
    </xf>
    <xf numFmtId="0" fontId="15" fillId="3" borderId="37" xfId="4" applyFont="1" applyFill="1" applyBorder="1" applyAlignment="1">
      <alignment horizontal="left" wrapText="1" indent="1"/>
    </xf>
    <xf numFmtId="0" fontId="8" fillId="0" borderId="76" xfId="4" applyFont="1" applyBorder="1" applyAlignment="1">
      <alignment horizontal="left" wrapText="1" indent="3"/>
    </xf>
    <xf numFmtId="165" fontId="12" fillId="4" borderId="34" xfId="4" applyNumberFormat="1" applyFont="1" applyFill="1" applyBorder="1"/>
    <xf numFmtId="165" fontId="12" fillId="4" borderId="47" xfId="4" applyNumberFormat="1" applyFont="1" applyFill="1" applyBorder="1"/>
    <xf numFmtId="165" fontId="15" fillId="6" borderId="39" xfId="4" applyNumberFormat="1" applyFont="1" applyFill="1" applyBorder="1"/>
    <xf numFmtId="165" fontId="15" fillId="6" borderId="37" xfId="4" applyNumberFormat="1" applyFont="1" applyFill="1" applyBorder="1"/>
    <xf numFmtId="165" fontId="15" fillId="6" borderId="75" xfId="4" applyNumberFormat="1" applyFont="1" applyFill="1" applyBorder="1"/>
    <xf numFmtId="165" fontId="15" fillId="6" borderId="76" xfId="4" applyNumberFormat="1" applyFont="1" applyFill="1" applyBorder="1"/>
    <xf numFmtId="165" fontId="12" fillId="6" borderId="67" xfId="4" applyNumberFormat="1" applyFont="1" applyFill="1" applyBorder="1"/>
    <xf numFmtId="165" fontId="12" fillId="6" borderId="66" xfId="4" applyNumberFormat="1" applyFont="1" applyFill="1" applyBorder="1"/>
    <xf numFmtId="165" fontId="15" fillId="3" borderId="39" xfId="4" applyNumberFormat="1" applyFont="1" applyFill="1" applyBorder="1"/>
    <xf numFmtId="165" fontId="15" fillId="3" borderId="37" xfId="4" applyNumberFormat="1" applyFont="1" applyFill="1" applyBorder="1"/>
    <xf numFmtId="165" fontId="8" fillId="0" borderId="39" xfId="4" applyNumberFormat="1" applyFont="1" applyBorder="1"/>
    <xf numFmtId="165" fontId="8" fillId="0" borderId="37" xfId="4" applyNumberFormat="1" applyFont="1" applyBorder="1"/>
    <xf numFmtId="165" fontId="8" fillId="8" borderId="37" xfId="4" applyNumberFormat="1" applyFont="1" applyFill="1" applyBorder="1"/>
    <xf numFmtId="165" fontId="15" fillId="0" borderId="37" xfId="4" applyNumberFormat="1" applyFont="1" applyFill="1" applyBorder="1"/>
    <xf numFmtId="165" fontId="8" fillId="0" borderId="44" xfId="4" applyNumberFormat="1" applyFont="1" applyBorder="1"/>
    <xf numFmtId="165" fontId="8" fillId="0" borderId="42" xfId="4" applyNumberFormat="1" applyFont="1" applyBorder="1"/>
    <xf numFmtId="165" fontId="14" fillId="0" borderId="0" xfId="0" applyNumberFormat="1" applyFont="1"/>
    <xf numFmtId="165" fontId="5" fillId="0" borderId="0" xfId="4" applyNumberFormat="1" applyFont="1"/>
    <xf numFmtId="166" fontId="5" fillId="0" borderId="0" xfId="4" applyNumberFormat="1" applyFont="1"/>
    <xf numFmtId="166" fontId="14" fillId="0" borderId="0" xfId="0" applyNumberFormat="1" applyFont="1"/>
    <xf numFmtId="17" fontId="14" fillId="0" borderId="0" xfId="0" applyNumberFormat="1" applyFont="1"/>
    <xf numFmtId="166" fontId="5" fillId="0" borderId="0" xfId="4" applyNumberFormat="1" applyFont="1" applyFill="1"/>
    <xf numFmtId="167" fontId="15" fillId="6" borderId="37" xfId="4" applyNumberFormat="1" applyFont="1" applyFill="1" applyBorder="1"/>
    <xf numFmtId="9" fontId="15" fillId="6" borderId="37" xfId="4" applyNumberFormat="1" applyFont="1" applyFill="1" applyBorder="1"/>
    <xf numFmtId="9" fontId="15" fillId="6" borderId="76" xfId="4" applyNumberFormat="1" applyFont="1" applyFill="1" applyBorder="1"/>
    <xf numFmtId="166" fontId="12" fillId="6" borderId="67" xfId="4" applyNumberFormat="1" applyFont="1" applyFill="1" applyBorder="1" applyAlignment="1">
      <alignment wrapText="1"/>
    </xf>
    <xf numFmtId="165" fontId="5" fillId="0" borderId="0" xfId="4" applyNumberFormat="1" applyFont="1" applyFill="1"/>
    <xf numFmtId="168" fontId="5" fillId="0" borderId="0" xfId="4" applyNumberFormat="1" applyFont="1" applyFill="1"/>
    <xf numFmtId="168" fontId="5" fillId="0" borderId="0" xfId="4" applyNumberFormat="1" applyFont="1"/>
    <xf numFmtId="10" fontId="12" fillId="2" borderId="69" xfId="4" applyNumberFormat="1" applyFont="1" applyFill="1" applyBorder="1"/>
    <xf numFmtId="165" fontId="12" fillId="2" borderId="67" xfId="4" applyNumberFormat="1" applyFont="1" applyFill="1" applyBorder="1"/>
    <xf numFmtId="168" fontId="5" fillId="2" borderId="0" xfId="4" applyNumberFormat="1" applyFont="1" applyFill="1"/>
    <xf numFmtId="0" fontId="5" fillId="0" borderId="24" xfId="5" applyFont="1" applyBorder="1" applyAlignment="1">
      <alignment horizontal="center" vertical="center" wrapText="1"/>
    </xf>
    <xf numFmtId="169" fontId="5" fillId="0" borderId="0" xfId="4" applyNumberFormat="1" applyFont="1" applyFill="1"/>
    <xf numFmtId="0" fontId="5" fillId="0" borderId="24" xfId="5" applyFont="1" applyBorder="1" applyAlignment="1">
      <alignment horizontal="center" vertical="center" wrapText="1"/>
    </xf>
    <xf numFmtId="0" fontId="5" fillId="0" borderId="24" xfId="5" applyFont="1" applyBorder="1" applyAlignment="1">
      <alignment horizontal="center" vertical="center" wrapText="1"/>
    </xf>
    <xf numFmtId="0" fontId="5" fillId="0" borderId="24" xfId="5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13" xfId="3" applyFont="1" applyFill="1" applyBorder="1" applyAlignment="1">
      <alignment horizontal="center" vertical="center"/>
    </xf>
    <xf numFmtId="0" fontId="5" fillId="0" borderId="20" xfId="3" applyFont="1" applyFill="1" applyBorder="1" applyAlignment="1">
      <alignment horizontal="center" vertical="center"/>
    </xf>
    <xf numFmtId="0" fontId="5" fillId="0" borderId="5" xfId="4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15" xfId="4" applyFont="1" applyBorder="1" applyAlignment="1">
      <alignment horizontal="center" vertical="center" wrapText="1"/>
    </xf>
    <xf numFmtId="0" fontId="5" fillId="0" borderId="16" xfId="4" applyFont="1" applyBorder="1" applyAlignment="1">
      <alignment horizontal="center" vertical="center" wrapText="1"/>
    </xf>
    <xf numFmtId="0" fontId="5" fillId="0" borderId="7" xfId="4" applyFont="1" applyBorder="1" applyAlignment="1">
      <alignment horizontal="center" vertical="center" wrapText="1"/>
    </xf>
    <xf numFmtId="0" fontId="5" fillId="0" borderId="8" xfId="4" applyFont="1" applyBorder="1" applyAlignment="1">
      <alignment horizontal="center" vertical="center" wrapText="1"/>
    </xf>
    <xf numFmtId="0" fontId="5" fillId="0" borderId="9" xfId="4" applyFont="1" applyBorder="1" applyAlignment="1">
      <alignment horizontal="center" vertical="center" wrapText="1"/>
    </xf>
    <xf numFmtId="0" fontId="5" fillId="0" borderId="2" xfId="5" applyFont="1" applyBorder="1" applyAlignment="1">
      <alignment horizontal="center" vertical="center" wrapText="1"/>
    </xf>
    <xf numFmtId="0" fontId="5" fillId="0" borderId="24" xfId="5" applyFont="1" applyBorder="1" applyAlignment="1">
      <alignment horizontal="center" vertical="center" wrapText="1"/>
    </xf>
    <xf numFmtId="0" fontId="5" fillId="0" borderId="60" xfId="5" applyNumberFormat="1" applyFont="1" applyBorder="1" applyAlignment="1">
      <alignment horizontal="center" vertical="center" wrapText="1"/>
    </xf>
    <xf numFmtId="0" fontId="5" fillId="0" borderId="61" xfId="5" applyNumberFormat="1" applyFont="1" applyBorder="1" applyAlignment="1">
      <alignment horizontal="center" vertical="center" wrapText="1"/>
    </xf>
    <xf numFmtId="0" fontId="5" fillId="0" borderId="57" xfId="5" applyNumberFormat="1" applyFont="1" applyBorder="1" applyAlignment="1">
      <alignment horizontal="center" vertical="center" wrapText="1"/>
    </xf>
    <xf numFmtId="0" fontId="5" fillId="0" borderId="8" xfId="5" applyNumberFormat="1" applyFont="1" applyBorder="1" applyAlignment="1">
      <alignment horizontal="center" vertical="center" wrapText="1"/>
    </xf>
    <xf numFmtId="0" fontId="5" fillId="0" borderId="9" xfId="5" applyNumberFormat="1" applyFont="1" applyBorder="1" applyAlignment="1">
      <alignment horizontal="center" vertical="center" wrapText="1"/>
    </xf>
    <xf numFmtId="0" fontId="5" fillId="0" borderId="59" xfId="5" applyFont="1" applyBorder="1" applyAlignment="1">
      <alignment horizontal="center" vertical="center" wrapText="1"/>
    </xf>
    <xf numFmtId="0" fontId="5" fillId="0" borderId="23" xfId="5" applyFont="1" applyBorder="1" applyAlignment="1">
      <alignment horizontal="center" vertical="center" wrapText="1"/>
    </xf>
    <xf numFmtId="0" fontId="5" fillId="0" borderId="55" xfId="4" applyFont="1" applyBorder="1" applyAlignment="1">
      <alignment horizontal="center" vertical="center" wrapText="1"/>
    </xf>
    <xf numFmtId="0" fontId="5" fillId="0" borderId="13" xfId="4" applyFont="1" applyBorder="1" applyAlignment="1">
      <alignment horizontal="center" vertical="center" wrapText="1"/>
    </xf>
    <xf numFmtId="0" fontId="5" fillId="0" borderId="59" xfId="4" applyFont="1" applyBorder="1" applyAlignment="1">
      <alignment horizontal="center" vertical="center"/>
    </xf>
    <xf numFmtId="0" fontId="5" fillId="0" borderId="2" xfId="4" applyFont="1" applyBorder="1" applyAlignment="1">
      <alignment horizontal="center" vertical="center" wrapText="1"/>
    </xf>
    <xf numFmtId="0" fontId="5" fillId="0" borderId="56" xfId="4" applyFont="1" applyBorder="1" applyAlignment="1">
      <alignment horizontal="center" vertical="center"/>
    </xf>
    <xf numFmtId="0" fontId="5" fillId="0" borderId="58" xfId="4" applyFont="1" applyBorder="1" applyAlignment="1">
      <alignment horizontal="center" vertical="center"/>
    </xf>
    <xf numFmtId="0" fontId="5" fillId="0" borderId="55" xfId="5" applyNumberFormat="1" applyFont="1" applyBorder="1" applyAlignment="1">
      <alignment horizontal="center" vertical="center" wrapText="1"/>
    </xf>
    <xf numFmtId="0" fontId="5" fillId="0" borderId="87" xfId="5" applyNumberFormat="1" applyFont="1" applyBorder="1" applyAlignment="1">
      <alignment horizontal="center" vertical="center" wrapText="1"/>
    </xf>
    <xf numFmtId="0" fontId="5" fillId="0" borderId="16" xfId="5" applyNumberFormat="1" applyFont="1" applyBorder="1" applyAlignment="1">
      <alignment horizontal="center" vertical="center" wrapText="1"/>
    </xf>
    <xf numFmtId="0" fontId="5" fillId="0" borderId="91" xfId="5" applyNumberFormat="1" applyFont="1" applyBorder="1" applyAlignment="1">
      <alignment horizontal="center" vertical="center" wrapText="1"/>
    </xf>
    <xf numFmtId="0" fontId="5" fillId="10" borderId="95" xfId="4" applyFont="1" applyFill="1" applyBorder="1" applyAlignment="1">
      <alignment horizontal="center" vertical="center" wrapText="1"/>
    </xf>
    <xf numFmtId="0" fontId="5" fillId="10" borderId="14" xfId="4" applyFont="1" applyFill="1" applyBorder="1" applyAlignment="1">
      <alignment horizontal="center" vertical="center" wrapText="1"/>
    </xf>
    <xf numFmtId="0" fontId="5" fillId="10" borderId="24" xfId="4" applyFont="1" applyFill="1" applyBorder="1" applyAlignment="1">
      <alignment horizontal="center" vertical="center" wrapText="1"/>
    </xf>
    <xf numFmtId="0" fontId="5" fillId="0" borderId="95" xfId="4" applyFont="1" applyBorder="1" applyAlignment="1">
      <alignment horizontal="center" vertical="center"/>
    </xf>
    <xf numFmtId="0" fontId="5" fillId="0" borderId="14" xfId="4" applyFont="1" applyBorder="1" applyAlignment="1">
      <alignment horizontal="center" vertical="center"/>
    </xf>
    <xf numFmtId="0" fontId="5" fillId="0" borderId="5" xfId="5" applyNumberFormat="1" applyFont="1" applyBorder="1" applyAlignment="1">
      <alignment horizontal="center" vertical="center" wrapText="1"/>
    </xf>
    <xf numFmtId="0" fontId="5" fillId="0" borderId="92" xfId="4" applyFont="1" applyBorder="1" applyAlignment="1">
      <alignment horizontal="center" vertical="center" wrapText="1"/>
    </xf>
    <xf numFmtId="0" fontId="5" fillId="0" borderId="93" xfId="4" applyFont="1" applyBorder="1" applyAlignment="1">
      <alignment horizontal="center" vertical="center" wrapText="1"/>
    </xf>
    <xf numFmtId="0" fontId="5" fillId="0" borderId="94" xfId="4" applyFont="1" applyBorder="1" applyAlignment="1">
      <alignment horizontal="center" vertical="center" wrapText="1"/>
    </xf>
    <xf numFmtId="0" fontId="5" fillId="0" borderId="1" xfId="5" applyNumberFormat="1" applyFont="1" applyBorder="1" applyAlignment="1">
      <alignment horizontal="center" vertical="center" wrapText="1"/>
    </xf>
    <xf numFmtId="0" fontId="5" fillId="0" borderId="22" xfId="5" applyNumberFormat="1" applyFont="1" applyBorder="1" applyAlignment="1">
      <alignment horizontal="center" vertical="center" wrapText="1"/>
    </xf>
    <xf numFmtId="0" fontId="5" fillId="10" borderId="7" xfId="5" applyNumberFormat="1" applyFont="1" applyFill="1" applyBorder="1" applyAlignment="1">
      <alignment horizontal="center" vertical="center" wrapText="1"/>
    </xf>
    <xf numFmtId="0" fontId="5" fillId="10" borderId="9" xfId="5" applyNumberFormat="1" applyFont="1" applyFill="1" applyBorder="1" applyAlignment="1">
      <alignment horizontal="center" vertical="center" wrapText="1"/>
    </xf>
    <xf numFmtId="0" fontId="5" fillId="10" borderId="2" xfId="5" applyFont="1" applyFill="1" applyBorder="1" applyAlignment="1">
      <alignment horizontal="center" vertical="center" wrapText="1"/>
    </xf>
    <xf numFmtId="0" fontId="5" fillId="10" borderId="24" xfId="5" applyFont="1" applyFill="1" applyBorder="1" applyAlignment="1">
      <alignment horizontal="center" vertical="center" wrapText="1"/>
    </xf>
    <xf numFmtId="0" fontId="5" fillId="10" borderId="17" xfId="5" applyFont="1" applyFill="1" applyBorder="1" applyAlignment="1">
      <alignment horizontal="center" vertical="center" wrapText="1"/>
    </xf>
    <xf numFmtId="0" fontId="5" fillId="10" borderId="28" xfId="5" applyFont="1" applyFill="1" applyBorder="1" applyAlignment="1">
      <alignment horizontal="center" vertical="center" wrapText="1"/>
    </xf>
    <xf numFmtId="0" fontId="5" fillId="0" borderId="56" xfId="4" applyFont="1" applyBorder="1" applyAlignment="1">
      <alignment horizontal="center" vertical="center" wrapText="1"/>
    </xf>
    <xf numFmtId="0" fontId="5" fillId="0" borderId="58" xfId="4" applyFont="1" applyBorder="1" applyAlignment="1">
      <alignment horizontal="center" vertical="center" wrapText="1"/>
    </xf>
  </cellXfs>
  <cellStyles count="6">
    <cellStyle name="Обычный" xfId="0" builtinId="0"/>
    <cellStyle name="Обычный 2" xfId="5"/>
    <cellStyle name="Обычный 3" xfId="4"/>
    <cellStyle name="Обычный_Копия Свод к селекторному совещанию 02-09-09 2" xfId="3"/>
    <cellStyle name="Процентный" xfId="2" builtinId="5"/>
    <cellStyle name="Финансовый" xfId="1" builtinId="3"/>
  </cellStyles>
  <dxfs count="47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2274792</xdr:colOff>
      <xdr:row>0</xdr:row>
      <xdr:rowOff>56029</xdr:rowOff>
    </xdr:from>
    <xdr:to>
      <xdr:col>21</xdr:col>
      <xdr:colOff>246529</xdr:colOff>
      <xdr:row>2</xdr:row>
      <xdr:rowOff>324969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5849468" y="56029"/>
          <a:ext cx="12483355" cy="6723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Формируется по "Отпуску в сеть" ТСО (верхним границам сетей: определяется по сечениям коммерческого учета электроэнергии субъектов оптового рынка. являющихся основой для определения фактических величин потребления, экспорта/импорта электроэнергии в ГТП), без детализации. Сравнение идет с аналогичным периодом (сутками) прошлого года., нарастающим итогом.</a:t>
          </a:r>
        </a:p>
        <a:p>
          <a:r>
            <a:rPr lang="ru-RU" sz="1100" b="1"/>
            <a:t>Срок предоставления: ежедневно до 12:00 (МСК),</a:t>
          </a:r>
          <a:r>
            <a:rPr lang="ru-RU" sz="1100" b="1" baseline="0"/>
            <a:t> </a:t>
          </a:r>
          <a:r>
            <a:rPr lang="ru-RU" sz="1100" b="1"/>
            <a:t>в понедельник -</a:t>
          </a:r>
          <a:r>
            <a:rPr lang="ru-RU" sz="1100" b="1" baseline="0"/>
            <a:t>  отчеты за пятницу, субботу и воскресенье.</a:t>
          </a:r>
          <a:endParaRPr lang="ru-RU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68037</xdr:colOff>
      <xdr:row>10</xdr:row>
      <xdr:rowOff>13608</xdr:rowOff>
    </xdr:from>
    <xdr:to>
      <xdr:col>3</xdr:col>
      <xdr:colOff>2122715</xdr:colOff>
      <xdr:row>14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517073" y="2435679"/>
          <a:ext cx="6014356" cy="843642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 Narrow" panose="020B0606020202030204" pitchFamily="34" charset="0"/>
              <a:ea typeface="+mn-ea"/>
              <a:cs typeface="+mn-cs"/>
            </a:rPr>
            <a:t>Формируется по "Отпуску в сеть" , "Отпуску из сети", "Выручке"  Сравнение идет с аналогичным интервалом времени  прошлого года., нарастающим итогом.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Срок предоставления: ежедневно по четвергам до 12:00 (МСК)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35485</xdr:colOff>
      <xdr:row>10</xdr:row>
      <xdr:rowOff>60832</xdr:rowOff>
    </xdr:from>
    <xdr:to>
      <xdr:col>3</xdr:col>
      <xdr:colOff>1918606</xdr:colOff>
      <xdr:row>14</xdr:row>
      <xdr:rowOff>33617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/>
      </xdr:nvSpPr>
      <xdr:spPr>
        <a:xfrm>
          <a:off x="483720" y="2470097"/>
          <a:ext cx="5850004" cy="7347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Формируется по "Отпуску в сеть" ТСО, "Отпуску из сети", "Котловому полезному отпуску",</a:t>
          </a:r>
          <a:r>
            <a:rPr lang="ru-RU" sz="1200" baseline="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"Выручке"</a:t>
          </a:r>
          <a:r>
            <a:rPr lang="ru-RU" sz="120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в соответствии с управленческой отчетностью</a:t>
          </a:r>
        </a:p>
        <a:p>
          <a:r>
            <a:rPr lang="ru-RU" sz="1100" b="1"/>
            <a:t>Срок предоставления: ежемесячно 17 числа  до 12:00 (МСК)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95"/>
  <sheetViews>
    <sheetView zoomScale="85" zoomScaleNormal="85" workbookViewId="0">
      <pane xSplit="4" ySplit="7" topLeftCell="E10" activePane="bottomRight" state="frozen"/>
      <selection pane="topRight" activeCell="E1" sqref="E1"/>
      <selection pane="bottomLeft" activeCell="A8" sqref="A8"/>
      <selection pane="bottomRight" activeCell="F27" sqref="F27"/>
    </sheetView>
  </sheetViews>
  <sheetFormatPr defaultRowHeight="15" x14ac:dyDescent="0.25"/>
  <cols>
    <col min="1" max="1" width="8" customWidth="1"/>
    <col min="2" max="2" width="20.140625" customWidth="1"/>
    <col min="3" max="3" width="25.42578125" customWidth="1"/>
    <col min="4" max="4" width="37.140625" customWidth="1"/>
    <col min="5" max="6" width="13.28515625" customWidth="1"/>
    <col min="7" max="7" width="16" customWidth="1"/>
    <col min="8" max="8" width="16.5703125" customWidth="1"/>
    <col min="9" max="9" width="12.42578125" customWidth="1"/>
    <col min="40" max="40" width="12.42578125" customWidth="1"/>
  </cols>
  <sheetData>
    <row r="1" spans="1:40" ht="15.75" x14ac:dyDescent="0.25">
      <c r="B1" s="7">
        <v>43932</v>
      </c>
      <c r="C1" t="s">
        <v>4</v>
      </c>
      <c r="E1" s="8" t="e">
        <f>#REF!-1</f>
        <v>#REF!</v>
      </c>
      <c r="F1" s="8">
        <f>B1-1</f>
        <v>43931</v>
      </c>
      <c r="G1" s="9">
        <f>F1-366</f>
        <v>43565</v>
      </c>
      <c r="H1" s="1"/>
      <c r="AN1" s="1"/>
    </row>
    <row r="2" spans="1:40" ht="15.75" x14ac:dyDescent="0.25">
      <c r="A2" s="1" t="str">
        <f>"Суточное электропотребление (отпуск в сеть), млн кВтч на "&amp;(TEXT(F1,"ДД.ММ.ГГГГ"))</f>
        <v>Суточное электропотребление (отпуск в сеть), млн кВтч на 10.04.2020</v>
      </c>
      <c r="B2" s="1"/>
      <c r="C2" s="1"/>
      <c r="E2" s="1"/>
      <c r="F2" s="1"/>
      <c r="G2" s="1"/>
      <c r="H2" s="1"/>
      <c r="AN2" s="1"/>
    </row>
    <row r="3" spans="1:40" ht="33.75" customHeight="1" thickBot="1" x14ac:dyDescent="0.3">
      <c r="A3" s="2"/>
      <c r="B3" s="2"/>
      <c r="C3" s="2"/>
      <c r="D3" s="10"/>
      <c r="E3" s="1"/>
      <c r="F3" s="1"/>
      <c r="G3" s="1"/>
      <c r="H3" s="1"/>
      <c r="AN3" s="1"/>
    </row>
    <row r="4" spans="1:40" x14ac:dyDescent="0.25">
      <c r="A4" s="320" t="s">
        <v>0</v>
      </c>
      <c r="B4" s="323" t="s">
        <v>1</v>
      </c>
      <c r="C4" s="323" t="s">
        <v>2</v>
      </c>
      <c r="D4" s="326" t="s">
        <v>3</v>
      </c>
      <c r="E4" s="329" t="s">
        <v>5</v>
      </c>
      <c r="F4" s="330"/>
      <c r="G4" s="330"/>
      <c r="H4" s="331"/>
      <c r="I4" s="312" t="s">
        <v>6</v>
      </c>
      <c r="J4" s="313"/>
      <c r="K4" s="313"/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</row>
    <row r="5" spans="1:40" x14ac:dyDescent="0.25">
      <c r="A5" s="321"/>
      <c r="B5" s="324"/>
      <c r="C5" s="324"/>
      <c r="D5" s="327"/>
      <c r="E5" s="11">
        <v>2019</v>
      </c>
      <c r="F5" s="11">
        <v>2019</v>
      </c>
      <c r="G5" s="5">
        <v>2020</v>
      </c>
      <c r="H5" s="318" t="s">
        <v>7</v>
      </c>
      <c r="I5" s="315"/>
      <c r="J5" s="316"/>
      <c r="K5" s="316"/>
      <c r="L5" s="316"/>
      <c r="M5" s="316"/>
      <c r="N5" s="316"/>
      <c r="O5" s="316"/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6"/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N5" s="3"/>
    </row>
    <row r="6" spans="1:40" ht="45" x14ac:dyDescent="0.25">
      <c r="A6" s="322"/>
      <c r="B6" s="325"/>
      <c r="C6" s="325"/>
      <c r="D6" s="328"/>
      <c r="E6" s="12" t="s">
        <v>8</v>
      </c>
      <c r="F6" s="12" t="str">
        <f>"факт"&amp;" по состоянию на "&amp;(TEXT(G1,"ДД.ММ.ГГГГ"))</f>
        <v>факт по состоянию на 10.04.2019</v>
      </c>
      <c r="G6" s="4" t="str">
        <f>"факт"&amp;" по состоянию на "&amp;(TEXT(B1,"ДД.ММ.ГГГГ"))</f>
        <v>факт по состоянию на 11.04.2020</v>
      </c>
      <c r="H6" s="319"/>
      <c r="I6" s="11">
        <v>1</v>
      </c>
      <c r="J6" s="5">
        <v>2</v>
      </c>
      <c r="K6" s="5">
        <v>3</v>
      </c>
      <c r="L6" s="5">
        <v>4</v>
      </c>
      <c r="M6" s="5">
        <v>5</v>
      </c>
      <c r="N6" s="5">
        <v>6</v>
      </c>
      <c r="O6" s="5">
        <v>7</v>
      </c>
      <c r="P6" s="5">
        <v>8</v>
      </c>
      <c r="Q6" s="5">
        <v>9</v>
      </c>
      <c r="R6" s="5">
        <v>10</v>
      </c>
      <c r="S6" s="5">
        <v>11</v>
      </c>
      <c r="T6" s="5">
        <v>12</v>
      </c>
      <c r="U6" s="5">
        <v>13</v>
      </c>
      <c r="V6" s="5">
        <v>14</v>
      </c>
      <c r="W6" s="5">
        <v>15</v>
      </c>
      <c r="X6" s="5">
        <v>16</v>
      </c>
      <c r="Y6" s="5">
        <v>17</v>
      </c>
      <c r="Z6" s="5">
        <v>18</v>
      </c>
      <c r="AA6" s="5">
        <v>19</v>
      </c>
      <c r="AB6" s="5">
        <v>20</v>
      </c>
      <c r="AC6" s="5">
        <v>21</v>
      </c>
      <c r="AD6" s="5">
        <v>22</v>
      </c>
      <c r="AE6" s="5">
        <v>23</v>
      </c>
      <c r="AF6" s="5">
        <v>24</v>
      </c>
      <c r="AG6" s="5">
        <v>25</v>
      </c>
      <c r="AH6" s="5">
        <v>26</v>
      </c>
      <c r="AI6" s="5">
        <v>27</v>
      </c>
      <c r="AJ6" s="5">
        <v>28</v>
      </c>
      <c r="AK6" s="227">
        <v>29</v>
      </c>
      <c r="AL6" s="5">
        <v>30</v>
      </c>
      <c r="AM6" s="13">
        <v>31</v>
      </c>
      <c r="AN6" s="3"/>
    </row>
    <row r="7" spans="1:40" ht="15.75" thickBot="1" x14ac:dyDescent="0.3">
      <c r="A7" s="14">
        <v>1</v>
      </c>
      <c r="B7" s="15">
        <f>A7+1</f>
        <v>2</v>
      </c>
      <c r="C7" s="15">
        <f t="shared" ref="C7:AM7" si="0">B7+1</f>
        <v>3</v>
      </c>
      <c r="D7" s="16">
        <f t="shared" si="0"/>
        <v>4</v>
      </c>
      <c r="E7" s="17">
        <f t="shared" si="0"/>
        <v>5</v>
      </c>
      <c r="F7" s="16">
        <f t="shared" si="0"/>
        <v>6</v>
      </c>
      <c r="G7" s="18" t="s">
        <v>215</v>
      </c>
      <c r="H7" s="18" t="s">
        <v>220</v>
      </c>
      <c r="I7" s="18">
        <v>9</v>
      </c>
      <c r="J7" s="18">
        <f t="shared" si="0"/>
        <v>10</v>
      </c>
      <c r="K7" s="18">
        <f t="shared" si="0"/>
        <v>11</v>
      </c>
      <c r="L7" s="18">
        <f t="shared" si="0"/>
        <v>12</v>
      </c>
      <c r="M7" s="18">
        <f t="shared" si="0"/>
        <v>13</v>
      </c>
      <c r="N7" s="18">
        <f t="shared" si="0"/>
        <v>14</v>
      </c>
      <c r="O7" s="18">
        <f t="shared" si="0"/>
        <v>15</v>
      </c>
      <c r="P7" s="18">
        <f t="shared" si="0"/>
        <v>16</v>
      </c>
      <c r="Q7" s="18">
        <f t="shared" si="0"/>
        <v>17</v>
      </c>
      <c r="R7" s="18">
        <f t="shared" si="0"/>
        <v>18</v>
      </c>
      <c r="S7" s="18">
        <f t="shared" si="0"/>
        <v>19</v>
      </c>
      <c r="T7" s="18">
        <f t="shared" si="0"/>
        <v>20</v>
      </c>
      <c r="U7" s="18">
        <f t="shared" si="0"/>
        <v>21</v>
      </c>
      <c r="V7" s="18">
        <f t="shared" si="0"/>
        <v>22</v>
      </c>
      <c r="W7" s="18">
        <f t="shared" si="0"/>
        <v>23</v>
      </c>
      <c r="X7" s="18">
        <f t="shared" si="0"/>
        <v>24</v>
      </c>
      <c r="Y7" s="18">
        <f t="shared" si="0"/>
        <v>25</v>
      </c>
      <c r="Z7" s="18">
        <f t="shared" si="0"/>
        <v>26</v>
      </c>
      <c r="AA7" s="18">
        <f t="shared" si="0"/>
        <v>27</v>
      </c>
      <c r="AB7" s="18">
        <f t="shared" si="0"/>
        <v>28</v>
      </c>
      <c r="AC7" s="18">
        <f t="shared" si="0"/>
        <v>29</v>
      </c>
      <c r="AD7" s="18">
        <f t="shared" si="0"/>
        <v>30</v>
      </c>
      <c r="AE7" s="18">
        <f t="shared" si="0"/>
        <v>31</v>
      </c>
      <c r="AF7" s="18">
        <f t="shared" si="0"/>
        <v>32</v>
      </c>
      <c r="AG7" s="18">
        <f t="shared" si="0"/>
        <v>33</v>
      </c>
      <c r="AH7" s="18">
        <f t="shared" si="0"/>
        <v>34</v>
      </c>
      <c r="AI7" s="18">
        <f t="shared" si="0"/>
        <v>35</v>
      </c>
      <c r="AJ7" s="18">
        <f t="shared" si="0"/>
        <v>36</v>
      </c>
      <c r="AK7" s="18">
        <f>AI7+1</f>
        <v>36</v>
      </c>
      <c r="AL7" s="18">
        <f>AJ7+1</f>
        <v>37</v>
      </c>
      <c r="AM7" s="19">
        <f t="shared" si="0"/>
        <v>38</v>
      </c>
      <c r="AN7" s="20"/>
    </row>
    <row r="8" spans="1:40" x14ac:dyDescent="0.25">
      <c r="A8" s="21">
        <v>1</v>
      </c>
      <c r="B8" s="22"/>
      <c r="C8" s="22" t="s">
        <v>9</v>
      </c>
      <c r="D8" s="23" t="s">
        <v>9</v>
      </c>
      <c r="E8" s="24">
        <f>SUM(E9:E19)</f>
        <v>1250</v>
      </c>
      <c r="F8" s="25">
        <f>SUM(F9:F19)</f>
        <v>820</v>
      </c>
      <c r="G8" s="26">
        <f>SUM(G9:G19)</f>
        <v>798</v>
      </c>
      <c r="H8" s="27">
        <f>IFERROR((G8-F8)/F8,"")</f>
        <v>-2.6829268292682926E-2</v>
      </c>
      <c r="I8" s="28">
        <f t="shared" ref="I8:AM8" si="1">SUM(I9:I19)</f>
        <v>25</v>
      </c>
      <c r="J8" s="29">
        <f t="shared" si="1"/>
        <v>23</v>
      </c>
      <c r="K8" s="29">
        <f t="shared" si="1"/>
        <v>16</v>
      </c>
      <c r="L8" s="29">
        <f t="shared" si="1"/>
        <v>22</v>
      </c>
      <c r="M8" s="29">
        <f t="shared" si="1"/>
        <v>34</v>
      </c>
      <c r="N8" s="29">
        <f t="shared" si="1"/>
        <v>23</v>
      </c>
      <c r="O8" s="29">
        <f t="shared" si="1"/>
        <v>16</v>
      </c>
      <c r="P8" s="29">
        <f t="shared" si="1"/>
        <v>22</v>
      </c>
      <c r="Q8" s="29">
        <f t="shared" si="1"/>
        <v>34</v>
      </c>
      <c r="R8" s="29">
        <f t="shared" si="1"/>
        <v>34</v>
      </c>
      <c r="S8" s="29">
        <f t="shared" si="1"/>
        <v>35</v>
      </c>
      <c r="T8" s="29">
        <f t="shared" si="1"/>
        <v>23</v>
      </c>
      <c r="U8" s="29">
        <f t="shared" si="1"/>
        <v>16</v>
      </c>
      <c r="V8" s="29">
        <f t="shared" si="1"/>
        <v>22</v>
      </c>
      <c r="W8" s="29">
        <f t="shared" si="1"/>
        <v>34</v>
      </c>
      <c r="X8" s="29">
        <f t="shared" si="1"/>
        <v>40</v>
      </c>
      <c r="Y8" s="29">
        <f t="shared" si="1"/>
        <v>41</v>
      </c>
      <c r="Z8" s="29">
        <f t="shared" si="1"/>
        <v>23</v>
      </c>
      <c r="AA8" s="29">
        <f t="shared" si="1"/>
        <v>16</v>
      </c>
      <c r="AB8" s="29">
        <f t="shared" si="1"/>
        <v>22</v>
      </c>
      <c r="AC8" s="29">
        <f t="shared" si="1"/>
        <v>34</v>
      </c>
      <c r="AD8" s="29">
        <f t="shared" si="1"/>
        <v>47</v>
      </c>
      <c r="AE8" s="29">
        <f t="shared" si="1"/>
        <v>48</v>
      </c>
      <c r="AF8" s="29">
        <f t="shared" si="1"/>
        <v>23</v>
      </c>
      <c r="AG8" s="29">
        <f t="shared" si="1"/>
        <v>16</v>
      </c>
      <c r="AH8" s="29">
        <f t="shared" si="1"/>
        <v>22</v>
      </c>
      <c r="AI8" s="29">
        <f t="shared" si="1"/>
        <v>34</v>
      </c>
      <c r="AJ8" s="29">
        <f t="shared" si="1"/>
        <v>53</v>
      </c>
      <c r="AK8" s="29">
        <f t="shared" ref="AK8" si="2">SUM(AK9:AK19)</f>
        <v>0</v>
      </c>
      <c r="AL8" s="29">
        <f t="shared" si="1"/>
        <v>0</v>
      </c>
      <c r="AM8" s="30">
        <f t="shared" si="1"/>
        <v>0</v>
      </c>
      <c r="AN8" s="6"/>
    </row>
    <row r="9" spans="1:40" x14ac:dyDescent="0.25">
      <c r="A9" s="31" t="s">
        <v>10</v>
      </c>
      <c r="B9" s="32" t="s">
        <v>11</v>
      </c>
      <c r="C9" s="32" t="s">
        <v>9</v>
      </c>
      <c r="D9" s="33" t="s">
        <v>12</v>
      </c>
      <c r="E9" s="34">
        <v>1250</v>
      </c>
      <c r="F9" s="35">
        <v>820</v>
      </c>
      <c r="G9" s="36">
        <f>SUM(I9:AM9)</f>
        <v>798</v>
      </c>
      <c r="H9" s="37">
        <f t="shared" ref="H9:H72" si="3">IFERROR((G9-F9)/F9,"")</f>
        <v>-2.6829268292682926E-2</v>
      </c>
      <c r="I9" s="34">
        <v>25</v>
      </c>
      <c r="J9" s="38">
        <v>23</v>
      </c>
      <c r="K9" s="38">
        <v>16</v>
      </c>
      <c r="L9" s="38">
        <v>22</v>
      </c>
      <c r="M9" s="38">
        <v>34</v>
      </c>
      <c r="N9" s="38">
        <v>23</v>
      </c>
      <c r="O9" s="38">
        <v>16</v>
      </c>
      <c r="P9" s="38">
        <v>22</v>
      </c>
      <c r="Q9" s="38">
        <v>34</v>
      </c>
      <c r="R9" s="38">
        <v>34</v>
      </c>
      <c r="S9" s="38">
        <v>35</v>
      </c>
      <c r="T9" s="38">
        <v>23</v>
      </c>
      <c r="U9" s="38">
        <v>16</v>
      </c>
      <c r="V9" s="38">
        <v>22</v>
      </c>
      <c r="W9" s="38">
        <v>34</v>
      </c>
      <c r="X9" s="38">
        <v>40</v>
      </c>
      <c r="Y9" s="38">
        <v>41</v>
      </c>
      <c r="Z9" s="38">
        <v>23</v>
      </c>
      <c r="AA9" s="38">
        <v>16</v>
      </c>
      <c r="AB9" s="38">
        <v>22</v>
      </c>
      <c r="AC9" s="38">
        <v>34</v>
      </c>
      <c r="AD9" s="38">
        <v>47</v>
      </c>
      <c r="AE9" s="38">
        <v>48</v>
      </c>
      <c r="AF9" s="38">
        <v>23</v>
      </c>
      <c r="AG9" s="38">
        <v>16</v>
      </c>
      <c r="AH9" s="38">
        <v>22</v>
      </c>
      <c r="AI9" s="38">
        <v>34</v>
      </c>
      <c r="AJ9" s="38">
        <v>53</v>
      </c>
      <c r="AK9" s="38">
        <v>0</v>
      </c>
      <c r="AL9" s="38">
        <v>0</v>
      </c>
      <c r="AM9" s="39">
        <v>0</v>
      </c>
      <c r="AN9" s="40"/>
    </row>
    <row r="10" spans="1:40" x14ac:dyDescent="0.25">
      <c r="A10" s="31" t="s">
        <v>13</v>
      </c>
      <c r="B10" s="32"/>
      <c r="C10" s="32" t="s">
        <v>9</v>
      </c>
      <c r="D10" s="33" t="s">
        <v>14</v>
      </c>
      <c r="E10" s="34"/>
      <c r="F10" s="35"/>
      <c r="G10" s="36">
        <f t="shared" ref="G10:G19" si="4">SUM(I10:AM10)</f>
        <v>0</v>
      </c>
      <c r="H10" s="37" t="str">
        <f t="shared" si="3"/>
        <v/>
      </c>
      <c r="I10" s="34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9"/>
      <c r="AN10" s="40"/>
    </row>
    <row r="11" spans="1:40" x14ac:dyDescent="0.25">
      <c r="A11" s="31" t="s">
        <v>15</v>
      </c>
      <c r="B11" s="32"/>
      <c r="C11" s="32" t="s">
        <v>9</v>
      </c>
      <c r="D11" s="33" t="s">
        <v>16</v>
      </c>
      <c r="E11" s="34"/>
      <c r="F11" s="35"/>
      <c r="G11" s="36">
        <f t="shared" si="4"/>
        <v>0</v>
      </c>
      <c r="H11" s="37" t="str">
        <f t="shared" si="3"/>
        <v/>
      </c>
      <c r="I11" s="34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9"/>
      <c r="AN11" s="40"/>
    </row>
    <row r="12" spans="1:40" x14ac:dyDescent="0.25">
      <c r="A12" s="31" t="s">
        <v>17</v>
      </c>
      <c r="B12" s="32"/>
      <c r="C12" s="32" t="s">
        <v>9</v>
      </c>
      <c r="D12" s="33" t="s">
        <v>18</v>
      </c>
      <c r="E12" s="34"/>
      <c r="F12" s="35"/>
      <c r="G12" s="36">
        <f t="shared" si="4"/>
        <v>0</v>
      </c>
      <c r="H12" s="37" t="str">
        <f t="shared" si="3"/>
        <v/>
      </c>
      <c r="I12" s="34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9"/>
      <c r="AN12" s="40"/>
    </row>
    <row r="13" spans="1:40" x14ac:dyDescent="0.25">
      <c r="A13" s="31" t="s">
        <v>19</v>
      </c>
      <c r="B13" s="32"/>
      <c r="C13" s="32" t="s">
        <v>9</v>
      </c>
      <c r="D13" s="33" t="s">
        <v>20</v>
      </c>
      <c r="E13" s="34"/>
      <c r="F13" s="35"/>
      <c r="G13" s="36">
        <f t="shared" si="4"/>
        <v>0</v>
      </c>
      <c r="H13" s="37" t="str">
        <f t="shared" si="3"/>
        <v/>
      </c>
      <c r="I13" s="34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9"/>
      <c r="AN13" s="40"/>
    </row>
    <row r="14" spans="1:40" x14ac:dyDescent="0.25">
      <c r="A14" s="31" t="s">
        <v>21</v>
      </c>
      <c r="B14" s="32"/>
      <c r="C14" s="32" t="s">
        <v>9</v>
      </c>
      <c r="D14" s="33" t="s">
        <v>22</v>
      </c>
      <c r="E14" s="34"/>
      <c r="F14" s="35"/>
      <c r="G14" s="36">
        <f t="shared" si="4"/>
        <v>0</v>
      </c>
      <c r="H14" s="37" t="str">
        <f t="shared" si="3"/>
        <v/>
      </c>
      <c r="I14" s="34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9"/>
      <c r="AN14" s="40"/>
    </row>
    <row r="15" spans="1:40" x14ac:dyDescent="0.25">
      <c r="A15" s="31" t="s">
        <v>23</v>
      </c>
      <c r="B15" s="32"/>
      <c r="C15" s="32" t="s">
        <v>9</v>
      </c>
      <c r="D15" s="33" t="s">
        <v>24</v>
      </c>
      <c r="E15" s="34"/>
      <c r="F15" s="35"/>
      <c r="G15" s="36">
        <f t="shared" si="4"/>
        <v>0</v>
      </c>
      <c r="H15" s="37" t="str">
        <f t="shared" si="3"/>
        <v/>
      </c>
      <c r="I15" s="3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9"/>
      <c r="AN15" s="40"/>
    </row>
    <row r="16" spans="1:40" x14ac:dyDescent="0.25">
      <c r="A16" s="31" t="s">
        <v>25</v>
      </c>
      <c r="B16" s="32"/>
      <c r="C16" s="32" t="s">
        <v>9</v>
      </c>
      <c r="D16" s="33" t="s">
        <v>26</v>
      </c>
      <c r="E16" s="34"/>
      <c r="F16" s="35"/>
      <c r="G16" s="36">
        <f t="shared" si="4"/>
        <v>0</v>
      </c>
      <c r="H16" s="37" t="str">
        <f t="shared" si="3"/>
        <v/>
      </c>
      <c r="I16" s="34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9"/>
      <c r="AN16" s="40"/>
    </row>
    <row r="17" spans="1:40" x14ac:dyDescent="0.25">
      <c r="A17" s="31" t="s">
        <v>27</v>
      </c>
      <c r="B17" s="32"/>
      <c r="C17" s="32" t="s">
        <v>9</v>
      </c>
      <c r="D17" s="33" t="s">
        <v>28</v>
      </c>
      <c r="E17" s="34"/>
      <c r="F17" s="35"/>
      <c r="G17" s="36">
        <f t="shared" si="4"/>
        <v>0</v>
      </c>
      <c r="H17" s="37" t="str">
        <f t="shared" si="3"/>
        <v/>
      </c>
      <c r="I17" s="34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9"/>
      <c r="AN17" s="40"/>
    </row>
    <row r="18" spans="1:40" x14ac:dyDescent="0.25">
      <c r="A18" s="31" t="s">
        <v>29</v>
      </c>
      <c r="B18" s="32"/>
      <c r="C18" s="32" t="s">
        <v>9</v>
      </c>
      <c r="D18" s="33" t="s">
        <v>30</v>
      </c>
      <c r="E18" s="34"/>
      <c r="F18" s="35"/>
      <c r="G18" s="36">
        <f t="shared" si="4"/>
        <v>0</v>
      </c>
      <c r="H18" s="37" t="str">
        <f t="shared" si="3"/>
        <v/>
      </c>
      <c r="I18" s="34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9"/>
      <c r="AN18" s="40"/>
    </row>
    <row r="19" spans="1:40" ht="15.75" thickBot="1" x14ac:dyDescent="0.3">
      <c r="A19" s="41" t="s">
        <v>31</v>
      </c>
      <c r="B19" s="42"/>
      <c r="C19" s="42" t="s">
        <v>9</v>
      </c>
      <c r="D19" s="228" t="s">
        <v>32</v>
      </c>
      <c r="E19" s="44"/>
      <c r="F19" s="45"/>
      <c r="G19" s="46">
        <f t="shared" si="4"/>
        <v>0</v>
      </c>
      <c r="H19" s="47" t="str">
        <f t="shared" si="3"/>
        <v/>
      </c>
      <c r="I19" s="44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9"/>
      <c r="AN19" s="40"/>
    </row>
    <row r="20" spans="1:40" x14ac:dyDescent="0.25">
      <c r="A20" s="50">
        <v>2</v>
      </c>
      <c r="B20" s="51"/>
      <c r="C20" s="237" t="s">
        <v>33</v>
      </c>
      <c r="D20" s="52" t="s">
        <v>33</v>
      </c>
      <c r="E20" s="28">
        <f>SUM(E22:E31)</f>
        <v>0</v>
      </c>
      <c r="F20" s="53">
        <f>SUM(F22:F31)</f>
        <v>0</v>
      </c>
      <c r="G20" s="29">
        <f t="shared" ref="G20" si="5">SUM(G22:G31)</f>
        <v>0</v>
      </c>
      <c r="H20" s="54" t="str">
        <f t="shared" si="3"/>
        <v/>
      </c>
      <c r="I20" s="28">
        <f t="shared" ref="I20:AM20" si="6">SUM(I22:I31)</f>
        <v>0</v>
      </c>
      <c r="J20" s="29">
        <f t="shared" si="6"/>
        <v>0</v>
      </c>
      <c r="K20" s="29">
        <f t="shared" si="6"/>
        <v>0</v>
      </c>
      <c r="L20" s="29">
        <f t="shared" si="6"/>
        <v>0</v>
      </c>
      <c r="M20" s="29">
        <f t="shared" si="6"/>
        <v>0</v>
      </c>
      <c r="N20" s="29">
        <f t="shared" si="6"/>
        <v>0</v>
      </c>
      <c r="O20" s="29">
        <f t="shared" si="6"/>
        <v>0</v>
      </c>
      <c r="P20" s="29">
        <f t="shared" si="6"/>
        <v>0</v>
      </c>
      <c r="Q20" s="29">
        <f t="shared" si="6"/>
        <v>0</v>
      </c>
      <c r="R20" s="29">
        <f t="shared" si="6"/>
        <v>0</v>
      </c>
      <c r="S20" s="29">
        <f t="shared" si="6"/>
        <v>0</v>
      </c>
      <c r="T20" s="29">
        <f t="shared" si="6"/>
        <v>0</v>
      </c>
      <c r="U20" s="29">
        <f t="shared" si="6"/>
        <v>0</v>
      </c>
      <c r="V20" s="29">
        <f t="shared" si="6"/>
        <v>0</v>
      </c>
      <c r="W20" s="29">
        <f t="shared" si="6"/>
        <v>0</v>
      </c>
      <c r="X20" s="29">
        <f t="shared" si="6"/>
        <v>0</v>
      </c>
      <c r="Y20" s="29">
        <f t="shared" si="6"/>
        <v>0</v>
      </c>
      <c r="Z20" s="29">
        <f t="shared" si="6"/>
        <v>0</v>
      </c>
      <c r="AA20" s="29">
        <f t="shared" si="6"/>
        <v>0</v>
      </c>
      <c r="AB20" s="29">
        <f t="shared" si="6"/>
        <v>0</v>
      </c>
      <c r="AC20" s="29">
        <f t="shared" si="6"/>
        <v>0</v>
      </c>
      <c r="AD20" s="29">
        <f t="shared" si="6"/>
        <v>0</v>
      </c>
      <c r="AE20" s="29">
        <f t="shared" si="6"/>
        <v>0</v>
      </c>
      <c r="AF20" s="29">
        <f t="shared" si="6"/>
        <v>0</v>
      </c>
      <c r="AG20" s="29">
        <f t="shared" si="6"/>
        <v>0</v>
      </c>
      <c r="AH20" s="29">
        <f t="shared" si="6"/>
        <v>0</v>
      </c>
      <c r="AI20" s="29">
        <f t="shared" si="6"/>
        <v>0</v>
      </c>
      <c r="AJ20" s="29">
        <f t="shared" si="6"/>
        <v>0</v>
      </c>
      <c r="AK20" s="29">
        <f t="shared" si="6"/>
        <v>0</v>
      </c>
      <c r="AL20" s="29">
        <f t="shared" si="6"/>
        <v>0</v>
      </c>
      <c r="AM20" s="30">
        <f t="shared" si="6"/>
        <v>0</v>
      </c>
      <c r="AN20" s="6"/>
    </row>
    <row r="21" spans="1:40" x14ac:dyDescent="0.25">
      <c r="A21" s="55" t="s">
        <v>34</v>
      </c>
      <c r="B21" s="56"/>
      <c r="C21" s="238" t="s">
        <v>33</v>
      </c>
      <c r="D21" s="57" t="s">
        <v>35</v>
      </c>
      <c r="E21" s="58">
        <f>E20-E31</f>
        <v>0</v>
      </c>
      <c r="F21" s="59">
        <f>F20-F31</f>
        <v>0</v>
      </c>
      <c r="G21" s="60">
        <f t="shared" ref="G21:AM21" si="7">G20-G31</f>
        <v>0</v>
      </c>
      <c r="H21" s="61" t="str">
        <f t="shared" si="3"/>
        <v/>
      </c>
      <c r="I21" s="58">
        <f t="shared" si="7"/>
        <v>0</v>
      </c>
      <c r="J21" s="60">
        <f t="shared" si="7"/>
        <v>0</v>
      </c>
      <c r="K21" s="60">
        <f t="shared" si="7"/>
        <v>0</v>
      </c>
      <c r="L21" s="60">
        <f t="shared" si="7"/>
        <v>0</v>
      </c>
      <c r="M21" s="60">
        <f t="shared" si="7"/>
        <v>0</v>
      </c>
      <c r="N21" s="60">
        <f t="shared" si="7"/>
        <v>0</v>
      </c>
      <c r="O21" s="60">
        <f t="shared" si="7"/>
        <v>0</v>
      </c>
      <c r="P21" s="60">
        <f t="shared" si="7"/>
        <v>0</v>
      </c>
      <c r="Q21" s="60">
        <f t="shared" si="7"/>
        <v>0</v>
      </c>
      <c r="R21" s="60">
        <f t="shared" si="7"/>
        <v>0</v>
      </c>
      <c r="S21" s="60">
        <f t="shared" si="7"/>
        <v>0</v>
      </c>
      <c r="T21" s="60">
        <f t="shared" si="7"/>
        <v>0</v>
      </c>
      <c r="U21" s="60">
        <f t="shared" si="7"/>
        <v>0</v>
      </c>
      <c r="V21" s="60">
        <f t="shared" si="7"/>
        <v>0</v>
      </c>
      <c r="W21" s="60">
        <f t="shared" si="7"/>
        <v>0</v>
      </c>
      <c r="X21" s="60">
        <f t="shared" si="7"/>
        <v>0</v>
      </c>
      <c r="Y21" s="60">
        <f t="shared" si="7"/>
        <v>0</v>
      </c>
      <c r="Z21" s="60">
        <f t="shared" si="7"/>
        <v>0</v>
      </c>
      <c r="AA21" s="60">
        <f t="shared" si="7"/>
        <v>0</v>
      </c>
      <c r="AB21" s="60">
        <f t="shared" si="7"/>
        <v>0</v>
      </c>
      <c r="AC21" s="60">
        <f t="shared" si="7"/>
        <v>0</v>
      </c>
      <c r="AD21" s="60">
        <f t="shared" si="7"/>
        <v>0</v>
      </c>
      <c r="AE21" s="60">
        <f t="shared" si="7"/>
        <v>0</v>
      </c>
      <c r="AF21" s="60">
        <f t="shared" si="7"/>
        <v>0</v>
      </c>
      <c r="AG21" s="60">
        <f t="shared" si="7"/>
        <v>0</v>
      </c>
      <c r="AH21" s="60">
        <f t="shared" si="7"/>
        <v>0</v>
      </c>
      <c r="AI21" s="60">
        <f t="shared" si="7"/>
        <v>0</v>
      </c>
      <c r="AJ21" s="60">
        <f t="shared" si="7"/>
        <v>0</v>
      </c>
      <c r="AK21" s="60">
        <f t="shared" si="7"/>
        <v>0</v>
      </c>
      <c r="AL21" s="60">
        <f t="shared" si="7"/>
        <v>0</v>
      </c>
      <c r="AM21" s="62">
        <f t="shared" si="7"/>
        <v>0</v>
      </c>
      <c r="AN21" s="40"/>
    </row>
    <row r="22" spans="1:40" x14ac:dyDescent="0.25">
      <c r="A22" s="31" t="s">
        <v>36</v>
      </c>
      <c r="B22" s="32"/>
      <c r="C22" s="239" t="s">
        <v>33</v>
      </c>
      <c r="D22" s="63" t="s">
        <v>37</v>
      </c>
      <c r="E22" s="34"/>
      <c r="F22" s="35"/>
      <c r="G22" s="36">
        <f t="shared" ref="G22:G31" si="8">SUM(I22:AM22)</f>
        <v>0</v>
      </c>
      <c r="H22" s="37" t="str">
        <f t="shared" si="3"/>
        <v/>
      </c>
      <c r="I22" s="34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9"/>
      <c r="AN22" s="40"/>
    </row>
    <row r="23" spans="1:40" x14ac:dyDescent="0.25">
      <c r="A23" s="31" t="s">
        <v>38</v>
      </c>
      <c r="B23" s="32"/>
      <c r="C23" s="239" t="s">
        <v>33</v>
      </c>
      <c r="D23" s="63" t="s">
        <v>39</v>
      </c>
      <c r="E23" s="34"/>
      <c r="F23" s="35"/>
      <c r="G23" s="36">
        <f t="shared" si="8"/>
        <v>0</v>
      </c>
      <c r="H23" s="37" t="str">
        <f t="shared" si="3"/>
        <v/>
      </c>
      <c r="I23" s="34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9"/>
      <c r="AN23" s="40"/>
    </row>
    <row r="24" spans="1:40" x14ac:dyDescent="0.25">
      <c r="A24" s="31" t="s">
        <v>40</v>
      </c>
      <c r="B24" s="32"/>
      <c r="C24" s="239" t="s">
        <v>33</v>
      </c>
      <c r="D24" s="63" t="s">
        <v>41</v>
      </c>
      <c r="E24" s="34"/>
      <c r="F24" s="35"/>
      <c r="G24" s="36">
        <f t="shared" si="8"/>
        <v>0</v>
      </c>
      <c r="H24" s="37" t="str">
        <f t="shared" si="3"/>
        <v/>
      </c>
      <c r="I24" s="34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9"/>
      <c r="AN24" s="40"/>
    </row>
    <row r="25" spans="1:40" x14ac:dyDescent="0.25">
      <c r="A25" s="31" t="s">
        <v>42</v>
      </c>
      <c r="B25" s="32"/>
      <c r="C25" s="239" t="s">
        <v>33</v>
      </c>
      <c r="D25" s="63" t="s">
        <v>43</v>
      </c>
      <c r="E25" s="34"/>
      <c r="F25" s="35"/>
      <c r="G25" s="36">
        <f t="shared" si="8"/>
        <v>0</v>
      </c>
      <c r="H25" s="37" t="str">
        <f t="shared" si="3"/>
        <v/>
      </c>
      <c r="I25" s="34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9"/>
      <c r="AN25" s="40"/>
    </row>
    <row r="26" spans="1:40" x14ac:dyDescent="0.25">
      <c r="A26" s="31" t="s">
        <v>44</v>
      </c>
      <c r="B26" s="32"/>
      <c r="C26" s="239" t="s">
        <v>33</v>
      </c>
      <c r="D26" s="63" t="s">
        <v>45</v>
      </c>
      <c r="E26" s="34"/>
      <c r="F26" s="35"/>
      <c r="G26" s="36">
        <f t="shared" si="8"/>
        <v>0</v>
      </c>
      <c r="H26" s="37" t="str">
        <f t="shared" si="3"/>
        <v/>
      </c>
      <c r="I26" s="34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9"/>
      <c r="AN26" s="40"/>
    </row>
    <row r="27" spans="1:40" x14ac:dyDescent="0.25">
      <c r="A27" s="31" t="s">
        <v>46</v>
      </c>
      <c r="B27" s="32"/>
      <c r="C27" s="239" t="s">
        <v>33</v>
      </c>
      <c r="D27" s="63" t="s">
        <v>47</v>
      </c>
      <c r="E27" s="34"/>
      <c r="F27" s="35"/>
      <c r="G27" s="36">
        <f t="shared" si="8"/>
        <v>0</v>
      </c>
      <c r="H27" s="37" t="str">
        <f t="shared" si="3"/>
        <v/>
      </c>
      <c r="I27" s="34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9"/>
      <c r="AN27" s="40"/>
    </row>
    <row r="28" spans="1:40" x14ac:dyDescent="0.25">
      <c r="A28" s="31" t="s">
        <v>48</v>
      </c>
      <c r="B28" s="32"/>
      <c r="C28" s="239" t="s">
        <v>33</v>
      </c>
      <c r="D28" s="63" t="s">
        <v>49</v>
      </c>
      <c r="E28" s="34"/>
      <c r="F28" s="35"/>
      <c r="G28" s="36">
        <f t="shared" si="8"/>
        <v>0</v>
      </c>
      <c r="H28" s="37" t="str">
        <f t="shared" si="3"/>
        <v/>
      </c>
      <c r="I28" s="34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9"/>
      <c r="AN28" s="40"/>
    </row>
    <row r="29" spans="1:40" x14ac:dyDescent="0.25">
      <c r="A29" s="31" t="s">
        <v>50</v>
      </c>
      <c r="B29" s="32"/>
      <c r="C29" s="239" t="s">
        <v>33</v>
      </c>
      <c r="D29" s="63" t="s">
        <v>51</v>
      </c>
      <c r="E29" s="34"/>
      <c r="F29" s="35"/>
      <c r="G29" s="36">
        <f t="shared" si="8"/>
        <v>0</v>
      </c>
      <c r="H29" s="37" t="str">
        <f t="shared" si="3"/>
        <v/>
      </c>
      <c r="I29" s="34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9"/>
      <c r="AN29" s="40"/>
    </row>
    <row r="30" spans="1:40" x14ac:dyDescent="0.25">
      <c r="A30" s="31" t="s">
        <v>52</v>
      </c>
      <c r="B30" s="32"/>
      <c r="C30" s="239" t="s">
        <v>33</v>
      </c>
      <c r="D30" s="63" t="s">
        <v>53</v>
      </c>
      <c r="E30" s="34"/>
      <c r="F30" s="35"/>
      <c r="G30" s="36">
        <f t="shared" si="8"/>
        <v>0</v>
      </c>
      <c r="H30" s="37" t="str">
        <f t="shared" si="3"/>
        <v/>
      </c>
      <c r="I30" s="34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9"/>
      <c r="AN30" s="40"/>
    </row>
    <row r="31" spans="1:40" ht="15.75" thickBot="1" x14ac:dyDescent="0.3">
      <c r="A31" s="41" t="s">
        <v>54</v>
      </c>
      <c r="B31" s="42"/>
      <c r="C31" s="240" t="s">
        <v>33</v>
      </c>
      <c r="D31" s="64" t="s">
        <v>55</v>
      </c>
      <c r="E31" s="44"/>
      <c r="F31" s="45"/>
      <c r="G31" s="46">
        <f t="shared" si="8"/>
        <v>0</v>
      </c>
      <c r="H31" s="47" t="str">
        <f t="shared" si="3"/>
        <v/>
      </c>
      <c r="I31" s="44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9"/>
      <c r="AN31" s="40"/>
    </row>
    <row r="32" spans="1:40" x14ac:dyDescent="0.25">
      <c r="A32" s="50">
        <v>3</v>
      </c>
      <c r="B32" s="51"/>
      <c r="C32" s="51" t="s">
        <v>56</v>
      </c>
      <c r="D32" s="52" t="s">
        <v>56</v>
      </c>
      <c r="E32" s="28">
        <f>SUM(E33:E39)</f>
        <v>0</v>
      </c>
      <c r="F32" s="53">
        <f>SUM(F33:F39)</f>
        <v>0</v>
      </c>
      <c r="G32" s="29">
        <f t="shared" ref="G32" si="9">SUM(G33:G39)</f>
        <v>0</v>
      </c>
      <c r="H32" s="54" t="str">
        <f t="shared" si="3"/>
        <v/>
      </c>
      <c r="I32" s="28">
        <f t="shared" ref="I32:AM32" si="10">SUM(I33:I39)</f>
        <v>0</v>
      </c>
      <c r="J32" s="29">
        <f t="shared" si="10"/>
        <v>0</v>
      </c>
      <c r="K32" s="29">
        <f t="shared" si="10"/>
        <v>0</v>
      </c>
      <c r="L32" s="29">
        <f t="shared" si="10"/>
        <v>0</v>
      </c>
      <c r="M32" s="29">
        <f t="shared" si="10"/>
        <v>0</v>
      </c>
      <c r="N32" s="29">
        <f t="shared" si="10"/>
        <v>0</v>
      </c>
      <c r="O32" s="29">
        <f t="shared" si="10"/>
        <v>0</v>
      </c>
      <c r="P32" s="29">
        <f t="shared" si="10"/>
        <v>0</v>
      </c>
      <c r="Q32" s="29">
        <f t="shared" si="10"/>
        <v>0</v>
      </c>
      <c r="R32" s="29">
        <f t="shared" si="10"/>
        <v>0</v>
      </c>
      <c r="S32" s="29">
        <f t="shared" si="10"/>
        <v>0</v>
      </c>
      <c r="T32" s="29">
        <f t="shared" si="10"/>
        <v>0</v>
      </c>
      <c r="U32" s="29">
        <f t="shared" si="10"/>
        <v>0</v>
      </c>
      <c r="V32" s="29">
        <f t="shared" si="10"/>
        <v>0</v>
      </c>
      <c r="W32" s="29">
        <f t="shared" si="10"/>
        <v>0</v>
      </c>
      <c r="X32" s="29">
        <f t="shared" si="10"/>
        <v>0</v>
      </c>
      <c r="Y32" s="29">
        <f t="shared" si="10"/>
        <v>0</v>
      </c>
      <c r="Z32" s="29">
        <f t="shared" si="10"/>
        <v>0</v>
      </c>
      <c r="AA32" s="29">
        <f t="shared" si="10"/>
        <v>0</v>
      </c>
      <c r="AB32" s="29">
        <f t="shared" si="10"/>
        <v>0</v>
      </c>
      <c r="AC32" s="29">
        <f t="shared" si="10"/>
        <v>0</v>
      </c>
      <c r="AD32" s="29">
        <f t="shared" si="10"/>
        <v>0</v>
      </c>
      <c r="AE32" s="29">
        <f t="shared" si="10"/>
        <v>0</v>
      </c>
      <c r="AF32" s="29">
        <f t="shared" si="10"/>
        <v>0</v>
      </c>
      <c r="AG32" s="29">
        <f t="shared" si="10"/>
        <v>0</v>
      </c>
      <c r="AH32" s="29">
        <f t="shared" si="10"/>
        <v>0</v>
      </c>
      <c r="AI32" s="29">
        <f t="shared" si="10"/>
        <v>0</v>
      </c>
      <c r="AJ32" s="29">
        <f t="shared" si="10"/>
        <v>0</v>
      </c>
      <c r="AK32" s="29">
        <f t="shared" si="10"/>
        <v>0</v>
      </c>
      <c r="AL32" s="29">
        <f t="shared" si="10"/>
        <v>0</v>
      </c>
      <c r="AM32" s="30">
        <f t="shared" si="10"/>
        <v>0</v>
      </c>
      <c r="AN32" s="6"/>
    </row>
    <row r="33" spans="1:40" x14ac:dyDescent="0.25">
      <c r="A33" s="31" t="s">
        <v>57</v>
      </c>
      <c r="B33" s="32"/>
      <c r="C33" s="32" t="s">
        <v>56</v>
      </c>
      <c r="D33" s="33" t="s">
        <v>58</v>
      </c>
      <c r="E33" s="34"/>
      <c r="F33" s="35"/>
      <c r="G33" s="36">
        <f t="shared" ref="G33:G39" si="11">SUM(I33:AM33)</f>
        <v>0</v>
      </c>
      <c r="H33" s="37" t="str">
        <f t="shared" si="3"/>
        <v/>
      </c>
      <c r="I33" s="34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9"/>
      <c r="AN33" s="40"/>
    </row>
    <row r="34" spans="1:40" x14ac:dyDescent="0.25">
      <c r="A34" s="31" t="s">
        <v>59</v>
      </c>
      <c r="B34" s="32"/>
      <c r="C34" s="32" t="s">
        <v>56</v>
      </c>
      <c r="D34" s="33" t="s">
        <v>60</v>
      </c>
      <c r="E34" s="34"/>
      <c r="F34" s="35"/>
      <c r="G34" s="36">
        <f t="shared" si="11"/>
        <v>0</v>
      </c>
      <c r="H34" s="37" t="str">
        <f t="shared" si="3"/>
        <v/>
      </c>
      <c r="I34" s="34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9"/>
      <c r="AN34" s="40"/>
    </row>
    <row r="35" spans="1:40" x14ac:dyDescent="0.25">
      <c r="A35" s="31" t="s">
        <v>61</v>
      </c>
      <c r="B35" s="32"/>
      <c r="C35" s="32" t="s">
        <v>56</v>
      </c>
      <c r="D35" s="33" t="s">
        <v>62</v>
      </c>
      <c r="E35" s="34"/>
      <c r="F35" s="35"/>
      <c r="G35" s="36">
        <f t="shared" si="11"/>
        <v>0</v>
      </c>
      <c r="H35" s="37" t="str">
        <f t="shared" si="3"/>
        <v/>
      </c>
      <c r="I35" s="34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9"/>
      <c r="AN35" s="40"/>
    </row>
    <row r="36" spans="1:40" x14ac:dyDescent="0.25">
      <c r="A36" s="31" t="s">
        <v>63</v>
      </c>
      <c r="B36" s="32"/>
      <c r="C36" s="32" t="s">
        <v>56</v>
      </c>
      <c r="D36" s="33" t="s">
        <v>64</v>
      </c>
      <c r="E36" s="34"/>
      <c r="F36" s="35"/>
      <c r="G36" s="36">
        <f t="shared" si="11"/>
        <v>0</v>
      </c>
      <c r="H36" s="37" t="str">
        <f t="shared" si="3"/>
        <v/>
      </c>
      <c r="I36" s="34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9"/>
      <c r="AN36" s="40"/>
    </row>
    <row r="37" spans="1:40" x14ac:dyDescent="0.25">
      <c r="A37" s="31" t="s">
        <v>65</v>
      </c>
      <c r="B37" s="32"/>
      <c r="C37" s="32" t="s">
        <v>56</v>
      </c>
      <c r="D37" s="33" t="s">
        <v>66</v>
      </c>
      <c r="E37" s="34"/>
      <c r="F37" s="35"/>
      <c r="G37" s="36">
        <f t="shared" si="11"/>
        <v>0</v>
      </c>
      <c r="H37" s="37" t="str">
        <f t="shared" si="3"/>
        <v/>
      </c>
      <c r="I37" s="34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9"/>
      <c r="AN37" s="40"/>
    </row>
    <row r="38" spans="1:40" x14ac:dyDescent="0.25">
      <c r="A38" s="31" t="s">
        <v>67</v>
      </c>
      <c r="B38" s="32"/>
      <c r="C38" s="32" t="s">
        <v>56</v>
      </c>
      <c r="D38" s="33" t="s">
        <v>68</v>
      </c>
      <c r="E38" s="34"/>
      <c r="F38" s="35"/>
      <c r="G38" s="36">
        <f t="shared" si="11"/>
        <v>0</v>
      </c>
      <c r="H38" s="37" t="str">
        <f t="shared" si="3"/>
        <v/>
      </c>
      <c r="I38" s="34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9"/>
      <c r="AN38" s="40"/>
    </row>
    <row r="39" spans="1:40" ht="15.75" thickBot="1" x14ac:dyDescent="0.3">
      <c r="A39" s="41" t="s">
        <v>69</v>
      </c>
      <c r="B39" s="42"/>
      <c r="C39" s="42" t="s">
        <v>56</v>
      </c>
      <c r="D39" s="43" t="s">
        <v>70</v>
      </c>
      <c r="E39" s="44"/>
      <c r="F39" s="45"/>
      <c r="G39" s="46">
        <f t="shared" si="11"/>
        <v>0</v>
      </c>
      <c r="H39" s="47" t="str">
        <f t="shared" si="3"/>
        <v/>
      </c>
      <c r="I39" s="44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9"/>
      <c r="AN39" s="40"/>
    </row>
    <row r="40" spans="1:40" x14ac:dyDescent="0.25">
      <c r="A40" s="50">
        <v>4</v>
      </c>
      <c r="B40" s="51"/>
      <c r="C40" s="237" t="s">
        <v>71</v>
      </c>
      <c r="D40" s="52" t="s">
        <v>71</v>
      </c>
      <c r="E40" s="28">
        <f>SUM(E41:E47)</f>
        <v>0</v>
      </c>
      <c r="F40" s="53">
        <f>SUM(F41:F47)</f>
        <v>0</v>
      </c>
      <c r="G40" s="29">
        <f t="shared" ref="G40" si="12">SUM(G41:G47)</f>
        <v>0</v>
      </c>
      <c r="H40" s="54" t="str">
        <f t="shared" si="3"/>
        <v/>
      </c>
      <c r="I40" s="28">
        <f t="shared" ref="I40:AM40" si="13">SUM(I41:I47)</f>
        <v>0</v>
      </c>
      <c r="J40" s="29">
        <f t="shared" si="13"/>
        <v>0</v>
      </c>
      <c r="K40" s="29">
        <f t="shared" si="13"/>
        <v>0</v>
      </c>
      <c r="L40" s="29">
        <f t="shared" si="13"/>
        <v>0</v>
      </c>
      <c r="M40" s="29">
        <f t="shared" si="13"/>
        <v>0</v>
      </c>
      <c r="N40" s="29">
        <f t="shared" si="13"/>
        <v>0</v>
      </c>
      <c r="O40" s="29">
        <f t="shared" si="13"/>
        <v>0</v>
      </c>
      <c r="P40" s="29">
        <f t="shared" si="13"/>
        <v>0</v>
      </c>
      <c r="Q40" s="29">
        <f t="shared" si="13"/>
        <v>0</v>
      </c>
      <c r="R40" s="29">
        <f t="shared" si="13"/>
        <v>0</v>
      </c>
      <c r="S40" s="29">
        <f t="shared" si="13"/>
        <v>0</v>
      </c>
      <c r="T40" s="29">
        <f t="shared" si="13"/>
        <v>0</v>
      </c>
      <c r="U40" s="29">
        <f t="shared" si="13"/>
        <v>0</v>
      </c>
      <c r="V40" s="29">
        <f t="shared" si="13"/>
        <v>0</v>
      </c>
      <c r="W40" s="29">
        <f t="shared" si="13"/>
        <v>0</v>
      </c>
      <c r="X40" s="29">
        <f t="shared" si="13"/>
        <v>0</v>
      </c>
      <c r="Y40" s="29">
        <f t="shared" si="13"/>
        <v>0</v>
      </c>
      <c r="Z40" s="29">
        <f t="shared" si="13"/>
        <v>0</v>
      </c>
      <c r="AA40" s="29">
        <f t="shared" si="13"/>
        <v>0</v>
      </c>
      <c r="AB40" s="29">
        <f t="shared" si="13"/>
        <v>0</v>
      </c>
      <c r="AC40" s="29">
        <f t="shared" si="13"/>
        <v>0</v>
      </c>
      <c r="AD40" s="29">
        <f t="shared" si="13"/>
        <v>0</v>
      </c>
      <c r="AE40" s="29">
        <f t="shared" si="13"/>
        <v>0</v>
      </c>
      <c r="AF40" s="29">
        <f t="shared" si="13"/>
        <v>0</v>
      </c>
      <c r="AG40" s="29">
        <f t="shared" si="13"/>
        <v>0</v>
      </c>
      <c r="AH40" s="29">
        <f t="shared" si="13"/>
        <v>0</v>
      </c>
      <c r="AI40" s="29">
        <f t="shared" si="13"/>
        <v>0</v>
      </c>
      <c r="AJ40" s="29">
        <f t="shared" si="13"/>
        <v>0</v>
      </c>
      <c r="AK40" s="29">
        <f t="shared" si="13"/>
        <v>0</v>
      </c>
      <c r="AL40" s="29">
        <f t="shared" si="13"/>
        <v>0</v>
      </c>
      <c r="AM40" s="30">
        <f t="shared" si="13"/>
        <v>0</v>
      </c>
      <c r="AN40" s="6"/>
    </row>
    <row r="41" spans="1:40" x14ac:dyDescent="0.25">
      <c r="A41" s="31" t="s">
        <v>72</v>
      </c>
      <c r="B41" s="32"/>
      <c r="C41" s="239" t="s">
        <v>71</v>
      </c>
      <c r="D41" s="33" t="s">
        <v>73</v>
      </c>
      <c r="E41" s="34"/>
      <c r="F41" s="35"/>
      <c r="G41" s="36">
        <f t="shared" ref="G41:G47" si="14">SUM(I41:AM41)</f>
        <v>0</v>
      </c>
      <c r="H41" s="37" t="str">
        <f t="shared" si="3"/>
        <v/>
      </c>
      <c r="I41" s="34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9"/>
      <c r="AN41" s="40"/>
    </row>
    <row r="42" spans="1:40" x14ac:dyDescent="0.25">
      <c r="A42" s="31" t="s">
        <v>74</v>
      </c>
      <c r="B42" s="32"/>
      <c r="C42" s="239" t="s">
        <v>71</v>
      </c>
      <c r="D42" s="33" t="s">
        <v>75</v>
      </c>
      <c r="E42" s="34"/>
      <c r="F42" s="35"/>
      <c r="G42" s="36">
        <f t="shared" si="14"/>
        <v>0</v>
      </c>
      <c r="H42" s="37" t="str">
        <f t="shared" si="3"/>
        <v/>
      </c>
      <c r="I42" s="34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9"/>
      <c r="AN42" s="40"/>
    </row>
    <row r="43" spans="1:40" x14ac:dyDescent="0.25">
      <c r="A43" s="31" t="s">
        <v>76</v>
      </c>
      <c r="B43" s="32"/>
      <c r="C43" s="239" t="s">
        <v>71</v>
      </c>
      <c r="D43" s="33" t="s">
        <v>77</v>
      </c>
      <c r="E43" s="34"/>
      <c r="F43" s="35"/>
      <c r="G43" s="36">
        <f t="shared" si="14"/>
        <v>0</v>
      </c>
      <c r="H43" s="37" t="str">
        <f t="shared" si="3"/>
        <v/>
      </c>
      <c r="I43" s="34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9"/>
      <c r="AN43" s="40"/>
    </row>
    <row r="44" spans="1:40" x14ac:dyDescent="0.25">
      <c r="A44" s="31" t="s">
        <v>78</v>
      </c>
      <c r="B44" s="32"/>
      <c r="C44" s="239" t="s">
        <v>71</v>
      </c>
      <c r="D44" s="33" t="s">
        <v>79</v>
      </c>
      <c r="E44" s="34"/>
      <c r="F44" s="35"/>
      <c r="G44" s="36">
        <f t="shared" si="14"/>
        <v>0</v>
      </c>
      <c r="H44" s="37" t="str">
        <f t="shared" si="3"/>
        <v/>
      </c>
      <c r="I44" s="34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9"/>
      <c r="AN44" s="40"/>
    </row>
    <row r="45" spans="1:40" x14ac:dyDescent="0.25">
      <c r="A45" s="31" t="s">
        <v>80</v>
      </c>
      <c r="B45" s="32"/>
      <c r="C45" s="239" t="s">
        <v>71</v>
      </c>
      <c r="D45" s="33" t="s">
        <v>81</v>
      </c>
      <c r="E45" s="34"/>
      <c r="F45" s="35"/>
      <c r="G45" s="36">
        <f t="shared" si="14"/>
        <v>0</v>
      </c>
      <c r="H45" s="37" t="str">
        <f t="shared" si="3"/>
        <v/>
      </c>
      <c r="I45" s="34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9"/>
      <c r="AN45" s="40"/>
    </row>
    <row r="46" spans="1:40" x14ac:dyDescent="0.25">
      <c r="A46" s="31" t="s">
        <v>82</v>
      </c>
      <c r="B46" s="32"/>
      <c r="C46" s="239" t="s">
        <v>71</v>
      </c>
      <c r="D46" s="33" t="s">
        <v>83</v>
      </c>
      <c r="E46" s="34"/>
      <c r="F46" s="35"/>
      <c r="G46" s="36">
        <f t="shared" si="14"/>
        <v>0</v>
      </c>
      <c r="H46" s="37" t="str">
        <f t="shared" si="3"/>
        <v/>
      </c>
      <c r="I46" s="34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9"/>
      <c r="AN46" s="40"/>
    </row>
    <row r="47" spans="1:40" ht="15.75" thickBot="1" x14ac:dyDescent="0.3">
      <c r="A47" s="41" t="s">
        <v>84</v>
      </c>
      <c r="B47" s="42"/>
      <c r="C47" s="240" t="s">
        <v>71</v>
      </c>
      <c r="D47" s="43" t="s">
        <v>85</v>
      </c>
      <c r="E47" s="44"/>
      <c r="F47" s="45"/>
      <c r="G47" s="46">
        <f t="shared" si="14"/>
        <v>0</v>
      </c>
      <c r="H47" s="47" t="str">
        <f t="shared" si="3"/>
        <v/>
      </c>
      <c r="I47" s="44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9"/>
      <c r="AN47" s="40"/>
    </row>
    <row r="48" spans="1:40" x14ac:dyDescent="0.25">
      <c r="A48" s="50">
        <v>5</v>
      </c>
      <c r="B48" s="51"/>
      <c r="C48" s="237" t="s">
        <v>86</v>
      </c>
      <c r="D48" s="52" t="s">
        <v>86</v>
      </c>
      <c r="E48" s="28">
        <f>SUM(E50:E58)</f>
        <v>0</v>
      </c>
      <c r="F48" s="53">
        <f>SUM(F50:F58)</f>
        <v>0</v>
      </c>
      <c r="G48" s="29">
        <f t="shared" ref="G48" si="15">SUM(G50:G58)</f>
        <v>0</v>
      </c>
      <c r="H48" s="54" t="str">
        <f t="shared" si="3"/>
        <v/>
      </c>
      <c r="I48" s="28">
        <f t="shared" ref="I48:AM48" si="16">SUM(I50:I58)</f>
        <v>0</v>
      </c>
      <c r="J48" s="29">
        <f t="shared" si="16"/>
        <v>0</v>
      </c>
      <c r="K48" s="29">
        <f t="shared" si="16"/>
        <v>0</v>
      </c>
      <c r="L48" s="29">
        <f t="shared" si="16"/>
        <v>0</v>
      </c>
      <c r="M48" s="29">
        <f t="shared" si="16"/>
        <v>0</v>
      </c>
      <c r="N48" s="29">
        <f t="shared" si="16"/>
        <v>0</v>
      </c>
      <c r="O48" s="29">
        <f t="shared" si="16"/>
        <v>0</v>
      </c>
      <c r="P48" s="29">
        <f t="shared" si="16"/>
        <v>0</v>
      </c>
      <c r="Q48" s="29">
        <f t="shared" si="16"/>
        <v>0</v>
      </c>
      <c r="R48" s="29">
        <f t="shared" si="16"/>
        <v>0</v>
      </c>
      <c r="S48" s="29">
        <f t="shared" si="16"/>
        <v>0</v>
      </c>
      <c r="T48" s="29">
        <f t="shared" si="16"/>
        <v>0</v>
      </c>
      <c r="U48" s="29">
        <f t="shared" si="16"/>
        <v>0</v>
      </c>
      <c r="V48" s="29">
        <f t="shared" si="16"/>
        <v>0</v>
      </c>
      <c r="W48" s="29">
        <f t="shared" si="16"/>
        <v>0</v>
      </c>
      <c r="X48" s="29">
        <f t="shared" si="16"/>
        <v>0</v>
      </c>
      <c r="Y48" s="29">
        <f t="shared" si="16"/>
        <v>0</v>
      </c>
      <c r="Z48" s="29">
        <f t="shared" si="16"/>
        <v>0</v>
      </c>
      <c r="AA48" s="29">
        <f t="shared" si="16"/>
        <v>0</v>
      </c>
      <c r="AB48" s="29">
        <f t="shared" si="16"/>
        <v>0</v>
      </c>
      <c r="AC48" s="29">
        <f t="shared" si="16"/>
        <v>0</v>
      </c>
      <c r="AD48" s="29">
        <f t="shared" si="16"/>
        <v>0</v>
      </c>
      <c r="AE48" s="29">
        <f t="shared" si="16"/>
        <v>0</v>
      </c>
      <c r="AF48" s="29">
        <f t="shared" si="16"/>
        <v>0</v>
      </c>
      <c r="AG48" s="29">
        <f t="shared" si="16"/>
        <v>0</v>
      </c>
      <c r="AH48" s="29">
        <f t="shared" si="16"/>
        <v>0</v>
      </c>
      <c r="AI48" s="29">
        <f t="shared" si="16"/>
        <v>0</v>
      </c>
      <c r="AJ48" s="29">
        <f t="shared" si="16"/>
        <v>0</v>
      </c>
      <c r="AK48" s="29">
        <f t="shared" si="16"/>
        <v>0</v>
      </c>
      <c r="AL48" s="29">
        <f t="shared" si="16"/>
        <v>0</v>
      </c>
      <c r="AM48" s="30">
        <f t="shared" si="16"/>
        <v>0</v>
      </c>
      <c r="AN48" s="6"/>
    </row>
    <row r="49" spans="1:40" x14ac:dyDescent="0.25">
      <c r="A49" s="65" t="s">
        <v>87</v>
      </c>
      <c r="B49" s="66"/>
      <c r="C49" s="241" t="s">
        <v>86</v>
      </c>
      <c r="D49" s="57" t="s">
        <v>88</v>
      </c>
      <c r="E49" s="58">
        <f>E48-E58</f>
        <v>0</v>
      </c>
      <c r="F49" s="59">
        <f>F48-F58</f>
        <v>0</v>
      </c>
      <c r="G49" s="60">
        <f t="shared" ref="G49:AM49" si="17">G48-G58</f>
        <v>0</v>
      </c>
      <c r="H49" s="61" t="str">
        <f t="shared" si="3"/>
        <v/>
      </c>
      <c r="I49" s="58">
        <f t="shared" si="17"/>
        <v>0</v>
      </c>
      <c r="J49" s="60">
        <f t="shared" si="17"/>
        <v>0</v>
      </c>
      <c r="K49" s="60">
        <f t="shared" si="17"/>
        <v>0</v>
      </c>
      <c r="L49" s="60">
        <f t="shared" si="17"/>
        <v>0</v>
      </c>
      <c r="M49" s="60">
        <f t="shared" si="17"/>
        <v>0</v>
      </c>
      <c r="N49" s="60">
        <f t="shared" si="17"/>
        <v>0</v>
      </c>
      <c r="O49" s="60">
        <f t="shared" si="17"/>
        <v>0</v>
      </c>
      <c r="P49" s="60">
        <f t="shared" si="17"/>
        <v>0</v>
      </c>
      <c r="Q49" s="60">
        <f t="shared" si="17"/>
        <v>0</v>
      </c>
      <c r="R49" s="60">
        <f t="shared" si="17"/>
        <v>0</v>
      </c>
      <c r="S49" s="60">
        <f t="shared" si="17"/>
        <v>0</v>
      </c>
      <c r="T49" s="60">
        <f t="shared" si="17"/>
        <v>0</v>
      </c>
      <c r="U49" s="60">
        <f t="shared" si="17"/>
        <v>0</v>
      </c>
      <c r="V49" s="60">
        <f t="shared" si="17"/>
        <v>0</v>
      </c>
      <c r="W49" s="60">
        <f t="shared" si="17"/>
        <v>0</v>
      </c>
      <c r="X49" s="60">
        <f t="shared" si="17"/>
        <v>0</v>
      </c>
      <c r="Y49" s="60">
        <f t="shared" si="17"/>
        <v>0</v>
      </c>
      <c r="Z49" s="60">
        <f t="shared" si="17"/>
        <v>0</v>
      </c>
      <c r="AA49" s="60">
        <f t="shared" si="17"/>
        <v>0</v>
      </c>
      <c r="AB49" s="60">
        <f t="shared" si="17"/>
        <v>0</v>
      </c>
      <c r="AC49" s="60">
        <f t="shared" si="17"/>
        <v>0</v>
      </c>
      <c r="AD49" s="60">
        <f t="shared" si="17"/>
        <v>0</v>
      </c>
      <c r="AE49" s="60">
        <f t="shared" si="17"/>
        <v>0</v>
      </c>
      <c r="AF49" s="60">
        <f t="shared" si="17"/>
        <v>0</v>
      </c>
      <c r="AG49" s="60">
        <f t="shared" si="17"/>
        <v>0</v>
      </c>
      <c r="AH49" s="60">
        <f t="shared" si="17"/>
        <v>0</v>
      </c>
      <c r="AI49" s="60">
        <f t="shared" si="17"/>
        <v>0</v>
      </c>
      <c r="AJ49" s="60">
        <f t="shared" si="17"/>
        <v>0</v>
      </c>
      <c r="AK49" s="60">
        <f t="shared" si="17"/>
        <v>0</v>
      </c>
      <c r="AL49" s="60">
        <f t="shared" si="17"/>
        <v>0</v>
      </c>
      <c r="AM49" s="62">
        <f t="shared" si="17"/>
        <v>0</v>
      </c>
      <c r="AN49" s="40"/>
    </row>
    <row r="50" spans="1:40" x14ac:dyDescent="0.25">
      <c r="A50" s="31" t="s">
        <v>89</v>
      </c>
      <c r="B50" s="32"/>
      <c r="C50" s="239" t="s">
        <v>86</v>
      </c>
      <c r="D50" s="63" t="s">
        <v>90</v>
      </c>
      <c r="E50" s="34"/>
      <c r="F50" s="35"/>
      <c r="G50" s="36">
        <f t="shared" ref="G50:G58" si="18">SUM(I50:AM50)</f>
        <v>0</v>
      </c>
      <c r="H50" s="37" t="str">
        <f t="shared" si="3"/>
        <v/>
      </c>
      <c r="I50" s="34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9"/>
      <c r="AN50" s="40"/>
    </row>
    <row r="51" spans="1:40" x14ac:dyDescent="0.25">
      <c r="A51" s="31" t="s">
        <v>91</v>
      </c>
      <c r="B51" s="32"/>
      <c r="C51" s="239" t="s">
        <v>86</v>
      </c>
      <c r="D51" s="63" t="s">
        <v>92</v>
      </c>
      <c r="E51" s="34"/>
      <c r="F51" s="35"/>
      <c r="G51" s="36">
        <f t="shared" si="18"/>
        <v>0</v>
      </c>
      <c r="H51" s="37" t="str">
        <f t="shared" si="3"/>
        <v/>
      </c>
      <c r="I51" s="34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9"/>
      <c r="AN51" s="40"/>
    </row>
    <row r="52" spans="1:40" x14ac:dyDescent="0.25">
      <c r="A52" s="31" t="s">
        <v>93</v>
      </c>
      <c r="B52" s="32"/>
      <c r="C52" s="239" t="s">
        <v>86</v>
      </c>
      <c r="D52" s="63" t="s">
        <v>94</v>
      </c>
      <c r="E52" s="34"/>
      <c r="F52" s="35"/>
      <c r="G52" s="36">
        <f t="shared" si="18"/>
        <v>0</v>
      </c>
      <c r="H52" s="37" t="str">
        <f t="shared" si="3"/>
        <v/>
      </c>
      <c r="I52" s="34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9"/>
      <c r="AN52" s="40"/>
    </row>
    <row r="53" spans="1:40" x14ac:dyDescent="0.25">
      <c r="A53" s="31" t="s">
        <v>95</v>
      </c>
      <c r="B53" s="32"/>
      <c r="C53" s="239" t="s">
        <v>86</v>
      </c>
      <c r="D53" s="63" t="s">
        <v>96</v>
      </c>
      <c r="E53" s="34"/>
      <c r="F53" s="35"/>
      <c r="G53" s="36">
        <f t="shared" si="18"/>
        <v>0</v>
      </c>
      <c r="H53" s="37" t="str">
        <f t="shared" si="3"/>
        <v/>
      </c>
      <c r="I53" s="34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9"/>
      <c r="AN53" s="40"/>
    </row>
    <row r="54" spans="1:40" x14ac:dyDescent="0.25">
      <c r="A54" s="31" t="s">
        <v>97</v>
      </c>
      <c r="B54" s="32"/>
      <c r="C54" s="239" t="s">
        <v>86</v>
      </c>
      <c r="D54" s="63" t="s">
        <v>98</v>
      </c>
      <c r="E54" s="34"/>
      <c r="F54" s="35"/>
      <c r="G54" s="36">
        <f t="shared" si="18"/>
        <v>0</v>
      </c>
      <c r="H54" s="37" t="str">
        <f t="shared" si="3"/>
        <v/>
      </c>
      <c r="I54" s="34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9"/>
      <c r="AN54" s="40"/>
    </row>
    <row r="55" spans="1:40" x14ac:dyDescent="0.25">
      <c r="A55" s="31" t="s">
        <v>99</v>
      </c>
      <c r="B55" s="32"/>
      <c r="C55" s="239" t="s">
        <v>86</v>
      </c>
      <c r="D55" s="63" t="s">
        <v>100</v>
      </c>
      <c r="E55" s="34"/>
      <c r="F55" s="35"/>
      <c r="G55" s="36">
        <f t="shared" si="18"/>
        <v>0</v>
      </c>
      <c r="H55" s="37" t="str">
        <f t="shared" si="3"/>
        <v/>
      </c>
      <c r="I55" s="34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9"/>
      <c r="AN55" s="40"/>
    </row>
    <row r="56" spans="1:40" x14ac:dyDescent="0.25">
      <c r="A56" s="31" t="s">
        <v>101</v>
      </c>
      <c r="B56" s="32"/>
      <c r="C56" s="239" t="s">
        <v>86</v>
      </c>
      <c r="D56" s="63" t="s">
        <v>102</v>
      </c>
      <c r="E56" s="34"/>
      <c r="F56" s="35"/>
      <c r="G56" s="36">
        <f t="shared" si="18"/>
        <v>0</v>
      </c>
      <c r="H56" s="37" t="str">
        <f t="shared" si="3"/>
        <v/>
      </c>
      <c r="I56" s="34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9"/>
      <c r="AN56" s="40"/>
    </row>
    <row r="57" spans="1:40" x14ac:dyDescent="0.25">
      <c r="A57" s="31" t="s">
        <v>103</v>
      </c>
      <c r="B57" s="32"/>
      <c r="C57" s="239" t="s">
        <v>86</v>
      </c>
      <c r="D57" s="63" t="s">
        <v>104</v>
      </c>
      <c r="E57" s="34"/>
      <c r="F57" s="35"/>
      <c r="G57" s="36">
        <f t="shared" si="18"/>
        <v>0</v>
      </c>
      <c r="H57" s="37" t="str">
        <f t="shared" si="3"/>
        <v/>
      </c>
      <c r="I57" s="34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9"/>
      <c r="AN57" s="40"/>
    </row>
    <row r="58" spans="1:40" ht="15.75" thickBot="1" x14ac:dyDescent="0.3">
      <c r="A58" s="41" t="s">
        <v>105</v>
      </c>
      <c r="B58" s="42"/>
      <c r="C58" s="240" t="s">
        <v>86</v>
      </c>
      <c r="D58" s="64" t="s">
        <v>106</v>
      </c>
      <c r="E58" s="44"/>
      <c r="F58" s="45"/>
      <c r="G58" s="46">
        <f t="shared" si="18"/>
        <v>0</v>
      </c>
      <c r="H58" s="47" t="str">
        <f t="shared" si="3"/>
        <v/>
      </c>
      <c r="I58" s="44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9"/>
      <c r="AN58" s="40"/>
    </row>
    <row r="59" spans="1:40" ht="15.75" thickBot="1" x14ac:dyDescent="0.3">
      <c r="A59" s="67">
        <v>6</v>
      </c>
      <c r="B59" s="68"/>
      <c r="C59" s="68" t="s">
        <v>107</v>
      </c>
      <c r="D59" s="69" t="s">
        <v>107</v>
      </c>
      <c r="E59" s="70"/>
      <c r="F59" s="71"/>
      <c r="G59" s="72">
        <f>SUM(I59:AM59)</f>
        <v>0</v>
      </c>
      <c r="H59" s="73" t="str">
        <f t="shared" si="3"/>
        <v/>
      </c>
      <c r="I59" s="70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5"/>
      <c r="AN59" s="6"/>
    </row>
    <row r="60" spans="1:40" x14ac:dyDescent="0.25">
      <c r="A60" s="50">
        <v>7</v>
      </c>
      <c r="B60" s="51"/>
      <c r="C60" s="237" t="s">
        <v>108</v>
      </c>
      <c r="D60" s="52" t="s">
        <v>108</v>
      </c>
      <c r="E60" s="28">
        <f>SUM(E62:E65)</f>
        <v>0</v>
      </c>
      <c r="F60" s="53">
        <f>SUM(F62:F65)</f>
        <v>0</v>
      </c>
      <c r="G60" s="29">
        <f t="shared" ref="G60" si="19">SUM(G62:G65)</f>
        <v>0</v>
      </c>
      <c r="H60" s="54" t="str">
        <f t="shared" si="3"/>
        <v/>
      </c>
      <c r="I60" s="28">
        <f t="shared" ref="I60:AM60" si="20">SUM(I62:I65)</f>
        <v>0</v>
      </c>
      <c r="J60" s="29">
        <f t="shared" si="20"/>
        <v>0</v>
      </c>
      <c r="K60" s="29">
        <f t="shared" si="20"/>
        <v>0</v>
      </c>
      <c r="L60" s="29">
        <f t="shared" si="20"/>
        <v>0</v>
      </c>
      <c r="M60" s="29">
        <f t="shared" si="20"/>
        <v>0</v>
      </c>
      <c r="N60" s="29">
        <f t="shared" si="20"/>
        <v>0</v>
      </c>
      <c r="O60" s="29">
        <f t="shared" si="20"/>
        <v>0</v>
      </c>
      <c r="P60" s="29">
        <f t="shared" si="20"/>
        <v>0</v>
      </c>
      <c r="Q60" s="29">
        <f t="shared" si="20"/>
        <v>0</v>
      </c>
      <c r="R60" s="29">
        <f t="shared" si="20"/>
        <v>0</v>
      </c>
      <c r="S60" s="29">
        <f t="shared" si="20"/>
        <v>0</v>
      </c>
      <c r="T60" s="29">
        <f t="shared" si="20"/>
        <v>0</v>
      </c>
      <c r="U60" s="29">
        <f t="shared" si="20"/>
        <v>0</v>
      </c>
      <c r="V60" s="29">
        <f t="shared" si="20"/>
        <v>0</v>
      </c>
      <c r="W60" s="29">
        <f t="shared" si="20"/>
        <v>0</v>
      </c>
      <c r="X60" s="29">
        <f t="shared" si="20"/>
        <v>0</v>
      </c>
      <c r="Y60" s="29">
        <f t="shared" si="20"/>
        <v>0</v>
      </c>
      <c r="Z60" s="29">
        <f t="shared" si="20"/>
        <v>0</v>
      </c>
      <c r="AA60" s="29">
        <f t="shared" si="20"/>
        <v>0</v>
      </c>
      <c r="AB60" s="29">
        <f t="shared" si="20"/>
        <v>0</v>
      </c>
      <c r="AC60" s="29">
        <f t="shared" si="20"/>
        <v>0</v>
      </c>
      <c r="AD60" s="29">
        <f t="shared" si="20"/>
        <v>0</v>
      </c>
      <c r="AE60" s="29">
        <f t="shared" si="20"/>
        <v>0</v>
      </c>
      <c r="AF60" s="29">
        <f t="shared" si="20"/>
        <v>0</v>
      </c>
      <c r="AG60" s="29">
        <f t="shared" si="20"/>
        <v>0</v>
      </c>
      <c r="AH60" s="29">
        <f t="shared" si="20"/>
        <v>0</v>
      </c>
      <c r="AI60" s="29">
        <f t="shared" si="20"/>
        <v>0</v>
      </c>
      <c r="AJ60" s="29">
        <f t="shared" si="20"/>
        <v>0</v>
      </c>
      <c r="AK60" s="29">
        <f t="shared" si="20"/>
        <v>0</v>
      </c>
      <c r="AL60" s="29">
        <f t="shared" si="20"/>
        <v>0</v>
      </c>
      <c r="AM60" s="30">
        <f t="shared" si="20"/>
        <v>0</v>
      </c>
      <c r="AN60" s="6"/>
    </row>
    <row r="61" spans="1:40" x14ac:dyDescent="0.25">
      <c r="A61" s="55" t="s">
        <v>109</v>
      </c>
      <c r="B61" s="56"/>
      <c r="C61" s="238" t="s">
        <v>108</v>
      </c>
      <c r="D61" s="57" t="s">
        <v>110</v>
      </c>
      <c r="E61" s="58">
        <f>E60-E65</f>
        <v>0</v>
      </c>
      <c r="F61" s="59">
        <f>F60-F65</f>
        <v>0</v>
      </c>
      <c r="G61" s="60">
        <f t="shared" ref="G61:AM61" si="21">G60-G65</f>
        <v>0</v>
      </c>
      <c r="H61" s="61" t="str">
        <f t="shared" si="3"/>
        <v/>
      </c>
      <c r="I61" s="58">
        <f t="shared" si="21"/>
        <v>0</v>
      </c>
      <c r="J61" s="60">
        <f t="shared" si="21"/>
        <v>0</v>
      </c>
      <c r="K61" s="60">
        <f t="shared" si="21"/>
        <v>0</v>
      </c>
      <c r="L61" s="60">
        <f t="shared" si="21"/>
        <v>0</v>
      </c>
      <c r="M61" s="60">
        <f t="shared" si="21"/>
        <v>0</v>
      </c>
      <c r="N61" s="60">
        <f t="shared" si="21"/>
        <v>0</v>
      </c>
      <c r="O61" s="60">
        <f t="shared" si="21"/>
        <v>0</v>
      </c>
      <c r="P61" s="60">
        <f t="shared" si="21"/>
        <v>0</v>
      </c>
      <c r="Q61" s="60">
        <f t="shared" si="21"/>
        <v>0</v>
      </c>
      <c r="R61" s="60">
        <f t="shared" si="21"/>
        <v>0</v>
      </c>
      <c r="S61" s="60">
        <f t="shared" si="21"/>
        <v>0</v>
      </c>
      <c r="T61" s="60">
        <f t="shared" si="21"/>
        <v>0</v>
      </c>
      <c r="U61" s="60">
        <f t="shared" si="21"/>
        <v>0</v>
      </c>
      <c r="V61" s="60">
        <f t="shared" si="21"/>
        <v>0</v>
      </c>
      <c r="W61" s="60">
        <f t="shared" si="21"/>
        <v>0</v>
      </c>
      <c r="X61" s="60">
        <f t="shared" si="21"/>
        <v>0</v>
      </c>
      <c r="Y61" s="60">
        <f t="shared" si="21"/>
        <v>0</v>
      </c>
      <c r="Z61" s="60">
        <f t="shared" si="21"/>
        <v>0</v>
      </c>
      <c r="AA61" s="60">
        <f t="shared" si="21"/>
        <v>0</v>
      </c>
      <c r="AB61" s="60">
        <f t="shared" si="21"/>
        <v>0</v>
      </c>
      <c r="AC61" s="60">
        <f t="shared" si="21"/>
        <v>0</v>
      </c>
      <c r="AD61" s="60">
        <f t="shared" si="21"/>
        <v>0</v>
      </c>
      <c r="AE61" s="60">
        <f t="shared" si="21"/>
        <v>0</v>
      </c>
      <c r="AF61" s="60">
        <f t="shared" si="21"/>
        <v>0</v>
      </c>
      <c r="AG61" s="60">
        <f t="shared" si="21"/>
        <v>0</v>
      </c>
      <c r="AH61" s="60">
        <f t="shared" si="21"/>
        <v>0</v>
      </c>
      <c r="AI61" s="60">
        <f t="shared" si="21"/>
        <v>0</v>
      </c>
      <c r="AJ61" s="60">
        <f t="shared" si="21"/>
        <v>0</v>
      </c>
      <c r="AK61" s="60">
        <f t="shared" si="21"/>
        <v>0</v>
      </c>
      <c r="AL61" s="60">
        <f t="shared" si="21"/>
        <v>0</v>
      </c>
      <c r="AM61" s="62">
        <f t="shared" si="21"/>
        <v>0</v>
      </c>
      <c r="AN61" s="40"/>
    </row>
    <row r="62" spans="1:40" x14ac:dyDescent="0.25">
      <c r="A62" s="31" t="s">
        <v>111</v>
      </c>
      <c r="B62" s="32"/>
      <c r="C62" s="239" t="s">
        <v>108</v>
      </c>
      <c r="D62" s="63" t="s">
        <v>112</v>
      </c>
      <c r="E62" s="34"/>
      <c r="F62" s="35"/>
      <c r="G62" s="36">
        <f t="shared" ref="G62:G65" si="22">SUM(I62:AM62)</f>
        <v>0</v>
      </c>
      <c r="H62" s="37" t="str">
        <f t="shared" si="3"/>
        <v/>
      </c>
      <c r="I62" s="34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9"/>
      <c r="AN62" s="40"/>
    </row>
    <row r="63" spans="1:40" x14ac:dyDescent="0.25">
      <c r="A63" s="31" t="s">
        <v>113</v>
      </c>
      <c r="B63" s="32"/>
      <c r="C63" s="239" t="s">
        <v>108</v>
      </c>
      <c r="D63" s="63" t="s">
        <v>114</v>
      </c>
      <c r="E63" s="34"/>
      <c r="F63" s="35"/>
      <c r="G63" s="36">
        <f t="shared" si="22"/>
        <v>0</v>
      </c>
      <c r="H63" s="37" t="str">
        <f t="shared" si="3"/>
        <v/>
      </c>
      <c r="I63" s="34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9"/>
      <c r="AN63" s="40"/>
    </row>
    <row r="64" spans="1:40" x14ac:dyDescent="0.25">
      <c r="A64" s="31" t="s">
        <v>115</v>
      </c>
      <c r="B64" s="32"/>
      <c r="C64" s="239" t="s">
        <v>108</v>
      </c>
      <c r="D64" s="63" t="s">
        <v>116</v>
      </c>
      <c r="E64" s="34"/>
      <c r="F64" s="35"/>
      <c r="G64" s="36">
        <f t="shared" si="22"/>
        <v>0</v>
      </c>
      <c r="H64" s="37" t="str">
        <f t="shared" si="3"/>
        <v/>
      </c>
      <c r="I64" s="34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9"/>
      <c r="AN64" s="40"/>
    </row>
    <row r="65" spans="1:40" ht="15.75" thickBot="1" x14ac:dyDescent="0.3">
      <c r="A65" s="41" t="s">
        <v>117</v>
      </c>
      <c r="B65" s="42"/>
      <c r="C65" s="240" t="s">
        <v>108</v>
      </c>
      <c r="D65" s="64" t="s">
        <v>118</v>
      </c>
      <c r="E65" s="44"/>
      <c r="F65" s="45"/>
      <c r="G65" s="46">
        <f t="shared" si="22"/>
        <v>0</v>
      </c>
      <c r="H65" s="47" t="str">
        <f t="shared" si="3"/>
        <v/>
      </c>
      <c r="I65" s="44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9"/>
      <c r="AN65" s="40"/>
    </row>
    <row r="66" spans="1:40" x14ac:dyDescent="0.25">
      <c r="A66" s="50">
        <v>8</v>
      </c>
      <c r="B66" s="51"/>
      <c r="C66" s="237" t="s">
        <v>119</v>
      </c>
      <c r="D66" s="52" t="s">
        <v>119</v>
      </c>
      <c r="E66" s="28">
        <f>SUM(E67:E70)</f>
        <v>0</v>
      </c>
      <c r="F66" s="53">
        <f>SUM(F67:F70)</f>
        <v>0</v>
      </c>
      <c r="G66" s="29">
        <f t="shared" ref="G66" si="23">SUM(G67:G70)</f>
        <v>0</v>
      </c>
      <c r="H66" s="54" t="str">
        <f t="shared" si="3"/>
        <v/>
      </c>
      <c r="I66" s="28">
        <f t="shared" ref="I66:AM66" si="24">SUM(I67:I70)</f>
        <v>0</v>
      </c>
      <c r="J66" s="29">
        <f t="shared" si="24"/>
        <v>0</v>
      </c>
      <c r="K66" s="29">
        <f t="shared" si="24"/>
        <v>0</v>
      </c>
      <c r="L66" s="29">
        <f t="shared" si="24"/>
        <v>0</v>
      </c>
      <c r="M66" s="29">
        <f t="shared" si="24"/>
        <v>0</v>
      </c>
      <c r="N66" s="29">
        <f t="shared" si="24"/>
        <v>0</v>
      </c>
      <c r="O66" s="29">
        <f t="shared" si="24"/>
        <v>0</v>
      </c>
      <c r="P66" s="29">
        <f t="shared" si="24"/>
        <v>0</v>
      </c>
      <c r="Q66" s="29">
        <f t="shared" si="24"/>
        <v>0</v>
      </c>
      <c r="R66" s="29">
        <f t="shared" si="24"/>
        <v>0</v>
      </c>
      <c r="S66" s="29">
        <f t="shared" si="24"/>
        <v>0</v>
      </c>
      <c r="T66" s="29">
        <f t="shared" si="24"/>
        <v>0</v>
      </c>
      <c r="U66" s="29">
        <f t="shared" si="24"/>
        <v>0</v>
      </c>
      <c r="V66" s="29">
        <f t="shared" si="24"/>
        <v>0</v>
      </c>
      <c r="W66" s="29">
        <f t="shared" si="24"/>
        <v>0</v>
      </c>
      <c r="X66" s="29">
        <f t="shared" si="24"/>
        <v>0</v>
      </c>
      <c r="Y66" s="29">
        <f t="shared" si="24"/>
        <v>0</v>
      </c>
      <c r="Z66" s="29">
        <f t="shared" si="24"/>
        <v>0</v>
      </c>
      <c r="AA66" s="29">
        <f t="shared" si="24"/>
        <v>0</v>
      </c>
      <c r="AB66" s="29">
        <f t="shared" si="24"/>
        <v>0</v>
      </c>
      <c r="AC66" s="29">
        <f t="shared" si="24"/>
        <v>0</v>
      </c>
      <c r="AD66" s="29">
        <f t="shared" si="24"/>
        <v>0</v>
      </c>
      <c r="AE66" s="29">
        <f t="shared" si="24"/>
        <v>0</v>
      </c>
      <c r="AF66" s="29">
        <f t="shared" si="24"/>
        <v>0</v>
      </c>
      <c r="AG66" s="29">
        <f t="shared" si="24"/>
        <v>0</v>
      </c>
      <c r="AH66" s="29">
        <f t="shared" si="24"/>
        <v>0</v>
      </c>
      <c r="AI66" s="29">
        <f t="shared" si="24"/>
        <v>0</v>
      </c>
      <c r="AJ66" s="29">
        <f t="shared" si="24"/>
        <v>0</v>
      </c>
      <c r="AK66" s="29">
        <f t="shared" si="24"/>
        <v>0</v>
      </c>
      <c r="AL66" s="29">
        <f t="shared" si="24"/>
        <v>0</v>
      </c>
      <c r="AM66" s="30">
        <f t="shared" si="24"/>
        <v>0</v>
      </c>
      <c r="AN66" s="6"/>
    </row>
    <row r="67" spans="1:40" x14ac:dyDescent="0.25">
      <c r="A67" s="31" t="s">
        <v>120</v>
      </c>
      <c r="B67" s="32"/>
      <c r="C67" s="239" t="s">
        <v>119</v>
      </c>
      <c r="D67" s="33" t="s">
        <v>121</v>
      </c>
      <c r="E67" s="34"/>
      <c r="F67" s="35"/>
      <c r="G67" s="36">
        <f t="shared" ref="G67:G70" si="25">SUM(I67:AM67)</f>
        <v>0</v>
      </c>
      <c r="H67" s="37" t="str">
        <f t="shared" si="3"/>
        <v/>
      </c>
      <c r="I67" s="34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9"/>
      <c r="AN67" s="40"/>
    </row>
    <row r="68" spans="1:40" x14ac:dyDescent="0.25">
      <c r="A68" s="31" t="s">
        <v>122</v>
      </c>
      <c r="B68" s="32"/>
      <c r="C68" s="239" t="s">
        <v>119</v>
      </c>
      <c r="D68" s="33" t="s">
        <v>123</v>
      </c>
      <c r="E68" s="34"/>
      <c r="F68" s="35"/>
      <c r="G68" s="36">
        <f t="shared" si="25"/>
        <v>0</v>
      </c>
      <c r="H68" s="37" t="str">
        <f t="shared" si="3"/>
        <v/>
      </c>
      <c r="I68" s="34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9"/>
      <c r="AN68" s="40"/>
    </row>
    <row r="69" spans="1:40" x14ac:dyDescent="0.25">
      <c r="A69" s="31" t="s">
        <v>124</v>
      </c>
      <c r="B69" s="32"/>
      <c r="C69" s="239" t="s">
        <v>119</v>
      </c>
      <c r="D69" s="33" t="s">
        <v>125</v>
      </c>
      <c r="E69" s="34"/>
      <c r="F69" s="35"/>
      <c r="G69" s="36">
        <f t="shared" si="25"/>
        <v>0</v>
      </c>
      <c r="H69" s="37" t="str">
        <f t="shared" si="3"/>
        <v/>
      </c>
      <c r="I69" s="34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9"/>
      <c r="AN69" s="40"/>
    </row>
    <row r="70" spans="1:40" ht="15.75" thickBot="1" x14ac:dyDescent="0.3">
      <c r="A70" s="41" t="s">
        <v>126</v>
      </c>
      <c r="B70" s="42"/>
      <c r="C70" s="240" t="s">
        <v>119</v>
      </c>
      <c r="D70" s="43" t="s">
        <v>127</v>
      </c>
      <c r="E70" s="44"/>
      <c r="F70" s="45"/>
      <c r="G70" s="46">
        <f t="shared" si="25"/>
        <v>0</v>
      </c>
      <c r="H70" s="47" t="str">
        <f t="shared" si="3"/>
        <v/>
      </c>
      <c r="I70" s="44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9"/>
      <c r="AN70" s="40"/>
    </row>
    <row r="71" spans="1:40" x14ac:dyDescent="0.25">
      <c r="A71" s="50">
        <v>9</v>
      </c>
      <c r="B71" s="51"/>
      <c r="C71" s="237" t="s">
        <v>128</v>
      </c>
      <c r="D71" s="52" t="s">
        <v>128</v>
      </c>
      <c r="E71" s="28">
        <f>SUM(E74:E80)</f>
        <v>0</v>
      </c>
      <c r="F71" s="53">
        <f>SUM(F74:F80)</f>
        <v>0</v>
      </c>
      <c r="G71" s="29">
        <f t="shared" ref="G71" si="26">SUM(G74:G80)</f>
        <v>0</v>
      </c>
      <c r="H71" s="54" t="str">
        <f t="shared" si="3"/>
        <v/>
      </c>
      <c r="I71" s="28">
        <f t="shared" ref="I71:AM71" si="27">SUM(I74:I80)</f>
        <v>0</v>
      </c>
      <c r="J71" s="29">
        <f t="shared" si="27"/>
        <v>0</v>
      </c>
      <c r="K71" s="29">
        <f t="shared" si="27"/>
        <v>0</v>
      </c>
      <c r="L71" s="29">
        <f t="shared" si="27"/>
        <v>0</v>
      </c>
      <c r="M71" s="29">
        <f t="shared" si="27"/>
        <v>0</v>
      </c>
      <c r="N71" s="29">
        <f t="shared" si="27"/>
        <v>0</v>
      </c>
      <c r="O71" s="29">
        <f t="shared" si="27"/>
        <v>0</v>
      </c>
      <c r="P71" s="29">
        <f t="shared" si="27"/>
        <v>0</v>
      </c>
      <c r="Q71" s="29">
        <f t="shared" si="27"/>
        <v>0</v>
      </c>
      <c r="R71" s="29">
        <f t="shared" si="27"/>
        <v>0</v>
      </c>
      <c r="S71" s="29">
        <f t="shared" si="27"/>
        <v>0</v>
      </c>
      <c r="T71" s="29">
        <f t="shared" si="27"/>
        <v>0</v>
      </c>
      <c r="U71" s="29">
        <f t="shared" si="27"/>
        <v>0</v>
      </c>
      <c r="V71" s="29">
        <f t="shared" si="27"/>
        <v>0</v>
      </c>
      <c r="W71" s="29">
        <f t="shared" si="27"/>
        <v>0</v>
      </c>
      <c r="X71" s="29">
        <f t="shared" si="27"/>
        <v>0</v>
      </c>
      <c r="Y71" s="29">
        <f t="shared" si="27"/>
        <v>0</v>
      </c>
      <c r="Z71" s="29">
        <f t="shared" si="27"/>
        <v>0</v>
      </c>
      <c r="AA71" s="29">
        <f t="shared" si="27"/>
        <v>0</v>
      </c>
      <c r="AB71" s="29">
        <f t="shared" si="27"/>
        <v>0</v>
      </c>
      <c r="AC71" s="29">
        <f t="shared" si="27"/>
        <v>0</v>
      </c>
      <c r="AD71" s="29">
        <f t="shared" si="27"/>
        <v>0</v>
      </c>
      <c r="AE71" s="29">
        <f t="shared" si="27"/>
        <v>0</v>
      </c>
      <c r="AF71" s="29">
        <f t="shared" si="27"/>
        <v>0</v>
      </c>
      <c r="AG71" s="29">
        <f t="shared" si="27"/>
        <v>0</v>
      </c>
      <c r="AH71" s="29">
        <f t="shared" si="27"/>
        <v>0</v>
      </c>
      <c r="AI71" s="29">
        <f t="shared" si="27"/>
        <v>0</v>
      </c>
      <c r="AJ71" s="29">
        <f t="shared" si="27"/>
        <v>0</v>
      </c>
      <c r="AK71" s="29">
        <f t="shared" si="27"/>
        <v>0</v>
      </c>
      <c r="AL71" s="29">
        <f t="shared" si="27"/>
        <v>0</v>
      </c>
      <c r="AM71" s="30">
        <f t="shared" si="27"/>
        <v>0</v>
      </c>
      <c r="AN71" s="6"/>
    </row>
    <row r="72" spans="1:40" x14ac:dyDescent="0.25">
      <c r="A72" s="65" t="s">
        <v>129</v>
      </c>
      <c r="B72" s="66"/>
      <c r="C72" s="241" t="s">
        <v>128</v>
      </c>
      <c r="D72" s="57" t="s">
        <v>130</v>
      </c>
      <c r="E72" s="58">
        <f>E71-E80</f>
        <v>0</v>
      </c>
      <c r="F72" s="59">
        <f>F71-F80</f>
        <v>0</v>
      </c>
      <c r="G72" s="60">
        <f t="shared" ref="G72:AM72" si="28">G71-G80</f>
        <v>0</v>
      </c>
      <c r="H72" s="61" t="str">
        <f t="shared" si="3"/>
        <v/>
      </c>
      <c r="I72" s="58">
        <f t="shared" si="28"/>
        <v>0</v>
      </c>
      <c r="J72" s="60">
        <f t="shared" si="28"/>
        <v>0</v>
      </c>
      <c r="K72" s="60">
        <f t="shared" si="28"/>
        <v>0</v>
      </c>
      <c r="L72" s="60">
        <f t="shared" si="28"/>
        <v>0</v>
      </c>
      <c r="M72" s="60">
        <f t="shared" si="28"/>
        <v>0</v>
      </c>
      <c r="N72" s="60">
        <f t="shared" si="28"/>
        <v>0</v>
      </c>
      <c r="O72" s="60">
        <f t="shared" si="28"/>
        <v>0</v>
      </c>
      <c r="P72" s="60">
        <f t="shared" si="28"/>
        <v>0</v>
      </c>
      <c r="Q72" s="60">
        <f t="shared" si="28"/>
        <v>0</v>
      </c>
      <c r="R72" s="60">
        <f t="shared" si="28"/>
        <v>0</v>
      </c>
      <c r="S72" s="60">
        <f t="shared" si="28"/>
        <v>0</v>
      </c>
      <c r="T72" s="60">
        <f t="shared" si="28"/>
        <v>0</v>
      </c>
      <c r="U72" s="60">
        <f t="shared" si="28"/>
        <v>0</v>
      </c>
      <c r="V72" s="60">
        <f t="shared" si="28"/>
        <v>0</v>
      </c>
      <c r="W72" s="60">
        <f t="shared" si="28"/>
        <v>0</v>
      </c>
      <c r="X72" s="60">
        <f t="shared" si="28"/>
        <v>0</v>
      </c>
      <c r="Y72" s="60">
        <f t="shared" si="28"/>
        <v>0</v>
      </c>
      <c r="Z72" s="60">
        <f t="shared" si="28"/>
        <v>0</v>
      </c>
      <c r="AA72" s="60">
        <f t="shared" si="28"/>
        <v>0</v>
      </c>
      <c r="AB72" s="60">
        <f t="shared" si="28"/>
        <v>0</v>
      </c>
      <c r="AC72" s="60">
        <f t="shared" si="28"/>
        <v>0</v>
      </c>
      <c r="AD72" s="60">
        <f t="shared" si="28"/>
        <v>0</v>
      </c>
      <c r="AE72" s="60">
        <f t="shared" si="28"/>
        <v>0</v>
      </c>
      <c r="AF72" s="60">
        <f t="shared" si="28"/>
        <v>0</v>
      </c>
      <c r="AG72" s="60">
        <f t="shared" si="28"/>
        <v>0</v>
      </c>
      <c r="AH72" s="60">
        <f t="shared" si="28"/>
        <v>0</v>
      </c>
      <c r="AI72" s="60">
        <f t="shared" si="28"/>
        <v>0</v>
      </c>
      <c r="AJ72" s="60">
        <f t="shared" si="28"/>
        <v>0</v>
      </c>
      <c r="AK72" s="60">
        <f t="shared" si="28"/>
        <v>0</v>
      </c>
      <c r="AL72" s="60">
        <f t="shared" si="28"/>
        <v>0</v>
      </c>
      <c r="AM72" s="62">
        <f t="shared" si="28"/>
        <v>0</v>
      </c>
      <c r="AN72" s="40"/>
    </row>
    <row r="73" spans="1:40" x14ac:dyDescent="0.25">
      <c r="A73" s="65" t="s">
        <v>131</v>
      </c>
      <c r="B73" s="66"/>
      <c r="C73" s="241" t="s">
        <v>128</v>
      </c>
      <c r="D73" s="76" t="s">
        <v>132</v>
      </c>
      <c r="E73" s="58">
        <f>E72-E79</f>
        <v>0</v>
      </c>
      <c r="F73" s="59">
        <f>F72-F79</f>
        <v>0</v>
      </c>
      <c r="G73" s="60">
        <f t="shared" ref="G73:AM73" si="29">G72-G79</f>
        <v>0</v>
      </c>
      <c r="H73" s="61" t="str">
        <f t="shared" ref="H73:H95" si="30">IFERROR((G73-F73)/F73,"")</f>
        <v/>
      </c>
      <c r="I73" s="58">
        <f t="shared" si="29"/>
        <v>0</v>
      </c>
      <c r="J73" s="60">
        <f t="shared" si="29"/>
        <v>0</v>
      </c>
      <c r="K73" s="60">
        <f t="shared" si="29"/>
        <v>0</v>
      </c>
      <c r="L73" s="60">
        <f t="shared" si="29"/>
        <v>0</v>
      </c>
      <c r="M73" s="60">
        <f t="shared" si="29"/>
        <v>0</v>
      </c>
      <c r="N73" s="60">
        <f t="shared" si="29"/>
        <v>0</v>
      </c>
      <c r="O73" s="60">
        <f t="shared" si="29"/>
        <v>0</v>
      </c>
      <c r="P73" s="60">
        <f t="shared" si="29"/>
        <v>0</v>
      </c>
      <c r="Q73" s="60">
        <f t="shared" si="29"/>
        <v>0</v>
      </c>
      <c r="R73" s="60">
        <f t="shared" si="29"/>
        <v>0</v>
      </c>
      <c r="S73" s="60">
        <f t="shared" si="29"/>
        <v>0</v>
      </c>
      <c r="T73" s="60">
        <f t="shared" si="29"/>
        <v>0</v>
      </c>
      <c r="U73" s="60">
        <f t="shared" si="29"/>
        <v>0</v>
      </c>
      <c r="V73" s="60">
        <f t="shared" si="29"/>
        <v>0</v>
      </c>
      <c r="W73" s="60">
        <f t="shared" si="29"/>
        <v>0</v>
      </c>
      <c r="X73" s="60">
        <f t="shared" si="29"/>
        <v>0</v>
      </c>
      <c r="Y73" s="60">
        <f t="shared" si="29"/>
        <v>0</v>
      </c>
      <c r="Z73" s="60">
        <f t="shared" si="29"/>
        <v>0</v>
      </c>
      <c r="AA73" s="60">
        <f t="shared" si="29"/>
        <v>0</v>
      </c>
      <c r="AB73" s="60">
        <f t="shared" si="29"/>
        <v>0</v>
      </c>
      <c r="AC73" s="60">
        <f t="shared" si="29"/>
        <v>0</v>
      </c>
      <c r="AD73" s="60">
        <f t="shared" si="29"/>
        <v>0</v>
      </c>
      <c r="AE73" s="60">
        <f t="shared" si="29"/>
        <v>0</v>
      </c>
      <c r="AF73" s="60">
        <f t="shared" si="29"/>
        <v>0</v>
      </c>
      <c r="AG73" s="60">
        <f t="shared" si="29"/>
        <v>0</v>
      </c>
      <c r="AH73" s="60">
        <f t="shared" si="29"/>
        <v>0</v>
      </c>
      <c r="AI73" s="60">
        <f t="shared" si="29"/>
        <v>0</v>
      </c>
      <c r="AJ73" s="60">
        <f t="shared" si="29"/>
        <v>0</v>
      </c>
      <c r="AK73" s="60">
        <f t="shared" si="29"/>
        <v>0</v>
      </c>
      <c r="AL73" s="60">
        <f t="shared" si="29"/>
        <v>0</v>
      </c>
      <c r="AM73" s="62">
        <f t="shared" si="29"/>
        <v>0</v>
      </c>
      <c r="AN73" s="40"/>
    </row>
    <row r="74" spans="1:40" x14ac:dyDescent="0.25">
      <c r="A74" s="31" t="s">
        <v>133</v>
      </c>
      <c r="B74" s="32"/>
      <c r="C74" s="239" t="s">
        <v>128</v>
      </c>
      <c r="D74" s="77" t="s">
        <v>134</v>
      </c>
      <c r="E74" s="34"/>
      <c r="F74" s="35"/>
      <c r="G74" s="36">
        <f t="shared" ref="G74:G81" si="31">SUM(I74:AM74)</f>
        <v>0</v>
      </c>
      <c r="H74" s="37" t="str">
        <f t="shared" si="30"/>
        <v/>
      </c>
      <c r="I74" s="34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9"/>
      <c r="AN74" s="40"/>
    </row>
    <row r="75" spans="1:40" x14ac:dyDescent="0.25">
      <c r="A75" s="31" t="s">
        <v>135</v>
      </c>
      <c r="B75" s="32"/>
      <c r="C75" s="239" t="s">
        <v>128</v>
      </c>
      <c r="D75" s="77" t="s">
        <v>136</v>
      </c>
      <c r="E75" s="34"/>
      <c r="F75" s="35"/>
      <c r="G75" s="36">
        <f t="shared" si="31"/>
        <v>0</v>
      </c>
      <c r="H75" s="37" t="str">
        <f t="shared" si="30"/>
        <v/>
      </c>
      <c r="I75" s="34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9"/>
      <c r="AN75" s="40"/>
    </row>
    <row r="76" spans="1:40" x14ac:dyDescent="0.25">
      <c r="A76" s="31" t="s">
        <v>137</v>
      </c>
      <c r="B76" s="32"/>
      <c r="C76" s="239" t="s">
        <v>128</v>
      </c>
      <c r="D76" s="77" t="s">
        <v>138</v>
      </c>
      <c r="E76" s="34"/>
      <c r="F76" s="35"/>
      <c r="G76" s="36">
        <f t="shared" si="31"/>
        <v>0</v>
      </c>
      <c r="H76" s="37" t="str">
        <f t="shared" si="30"/>
        <v/>
      </c>
      <c r="I76" s="34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9"/>
      <c r="AN76" s="40"/>
    </row>
    <row r="77" spans="1:40" x14ac:dyDescent="0.25">
      <c r="A77" s="31" t="s">
        <v>139</v>
      </c>
      <c r="B77" s="32"/>
      <c r="C77" s="239" t="s">
        <v>128</v>
      </c>
      <c r="D77" s="77" t="s">
        <v>140</v>
      </c>
      <c r="E77" s="34"/>
      <c r="F77" s="35"/>
      <c r="G77" s="36">
        <f t="shared" si="31"/>
        <v>0</v>
      </c>
      <c r="H77" s="37" t="str">
        <f t="shared" si="30"/>
        <v/>
      </c>
      <c r="I77" s="34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9"/>
      <c r="AN77" s="40"/>
    </row>
    <row r="78" spans="1:40" x14ac:dyDescent="0.25">
      <c r="A78" s="31" t="s">
        <v>141</v>
      </c>
      <c r="B78" s="32"/>
      <c r="C78" s="239" t="s">
        <v>128</v>
      </c>
      <c r="D78" s="77" t="s">
        <v>142</v>
      </c>
      <c r="E78" s="34"/>
      <c r="F78" s="35"/>
      <c r="G78" s="36">
        <f t="shared" si="31"/>
        <v>0</v>
      </c>
      <c r="H78" s="37" t="str">
        <f t="shared" si="30"/>
        <v/>
      </c>
      <c r="I78" s="34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9"/>
      <c r="AN78" s="40"/>
    </row>
    <row r="79" spans="1:40" x14ac:dyDescent="0.25">
      <c r="A79" s="78" t="s">
        <v>143</v>
      </c>
      <c r="B79" s="79"/>
      <c r="C79" s="242" t="s">
        <v>128</v>
      </c>
      <c r="D79" s="80" t="s">
        <v>144</v>
      </c>
      <c r="E79" s="34"/>
      <c r="F79" s="35"/>
      <c r="G79" s="36">
        <f t="shared" si="31"/>
        <v>0</v>
      </c>
      <c r="H79" s="37" t="str">
        <f t="shared" si="30"/>
        <v/>
      </c>
      <c r="I79" s="34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9"/>
      <c r="AN79" s="40"/>
    </row>
    <row r="80" spans="1:40" ht="15.75" thickBot="1" x14ac:dyDescent="0.3">
      <c r="A80" s="81" t="s">
        <v>145</v>
      </c>
      <c r="B80" s="82"/>
      <c r="C80" s="243" t="s">
        <v>128</v>
      </c>
      <c r="D80" s="64" t="s">
        <v>146</v>
      </c>
      <c r="E80" s="44"/>
      <c r="F80" s="45"/>
      <c r="G80" s="46">
        <f t="shared" si="31"/>
        <v>0</v>
      </c>
      <c r="H80" s="47" t="str">
        <f t="shared" si="30"/>
        <v/>
      </c>
      <c r="I80" s="44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9"/>
      <c r="AN80" s="40"/>
    </row>
    <row r="81" spans="1:40" ht="15.75" thickBot="1" x14ac:dyDescent="0.3">
      <c r="A81" s="83">
        <v>10</v>
      </c>
      <c r="B81" s="84"/>
      <c r="C81" s="244" t="s">
        <v>147</v>
      </c>
      <c r="D81" s="85" t="s">
        <v>147</v>
      </c>
      <c r="E81" s="86"/>
      <c r="F81" s="87"/>
      <c r="G81" s="88">
        <f t="shared" si="31"/>
        <v>0</v>
      </c>
      <c r="H81" s="89" t="str">
        <f t="shared" si="30"/>
        <v/>
      </c>
      <c r="I81" s="86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1"/>
      <c r="AN81" s="6"/>
    </row>
    <row r="82" spans="1:40" x14ac:dyDescent="0.25">
      <c r="A82" s="50">
        <v>11</v>
      </c>
      <c r="B82" s="51"/>
      <c r="C82" s="237" t="s">
        <v>148</v>
      </c>
      <c r="D82" s="52" t="s">
        <v>148</v>
      </c>
      <c r="E82" s="28">
        <f>SUM(E83:E84)</f>
        <v>0</v>
      </c>
      <c r="F82" s="53">
        <f>SUM(F83:F84)</f>
        <v>0</v>
      </c>
      <c r="G82" s="29">
        <f t="shared" ref="G82" si="32">SUM(G83:G84)</f>
        <v>0</v>
      </c>
      <c r="H82" s="54" t="str">
        <f t="shared" si="30"/>
        <v/>
      </c>
      <c r="I82" s="28">
        <f t="shared" ref="I82:AM82" si="33">SUM(I83:I84)</f>
        <v>0</v>
      </c>
      <c r="J82" s="29">
        <f t="shared" si="33"/>
        <v>0</v>
      </c>
      <c r="K82" s="29">
        <f t="shared" si="33"/>
        <v>0</v>
      </c>
      <c r="L82" s="29">
        <f t="shared" si="33"/>
        <v>0</v>
      </c>
      <c r="M82" s="29">
        <f t="shared" si="33"/>
        <v>0</v>
      </c>
      <c r="N82" s="29">
        <f t="shared" si="33"/>
        <v>0</v>
      </c>
      <c r="O82" s="29">
        <f t="shared" si="33"/>
        <v>0</v>
      </c>
      <c r="P82" s="29">
        <f t="shared" si="33"/>
        <v>0</v>
      </c>
      <c r="Q82" s="29">
        <f t="shared" si="33"/>
        <v>0</v>
      </c>
      <c r="R82" s="29">
        <f t="shared" si="33"/>
        <v>0</v>
      </c>
      <c r="S82" s="29">
        <f t="shared" si="33"/>
        <v>0</v>
      </c>
      <c r="T82" s="29">
        <f t="shared" si="33"/>
        <v>0</v>
      </c>
      <c r="U82" s="29">
        <f t="shared" si="33"/>
        <v>0</v>
      </c>
      <c r="V82" s="29">
        <f t="shared" si="33"/>
        <v>0</v>
      </c>
      <c r="W82" s="29">
        <f t="shared" si="33"/>
        <v>0</v>
      </c>
      <c r="X82" s="29">
        <f t="shared" si="33"/>
        <v>0</v>
      </c>
      <c r="Y82" s="29">
        <f t="shared" si="33"/>
        <v>0</v>
      </c>
      <c r="Z82" s="29">
        <f t="shared" si="33"/>
        <v>0</v>
      </c>
      <c r="AA82" s="29">
        <f t="shared" si="33"/>
        <v>0</v>
      </c>
      <c r="AB82" s="29">
        <f t="shared" si="33"/>
        <v>0</v>
      </c>
      <c r="AC82" s="29">
        <f t="shared" si="33"/>
        <v>0</v>
      </c>
      <c r="AD82" s="29">
        <f t="shared" si="33"/>
        <v>0</v>
      </c>
      <c r="AE82" s="29">
        <f t="shared" si="33"/>
        <v>0</v>
      </c>
      <c r="AF82" s="29">
        <f t="shared" si="33"/>
        <v>0</v>
      </c>
      <c r="AG82" s="29">
        <f t="shared" si="33"/>
        <v>0</v>
      </c>
      <c r="AH82" s="29">
        <f t="shared" si="33"/>
        <v>0</v>
      </c>
      <c r="AI82" s="29">
        <f t="shared" si="33"/>
        <v>0</v>
      </c>
      <c r="AJ82" s="29">
        <f t="shared" si="33"/>
        <v>0</v>
      </c>
      <c r="AK82" s="29">
        <f t="shared" si="33"/>
        <v>0</v>
      </c>
      <c r="AL82" s="29">
        <f t="shared" si="33"/>
        <v>0</v>
      </c>
      <c r="AM82" s="30">
        <f t="shared" si="33"/>
        <v>0</v>
      </c>
      <c r="AN82" s="6"/>
    </row>
    <row r="83" spans="1:40" x14ac:dyDescent="0.25">
      <c r="A83" s="31" t="s">
        <v>149</v>
      </c>
      <c r="B83" s="32"/>
      <c r="C83" s="239" t="s">
        <v>148</v>
      </c>
      <c r="D83" s="33" t="s">
        <v>150</v>
      </c>
      <c r="E83" s="34"/>
      <c r="F83" s="35"/>
      <c r="G83" s="36">
        <f t="shared" ref="G83:G84" si="34">SUM(I83:AM83)</f>
        <v>0</v>
      </c>
      <c r="H83" s="37" t="str">
        <f t="shared" si="30"/>
        <v/>
      </c>
      <c r="I83" s="34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9"/>
      <c r="AN83" s="40"/>
    </row>
    <row r="84" spans="1:40" ht="15.75" thickBot="1" x14ac:dyDescent="0.3">
      <c r="A84" s="41" t="s">
        <v>151</v>
      </c>
      <c r="B84" s="42"/>
      <c r="C84" s="240" t="s">
        <v>148</v>
      </c>
      <c r="D84" s="43" t="s">
        <v>152</v>
      </c>
      <c r="E84" s="44"/>
      <c r="F84" s="45"/>
      <c r="G84" s="46">
        <f t="shared" si="34"/>
        <v>0</v>
      </c>
      <c r="H84" s="47" t="str">
        <f t="shared" si="30"/>
        <v/>
      </c>
      <c r="I84" s="44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9"/>
      <c r="AN84" s="40"/>
    </row>
    <row r="85" spans="1:40" x14ac:dyDescent="0.25">
      <c r="A85" s="92">
        <v>12</v>
      </c>
      <c r="B85" s="93"/>
      <c r="C85" s="245" t="s">
        <v>153</v>
      </c>
      <c r="D85" s="94" t="s">
        <v>153</v>
      </c>
      <c r="E85" s="28">
        <f>SUM(E87:E91)</f>
        <v>0</v>
      </c>
      <c r="F85" s="53">
        <f>SUM(F87:F91)</f>
        <v>0</v>
      </c>
      <c r="G85" s="29">
        <f t="shared" ref="G85" si="35">SUM(G87:G91)</f>
        <v>0</v>
      </c>
      <c r="H85" s="54" t="str">
        <f t="shared" si="30"/>
        <v/>
      </c>
      <c r="I85" s="28">
        <f t="shared" ref="I85:AM85" si="36">SUM(I87:I91)</f>
        <v>0</v>
      </c>
      <c r="J85" s="29">
        <f t="shared" si="36"/>
        <v>0</v>
      </c>
      <c r="K85" s="29">
        <f t="shared" si="36"/>
        <v>0</v>
      </c>
      <c r="L85" s="29">
        <f t="shared" si="36"/>
        <v>0</v>
      </c>
      <c r="M85" s="29">
        <f t="shared" si="36"/>
        <v>0</v>
      </c>
      <c r="N85" s="29">
        <f t="shared" si="36"/>
        <v>0</v>
      </c>
      <c r="O85" s="29">
        <f t="shared" si="36"/>
        <v>0</v>
      </c>
      <c r="P85" s="29">
        <f t="shared" si="36"/>
        <v>0</v>
      </c>
      <c r="Q85" s="29">
        <f t="shared" si="36"/>
        <v>0</v>
      </c>
      <c r="R85" s="29">
        <f t="shared" si="36"/>
        <v>0</v>
      </c>
      <c r="S85" s="29">
        <f t="shared" si="36"/>
        <v>0</v>
      </c>
      <c r="T85" s="29">
        <f t="shared" si="36"/>
        <v>0</v>
      </c>
      <c r="U85" s="29">
        <f t="shared" si="36"/>
        <v>0</v>
      </c>
      <c r="V85" s="29">
        <f t="shared" si="36"/>
        <v>0</v>
      </c>
      <c r="W85" s="29">
        <f t="shared" si="36"/>
        <v>0</v>
      </c>
      <c r="X85" s="29">
        <f t="shared" si="36"/>
        <v>0</v>
      </c>
      <c r="Y85" s="29">
        <f t="shared" si="36"/>
        <v>0</v>
      </c>
      <c r="Z85" s="29">
        <f t="shared" si="36"/>
        <v>0</v>
      </c>
      <c r="AA85" s="29">
        <f t="shared" si="36"/>
        <v>0</v>
      </c>
      <c r="AB85" s="29">
        <f t="shared" si="36"/>
        <v>0</v>
      </c>
      <c r="AC85" s="29">
        <f t="shared" si="36"/>
        <v>0</v>
      </c>
      <c r="AD85" s="29">
        <f t="shared" si="36"/>
        <v>0</v>
      </c>
      <c r="AE85" s="29">
        <f t="shared" si="36"/>
        <v>0</v>
      </c>
      <c r="AF85" s="29">
        <f t="shared" si="36"/>
        <v>0</v>
      </c>
      <c r="AG85" s="29">
        <f t="shared" si="36"/>
        <v>0</v>
      </c>
      <c r="AH85" s="29">
        <f t="shared" si="36"/>
        <v>0</v>
      </c>
      <c r="AI85" s="29">
        <f t="shared" si="36"/>
        <v>0</v>
      </c>
      <c r="AJ85" s="29">
        <f t="shared" si="36"/>
        <v>0</v>
      </c>
      <c r="AK85" s="29">
        <f t="shared" si="36"/>
        <v>0</v>
      </c>
      <c r="AL85" s="29">
        <f t="shared" si="36"/>
        <v>0</v>
      </c>
      <c r="AM85" s="30">
        <f t="shared" si="36"/>
        <v>0</v>
      </c>
      <c r="AN85" s="6"/>
    </row>
    <row r="86" spans="1:40" x14ac:dyDescent="0.25">
      <c r="A86" s="95" t="s">
        <v>154</v>
      </c>
      <c r="B86" s="96"/>
      <c r="C86" s="246" t="s">
        <v>153</v>
      </c>
      <c r="D86" s="97" t="s">
        <v>155</v>
      </c>
      <c r="E86" s="98">
        <f>E87+E88</f>
        <v>0</v>
      </c>
      <c r="F86" s="99">
        <f>F87+F88</f>
        <v>0</v>
      </c>
      <c r="G86" s="36">
        <f t="shared" ref="G86:AM86" si="37">G87+G88</f>
        <v>0</v>
      </c>
      <c r="H86" s="37" t="str">
        <f t="shared" si="30"/>
        <v/>
      </c>
      <c r="I86" s="98">
        <f t="shared" si="37"/>
        <v>0</v>
      </c>
      <c r="J86" s="36">
        <f t="shared" si="37"/>
        <v>0</v>
      </c>
      <c r="K86" s="36">
        <f t="shared" si="37"/>
        <v>0</v>
      </c>
      <c r="L86" s="36">
        <f t="shared" si="37"/>
        <v>0</v>
      </c>
      <c r="M86" s="36">
        <f t="shared" si="37"/>
        <v>0</v>
      </c>
      <c r="N86" s="36">
        <f t="shared" si="37"/>
        <v>0</v>
      </c>
      <c r="O86" s="36">
        <f t="shared" si="37"/>
        <v>0</v>
      </c>
      <c r="P86" s="36">
        <f t="shared" si="37"/>
        <v>0</v>
      </c>
      <c r="Q86" s="36">
        <f t="shared" si="37"/>
        <v>0</v>
      </c>
      <c r="R86" s="36">
        <f t="shared" si="37"/>
        <v>0</v>
      </c>
      <c r="S86" s="36">
        <f t="shared" si="37"/>
        <v>0</v>
      </c>
      <c r="T86" s="36">
        <f t="shared" si="37"/>
        <v>0</v>
      </c>
      <c r="U86" s="36">
        <f t="shared" si="37"/>
        <v>0</v>
      </c>
      <c r="V86" s="36">
        <f t="shared" si="37"/>
        <v>0</v>
      </c>
      <c r="W86" s="36">
        <f t="shared" si="37"/>
        <v>0</v>
      </c>
      <c r="X86" s="36">
        <f t="shared" si="37"/>
        <v>0</v>
      </c>
      <c r="Y86" s="36">
        <f t="shared" si="37"/>
        <v>0</v>
      </c>
      <c r="Z86" s="36">
        <f t="shared" si="37"/>
        <v>0</v>
      </c>
      <c r="AA86" s="36">
        <f t="shared" si="37"/>
        <v>0</v>
      </c>
      <c r="AB86" s="36">
        <f t="shared" si="37"/>
        <v>0</v>
      </c>
      <c r="AC86" s="36">
        <f t="shared" si="37"/>
        <v>0</v>
      </c>
      <c r="AD86" s="36">
        <f t="shared" si="37"/>
        <v>0</v>
      </c>
      <c r="AE86" s="36">
        <f t="shared" si="37"/>
        <v>0</v>
      </c>
      <c r="AF86" s="36">
        <f t="shared" si="37"/>
        <v>0</v>
      </c>
      <c r="AG86" s="36">
        <f t="shared" si="37"/>
        <v>0</v>
      </c>
      <c r="AH86" s="36">
        <f t="shared" si="37"/>
        <v>0</v>
      </c>
      <c r="AI86" s="36">
        <f t="shared" si="37"/>
        <v>0</v>
      </c>
      <c r="AJ86" s="36">
        <f t="shared" si="37"/>
        <v>0</v>
      </c>
      <c r="AK86" s="36">
        <f t="shared" si="37"/>
        <v>0</v>
      </c>
      <c r="AL86" s="36">
        <f t="shared" si="37"/>
        <v>0</v>
      </c>
      <c r="AM86" s="100">
        <f t="shared" si="37"/>
        <v>0</v>
      </c>
      <c r="AN86" s="40"/>
    </row>
    <row r="87" spans="1:40" x14ac:dyDescent="0.25">
      <c r="A87" s="101" t="s">
        <v>156</v>
      </c>
      <c r="B87" s="102"/>
      <c r="C87" s="247" t="s">
        <v>153</v>
      </c>
      <c r="D87" s="63" t="s">
        <v>157</v>
      </c>
      <c r="E87" s="34"/>
      <c r="F87" s="35"/>
      <c r="G87" s="36">
        <f t="shared" ref="G87:G93" si="38">SUM(I87:AM87)</f>
        <v>0</v>
      </c>
      <c r="H87" s="37" t="str">
        <f t="shared" si="30"/>
        <v/>
      </c>
      <c r="I87" s="34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40"/>
    </row>
    <row r="88" spans="1:40" x14ac:dyDescent="0.25">
      <c r="A88" s="95" t="s">
        <v>158</v>
      </c>
      <c r="B88" s="96"/>
      <c r="C88" s="246" t="s">
        <v>153</v>
      </c>
      <c r="D88" s="63" t="s">
        <v>159</v>
      </c>
      <c r="E88" s="34"/>
      <c r="F88" s="35"/>
      <c r="G88" s="36">
        <f t="shared" si="38"/>
        <v>0</v>
      </c>
      <c r="H88" s="37" t="str">
        <f t="shared" si="30"/>
        <v/>
      </c>
      <c r="I88" s="34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40"/>
    </row>
    <row r="89" spans="1:40" x14ac:dyDescent="0.25">
      <c r="A89" s="103" t="s">
        <v>160</v>
      </c>
      <c r="B89" s="104"/>
      <c r="C89" s="248" t="s">
        <v>153</v>
      </c>
      <c r="D89" s="97" t="s">
        <v>161</v>
      </c>
      <c r="E89" s="34"/>
      <c r="F89" s="35"/>
      <c r="G89" s="36">
        <f t="shared" si="38"/>
        <v>0</v>
      </c>
      <c r="H89" s="37" t="str">
        <f t="shared" si="30"/>
        <v/>
      </c>
      <c r="I89" s="34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40"/>
    </row>
    <row r="90" spans="1:40" x14ac:dyDescent="0.25">
      <c r="A90" s="103" t="s">
        <v>162</v>
      </c>
      <c r="B90" s="104"/>
      <c r="C90" s="248" t="s">
        <v>153</v>
      </c>
      <c r="D90" s="97" t="s">
        <v>163</v>
      </c>
      <c r="E90" s="34"/>
      <c r="F90" s="35"/>
      <c r="G90" s="36">
        <f t="shared" si="38"/>
        <v>0</v>
      </c>
      <c r="H90" s="37" t="str">
        <f t="shared" si="30"/>
        <v/>
      </c>
      <c r="I90" s="34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9"/>
      <c r="AN90" s="40"/>
    </row>
    <row r="91" spans="1:40" ht="15.75" thickBot="1" x14ac:dyDescent="0.3">
      <c r="A91" s="103" t="s">
        <v>164</v>
      </c>
      <c r="B91" s="104"/>
      <c r="C91" s="248" t="s">
        <v>153</v>
      </c>
      <c r="D91" s="97" t="s">
        <v>165</v>
      </c>
      <c r="E91" s="34"/>
      <c r="F91" s="35"/>
      <c r="G91" s="36">
        <f t="shared" si="38"/>
        <v>0</v>
      </c>
      <c r="H91" s="37" t="str">
        <f t="shared" si="30"/>
        <v/>
      </c>
      <c r="I91" s="34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9"/>
      <c r="AN91" s="40"/>
    </row>
    <row r="92" spans="1:40" ht="15.75" thickBot="1" x14ac:dyDescent="0.3">
      <c r="A92" s="83">
        <v>13</v>
      </c>
      <c r="B92" s="84"/>
      <c r="C92" s="244" t="s">
        <v>166</v>
      </c>
      <c r="D92" s="85" t="s">
        <v>166</v>
      </c>
      <c r="E92" s="86"/>
      <c r="F92" s="87"/>
      <c r="G92" s="88">
        <f t="shared" si="38"/>
        <v>0</v>
      </c>
      <c r="H92" s="89" t="str">
        <f t="shared" si="30"/>
        <v/>
      </c>
      <c r="I92" s="86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1"/>
      <c r="AN92" s="6"/>
    </row>
    <row r="93" spans="1:40" ht="15.75" thickBot="1" x14ac:dyDescent="0.3">
      <c r="A93" s="83">
        <v>14</v>
      </c>
      <c r="B93" s="84"/>
      <c r="C93" s="244" t="s">
        <v>167</v>
      </c>
      <c r="D93" s="85" t="s">
        <v>167</v>
      </c>
      <c r="E93" s="86"/>
      <c r="F93" s="87"/>
      <c r="G93" s="88">
        <f t="shared" si="38"/>
        <v>0</v>
      </c>
      <c r="H93" s="89" t="str">
        <f t="shared" si="30"/>
        <v/>
      </c>
      <c r="I93" s="86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1"/>
      <c r="AN93" s="6"/>
    </row>
    <row r="94" spans="1:40" ht="15.75" thickBot="1" x14ac:dyDescent="0.3">
      <c r="A94" s="83"/>
      <c r="B94" s="84"/>
      <c r="C94" s="244" t="s">
        <v>168</v>
      </c>
      <c r="D94" s="85" t="s">
        <v>168</v>
      </c>
      <c r="E94" s="105">
        <f>E8+E20+E32+E40+E48+E59+E60+E66+E71+E81+E82+E85+E92+E93</f>
        <v>1250</v>
      </c>
      <c r="F94" s="106">
        <f>F8+F20+F32+F40+F48+F59+F60+F66+F71+F81+F82+F85+F92+F93</f>
        <v>820</v>
      </c>
      <c r="G94" s="88">
        <f t="shared" ref="G94:AM94" si="39">G8+G20+G32+G40+G48+G59+G60+G66+G71+G81+G82+G85+G92+G93</f>
        <v>798</v>
      </c>
      <c r="H94" s="89">
        <f t="shared" si="30"/>
        <v>-2.6829268292682926E-2</v>
      </c>
      <c r="I94" s="105">
        <f t="shared" si="39"/>
        <v>25</v>
      </c>
      <c r="J94" s="88">
        <f t="shared" si="39"/>
        <v>23</v>
      </c>
      <c r="K94" s="88">
        <f t="shared" si="39"/>
        <v>16</v>
      </c>
      <c r="L94" s="88">
        <f t="shared" si="39"/>
        <v>22</v>
      </c>
      <c r="M94" s="88">
        <f t="shared" si="39"/>
        <v>34</v>
      </c>
      <c r="N94" s="88">
        <f t="shared" si="39"/>
        <v>23</v>
      </c>
      <c r="O94" s="88">
        <f t="shared" si="39"/>
        <v>16</v>
      </c>
      <c r="P94" s="88">
        <f t="shared" si="39"/>
        <v>22</v>
      </c>
      <c r="Q94" s="88">
        <f t="shared" si="39"/>
        <v>34</v>
      </c>
      <c r="R94" s="88">
        <f t="shared" si="39"/>
        <v>34</v>
      </c>
      <c r="S94" s="88">
        <f t="shared" si="39"/>
        <v>35</v>
      </c>
      <c r="T94" s="88">
        <f t="shared" si="39"/>
        <v>23</v>
      </c>
      <c r="U94" s="88">
        <f t="shared" si="39"/>
        <v>16</v>
      </c>
      <c r="V94" s="88">
        <f t="shared" si="39"/>
        <v>22</v>
      </c>
      <c r="W94" s="88">
        <f t="shared" si="39"/>
        <v>34</v>
      </c>
      <c r="X94" s="88">
        <f t="shared" si="39"/>
        <v>40</v>
      </c>
      <c r="Y94" s="88">
        <f t="shared" si="39"/>
        <v>41</v>
      </c>
      <c r="Z94" s="88">
        <f t="shared" si="39"/>
        <v>23</v>
      </c>
      <c r="AA94" s="88">
        <f t="shared" si="39"/>
        <v>16</v>
      </c>
      <c r="AB94" s="88">
        <f t="shared" si="39"/>
        <v>22</v>
      </c>
      <c r="AC94" s="88">
        <f t="shared" si="39"/>
        <v>34</v>
      </c>
      <c r="AD94" s="88">
        <f t="shared" si="39"/>
        <v>47</v>
      </c>
      <c r="AE94" s="88">
        <f t="shared" si="39"/>
        <v>48</v>
      </c>
      <c r="AF94" s="88">
        <f t="shared" si="39"/>
        <v>23</v>
      </c>
      <c r="AG94" s="88">
        <f t="shared" si="39"/>
        <v>16</v>
      </c>
      <c r="AH94" s="88">
        <f t="shared" si="39"/>
        <v>22</v>
      </c>
      <c r="AI94" s="88">
        <f t="shared" si="39"/>
        <v>34</v>
      </c>
      <c r="AJ94" s="88">
        <f t="shared" si="39"/>
        <v>53</v>
      </c>
      <c r="AK94" s="88">
        <f t="shared" si="39"/>
        <v>0</v>
      </c>
      <c r="AL94" s="88">
        <f t="shared" si="39"/>
        <v>0</v>
      </c>
      <c r="AM94" s="107">
        <f t="shared" si="39"/>
        <v>0</v>
      </c>
      <c r="AN94" s="6"/>
    </row>
    <row r="95" spans="1:40" ht="15.75" thickBot="1" x14ac:dyDescent="0.3">
      <c r="A95" s="83">
        <v>15</v>
      </c>
      <c r="B95" s="84"/>
      <c r="C95" s="244" t="s">
        <v>169</v>
      </c>
      <c r="D95" s="108" t="s">
        <v>169</v>
      </c>
      <c r="E95" s="86"/>
      <c r="F95" s="87"/>
      <c r="G95" s="88">
        <f>SUM(I95:AM95)</f>
        <v>0</v>
      </c>
      <c r="H95" s="89" t="str">
        <f t="shared" si="30"/>
        <v/>
      </c>
      <c r="I95" s="86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1"/>
      <c r="AN95" s="6"/>
    </row>
  </sheetData>
  <customSheetViews>
    <customSheetView guid="{A3F75126-AB89-40B3-A1FB-70723A76F2EB}" scale="85" state="hidden">
      <pane xSplit="4" ySplit="7" topLeftCell="E10" activePane="bottomRight" state="frozen"/>
      <selection pane="bottomRight" activeCell="F27" sqref="F27"/>
      <pageMargins left="0.7" right="0.7" top="0.75" bottom="0.75" header="0.3" footer="0.3"/>
      <pageSetup paperSize="9" orientation="portrait" horizontalDpi="300" verticalDpi="300" r:id="rId1"/>
    </customSheetView>
    <customSheetView guid="{9A943EE5-4332-418A-A0F3-826318CDB5F0}" scale="85" state="hidden">
      <pane xSplit="4" ySplit="7" topLeftCell="E10" activePane="bottomRight" state="frozen"/>
      <selection pane="bottomRight" activeCell="F27" sqref="F27"/>
      <pageMargins left="0.7" right="0.7" top="0.75" bottom="0.75" header="0.3" footer="0.3"/>
      <pageSetup paperSize="9" orientation="portrait" horizontalDpi="300" verticalDpi="300" r:id="rId2"/>
    </customSheetView>
  </customSheetViews>
  <mergeCells count="7">
    <mergeCell ref="I4:AM5"/>
    <mergeCell ref="H5:H6"/>
    <mergeCell ref="A4:A6"/>
    <mergeCell ref="B4:B6"/>
    <mergeCell ref="C4:C6"/>
    <mergeCell ref="D4:D6"/>
    <mergeCell ref="E4:H4"/>
  </mergeCells>
  <pageMargins left="0.7" right="0.7" top="0.75" bottom="0.75" header="0.3" footer="0.3"/>
  <pageSetup paperSize="9" orientation="portrait" horizontalDpi="300" verticalDpi="300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5"/>
  <sheetViews>
    <sheetView zoomScale="85" zoomScaleNormal="85" workbookViewId="0">
      <pane xSplit="5" ySplit="9" topLeftCell="J10" activePane="bottomRight" state="frozen"/>
      <selection pane="topRight" activeCell="F1" sqref="F1"/>
      <selection pane="bottomLeft" activeCell="A10" sqref="A10"/>
      <selection pane="bottomRight" activeCell="O14" sqref="O14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33.28515625" style="133" customWidth="1"/>
    <col min="4" max="4" width="33.85546875" style="133" customWidth="1"/>
    <col min="5" max="5" width="52.5703125" style="133" customWidth="1"/>
    <col min="6" max="7" width="16.7109375" style="133" customWidth="1"/>
    <col min="8" max="8" width="17.140625" style="133" customWidth="1"/>
    <col min="9" max="9" width="17.42578125" style="133" customWidth="1"/>
    <col min="10" max="12" width="16.7109375" style="133" customWidth="1"/>
    <col min="13" max="13" width="17.140625" style="133" customWidth="1"/>
    <col min="14" max="14" width="18.42578125" style="133" customWidth="1"/>
    <col min="15" max="16" width="16.7109375" style="133" customWidth="1"/>
    <col min="17" max="17" width="17.140625" style="133" customWidth="1"/>
    <col min="18" max="18" width="18" style="133" customWidth="1"/>
    <col min="19" max="16384" width="9.140625" style="133"/>
  </cols>
  <sheetData>
    <row r="1" spans="1:18" s="110" customFormat="1" ht="15.75" x14ac:dyDescent="0.25">
      <c r="A1" s="109" t="s">
        <v>170</v>
      </c>
      <c r="C1" s="111">
        <v>43932</v>
      </c>
    </row>
    <row r="2" spans="1:18" s="110" customFormat="1" ht="12.75" x14ac:dyDescent="0.2"/>
    <row r="3" spans="1:18" s="110" customFormat="1" ht="15.75" x14ac:dyDescent="0.25">
      <c r="A3" s="112" t="s">
        <v>171</v>
      </c>
      <c r="B3" s="112"/>
    </row>
    <row r="4" spans="1:18" s="110" customFormat="1" ht="12" customHeight="1" x14ac:dyDescent="0.2"/>
    <row r="5" spans="1:18" s="110" customFormat="1" ht="12" customHeight="1" thickBot="1" x14ac:dyDescent="0.25"/>
    <row r="6" spans="1:18" s="110" customFormat="1" ht="24.75" customHeight="1" x14ac:dyDescent="0.2">
      <c r="A6" s="341" t="s">
        <v>172</v>
      </c>
      <c r="B6" s="323" t="s">
        <v>1</v>
      </c>
      <c r="C6" s="323" t="s">
        <v>2</v>
      </c>
      <c r="D6" s="323" t="s">
        <v>3</v>
      </c>
      <c r="E6" s="345" t="s">
        <v>173</v>
      </c>
      <c r="F6" s="336" t="s">
        <v>174</v>
      </c>
      <c r="G6" s="337"/>
      <c r="H6" s="337"/>
      <c r="I6" s="338"/>
      <c r="J6" s="336" t="s">
        <v>175</v>
      </c>
      <c r="K6" s="337"/>
      <c r="L6" s="337"/>
      <c r="M6" s="337"/>
      <c r="N6" s="338"/>
      <c r="O6" s="337" t="s">
        <v>176</v>
      </c>
      <c r="P6" s="337"/>
      <c r="Q6" s="337"/>
      <c r="R6" s="338"/>
    </row>
    <row r="7" spans="1:18" s="110" customFormat="1" ht="24.75" customHeight="1" x14ac:dyDescent="0.2">
      <c r="A7" s="342"/>
      <c r="B7" s="324"/>
      <c r="C7" s="324"/>
      <c r="D7" s="324"/>
      <c r="E7" s="346"/>
      <c r="F7" s="339">
        <v>2019</v>
      </c>
      <c r="G7" s="332">
        <v>2020</v>
      </c>
      <c r="H7" s="334" t="s">
        <v>177</v>
      </c>
      <c r="I7" s="335"/>
      <c r="J7" s="339">
        <v>2019</v>
      </c>
      <c r="K7" s="332">
        <v>2020</v>
      </c>
      <c r="L7" s="332" t="s">
        <v>178</v>
      </c>
      <c r="M7" s="334" t="s">
        <v>177</v>
      </c>
      <c r="N7" s="335"/>
      <c r="O7" s="339">
        <v>2019</v>
      </c>
      <c r="P7" s="332">
        <v>2020</v>
      </c>
      <c r="Q7" s="334" t="s">
        <v>177</v>
      </c>
      <c r="R7" s="335"/>
    </row>
    <row r="8" spans="1:18" s="110" customFormat="1" ht="42.75" customHeight="1" thickBot="1" x14ac:dyDescent="0.25">
      <c r="A8" s="343"/>
      <c r="B8" s="344"/>
      <c r="C8" s="344"/>
      <c r="D8" s="344"/>
      <c r="E8" s="346"/>
      <c r="F8" s="340"/>
      <c r="G8" s="333"/>
      <c r="H8" s="113" t="s">
        <v>179</v>
      </c>
      <c r="I8" s="114" t="s">
        <v>180</v>
      </c>
      <c r="J8" s="340"/>
      <c r="K8" s="333"/>
      <c r="L8" s="333"/>
      <c r="M8" s="113" t="s">
        <v>179</v>
      </c>
      <c r="N8" s="114" t="s">
        <v>180</v>
      </c>
      <c r="O8" s="340"/>
      <c r="P8" s="333"/>
      <c r="Q8" s="113" t="s">
        <v>179</v>
      </c>
      <c r="R8" s="114" t="s">
        <v>180</v>
      </c>
    </row>
    <row r="9" spans="1:18" s="110" customFormat="1" ht="13.5" thickBot="1" x14ac:dyDescent="0.25">
      <c r="A9" s="115">
        <v>1</v>
      </c>
      <c r="B9" s="116">
        <f>A9+1</f>
        <v>2</v>
      </c>
      <c r="C9" s="116">
        <f t="shared" ref="C9:P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>
        <f t="shared" si="0"/>
        <v>12</v>
      </c>
      <c r="M9" s="120" t="s">
        <v>217</v>
      </c>
      <c r="N9" s="121" t="s">
        <v>218</v>
      </c>
      <c r="O9" s="120">
        <v>15</v>
      </c>
      <c r="P9" s="120">
        <f t="shared" si="0"/>
        <v>16</v>
      </c>
      <c r="Q9" s="122" t="s">
        <v>222</v>
      </c>
      <c r="R9" s="122" t="s">
        <v>221</v>
      </c>
    </row>
    <row r="10" spans="1:18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27">
        <f t="shared" ref="F10:G10" si="1">SUMIFS(F18:F4992,$A18:$A4992,$A10,$C18:$C4992,$C10)</f>
        <v>0</v>
      </c>
      <c r="G10" s="128">
        <f t="shared" si="1"/>
        <v>0</v>
      </c>
      <c r="H10" s="128">
        <f>G10-F10</f>
        <v>0</v>
      </c>
      <c r="I10" s="129" t="str">
        <f>IFERROR(G10/F10-1,"")</f>
        <v/>
      </c>
      <c r="J10" s="130">
        <f>SUM(J11:J18)</f>
        <v>0</v>
      </c>
      <c r="K10" s="128">
        <f t="shared" ref="K10" si="2">SUM(K11:K18)</f>
        <v>0</v>
      </c>
      <c r="L10" s="128"/>
      <c r="M10" s="128">
        <f>K10-J10</f>
        <v>0</v>
      </c>
      <c r="N10" s="129" t="str">
        <f>IFERROR(K10/J10-1,"")</f>
        <v/>
      </c>
      <c r="O10" s="128">
        <f t="shared" ref="O10:P10" si="3">SUMIFS(O18:O4992,$A18:$A4992,$A10,$C18:$C4992,$C10)</f>
        <v>0</v>
      </c>
      <c r="P10" s="128">
        <f t="shared" si="3"/>
        <v>0</v>
      </c>
      <c r="Q10" s="131">
        <f t="shared" ref="Q10:Q19" si="4">P10-O10</f>
        <v>0</v>
      </c>
      <c r="R10" s="132" t="str">
        <f t="shared" ref="R10:R19" si="5">IFERROR(P10/O10-1,"")</f>
        <v/>
      </c>
    </row>
    <row r="11" spans="1:18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SUMIFS(J19:J4993,$A19:$A4993,$A11,$C19:$C4993,$C11)</f>
        <v>0</v>
      </c>
      <c r="K11" s="142">
        <f>SUMIFS(K19:K4993,$A19:$A4993,$A11,$C19:$C4993,$C11)</f>
        <v>0</v>
      </c>
      <c r="L11" s="142"/>
      <c r="M11" s="142">
        <f t="shared" ref="M11:M55" si="6">K11-J11</f>
        <v>0</v>
      </c>
      <c r="N11" s="143" t="str">
        <f t="shared" ref="N11:N55" si="7">IFERROR(K11/J11-1,"")</f>
        <v/>
      </c>
      <c r="O11" s="139"/>
      <c r="P11" s="139"/>
      <c r="Q11" s="229"/>
      <c r="R11" s="232"/>
    </row>
    <row r="12" spans="1:18" x14ac:dyDescent="0.25">
      <c r="A12" s="134" t="s">
        <v>13</v>
      </c>
      <c r="B12" s="135" t="s">
        <v>182</v>
      </c>
      <c r="C12" s="135" t="str">
        <f t="shared" ref="C12:C18" si="8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SUMIFS(J19:J4993,$A19:$A4993,$A12,$C19:$C4993,$C12)</f>
        <v>0</v>
      </c>
      <c r="K12" s="142">
        <f>SUMIFS(K19:K4993,$A19:$A4993,$A12,$C19:$C4993,$C12)</f>
        <v>0</v>
      </c>
      <c r="L12" s="142"/>
      <c r="M12" s="142">
        <f t="shared" si="6"/>
        <v>0</v>
      </c>
      <c r="N12" s="143" t="str">
        <f t="shared" si="7"/>
        <v/>
      </c>
      <c r="O12" s="139"/>
      <c r="P12" s="139"/>
      <c r="Q12" s="229"/>
      <c r="R12" s="232"/>
    </row>
    <row r="13" spans="1:18" x14ac:dyDescent="0.25">
      <c r="A13" s="134" t="s">
        <v>15</v>
      </c>
      <c r="B13" s="135" t="s">
        <v>182</v>
      </c>
      <c r="C13" s="135" t="str">
        <f t="shared" si="8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SUMIFS(J19:J4993,$A19:$A4993,$A13,$C19:$C4993,$C13)</f>
        <v>0</v>
      </c>
      <c r="K13" s="142">
        <f>SUMIFS(K19:K4993,$A19:$A4993,$A13,$C19:$C4993,$C13)</f>
        <v>0</v>
      </c>
      <c r="L13" s="142"/>
      <c r="M13" s="142">
        <f t="shared" si="6"/>
        <v>0</v>
      </c>
      <c r="N13" s="143" t="str">
        <f t="shared" si="7"/>
        <v/>
      </c>
      <c r="O13" s="139"/>
      <c r="P13" s="139"/>
      <c r="Q13" s="229"/>
      <c r="R13" s="232"/>
    </row>
    <row r="14" spans="1:18" x14ac:dyDescent="0.25">
      <c r="A14" s="134" t="s">
        <v>17</v>
      </c>
      <c r="B14" s="135" t="s">
        <v>182</v>
      </c>
      <c r="C14" s="135" t="str">
        <f t="shared" si="8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SUMIFS(J19:J4993,$A19:$A4993,$A14,$C19:$C4993,$C14)</f>
        <v>0</v>
      </c>
      <c r="K14" s="142">
        <f>SUMIFS(K19:K4993,$A19:$A4993,$A14,$C19:$C4993,$C14)</f>
        <v>0</v>
      </c>
      <c r="L14" s="142"/>
      <c r="M14" s="142">
        <f t="shared" si="6"/>
        <v>0</v>
      </c>
      <c r="N14" s="143" t="str">
        <f t="shared" si="7"/>
        <v/>
      </c>
      <c r="O14" s="139"/>
      <c r="P14" s="139"/>
      <c r="Q14" s="229"/>
      <c r="R14" s="232"/>
    </row>
    <row r="15" spans="1:18" x14ac:dyDescent="0.25">
      <c r="A15" s="134" t="s">
        <v>19</v>
      </c>
      <c r="B15" s="135" t="s">
        <v>182</v>
      </c>
      <c r="C15" s="135" t="str">
        <f t="shared" si="8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SUMIFS(J19:J4993,$A19:$A4993,$A15,$C19:$C4993,$C15)</f>
        <v>0</v>
      </c>
      <c r="K15" s="142">
        <f>SUMIFS(K19:K4993,$A19:$A4993,$A15,$C19:$C4993,$C15)</f>
        <v>0</v>
      </c>
      <c r="L15" s="142"/>
      <c r="M15" s="142">
        <f t="shared" si="6"/>
        <v>0</v>
      </c>
      <c r="N15" s="143" t="str">
        <f t="shared" si="7"/>
        <v/>
      </c>
      <c r="O15" s="139"/>
      <c r="P15" s="139"/>
      <c r="Q15" s="229"/>
      <c r="R15" s="232"/>
    </row>
    <row r="16" spans="1:18" ht="30" x14ac:dyDescent="0.25">
      <c r="A16" s="134" t="s">
        <v>21</v>
      </c>
      <c r="B16" s="135" t="s">
        <v>182</v>
      </c>
      <c r="C16" s="135" t="str">
        <f t="shared" si="8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SUMIFS(J19:J4993,$A19:$A4993,$A16,$C19:$C4993,$C16)</f>
        <v>0</v>
      </c>
      <c r="K16" s="142">
        <f>SUMIFS(K19:K4993,$A19:$A4993,$A16,$C19:$C4993,$C16)</f>
        <v>0</v>
      </c>
      <c r="L16" s="142"/>
      <c r="M16" s="142">
        <f t="shared" si="6"/>
        <v>0</v>
      </c>
      <c r="N16" s="143" t="str">
        <f t="shared" si="7"/>
        <v/>
      </c>
      <c r="O16" s="139"/>
      <c r="P16" s="139"/>
      <c r="Q16" s="229"/>
      <c r="R16" s="232"/>
    </row>
    <row r="17" spans="1:18" x14ac:dyDescent="0.25">
      <c r="A17" s="134" t="s">
        <v>23</v>
      </c>
      <c r="B17" s="135" t="s">
        <v>182</v>
      </c>
      <c r="C17" s="135" t="str">
        <f t="shared" si="8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SUMIFS(J19:J4993,$A19:$A4993,$A17,$C19:$C4993,$C17)</f>
        <v>0</v>
      </c>
      <c r="K17" s="142">
        <f>SUMIFS(K19:K4993,$A19:$A4993,$A17,$C19:$C4993,$C17)</f>
        <v>0</v>
      </c>
      <c r="L17" s="142"/>
      <c r="M17" s="142">
        <f t="shared" si="6"/>
        <v>0</v>
      </c>
      <c r="N17" s="143" t="str">
        <f t="shared" si="7"/>
        <v/>
      </c>
      <c r="O17" s="139"/>
      <c r="P17" s="139"/>
      <c r="Q17" s="229"/>
      <c r="R17" s="232"/>
    </row>
    <row r="18" spans="1:18" x14ac:dyDescent="0.25">
      <c r="A18" s="146" t="s">
        <v>25</v>
      </c>
      <c r="B18" s="147" t="s">
        <v>182</v>
      </c>
      <c r="C18" s="147" t="str">
        <f t="shared" si="8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SUMIFS(J19:J4993,$A19:$A4993,$A18,$C19:$C4993,$C18)</f>
        <v>0</v>
      </c>
      <c r="K18" s="154">
        <f>SUMIFS(K19:K4993,$A19:$A4993,$A18,$C19:$C4993,$C18)</f>
        <v>0</v>
      </c>
      <c r="L18" s="154"/>
      <c r="M18" s="154">
        <f t="shared" si="6"/>
        <v>0</v>
      </c>
      <c r="N18" s="155" t="str">
        <f t="shared" si="7"/>
        <v/>
      </c>
      <c r="O18" s="151"/>
      <c r="P18" s="151"/>
      <c r="Q18" s="235"/>
      <c r="R18" s="236"/>
    </row>
    <row r="19" spans="1:18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/>
      <c r="G19" s="210"/>
      <c r="H19" s="163">
        <f>G19-F19</f>
        <v>0</v>
      </c>
      <c r="I19" s="164" t="str">
        <f>IFERROR(G19/F19-1,"")</f>
        <v/>
      </c>
      <c r="J19" s="165">
        <f>SUM(J20,J25,J30,J35,J40,J45,J50,J51)</f>
        <v>0</v>
      </c>
      <c r="K19" s="163">
        <f>SUM(K20,K25,K30,K35,K40,K45,K50,K51)</f>
        <v>0</v>
      </c>
      <c r="L19" s="163"/>
      <c r="M19" s="163">
        <f t="shared" si="6"/>
        <v>0</v>
      </c>
      <c r="N19" s="164" t="str">
        <f t="shared" si="7"/>
        <v/>
      </c>
      <c r="O19" s="210"/>
      <c r="P19" s="210"/>
      <c r="Q19" s="166">
        <f t="shared" si="4"/>
        <v>0</v>
      </c>
      <c r="R19" s="167" t="str">
        <f t="shared" si="5"/>
        <v/>
      </c>
    </row>
    <row r="20" spans="1:18" x14ac:dyDescent="0.25">
      <c r="A20" s="168" t="s">
        <v>10</v>
      </c>
      <c r="B20" s="169" t="str">
        <f>B19</f>
        <v>субъект РФ 1</v>
      </c>
      <c r="C20" s="169" t="str">
        <f t="shared" ref="C20:D35" si="9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SUM(J21:J24)</f>
        <v>0</v>
      </c>
      <c r="K20" s="173">
        <f>SUM(K21:K24)</f>
        <v>0</v>
      </c>
      <c r="L20" s="173"/>
      <c r="M20" s="173">
        <f t="shared" si="6"/>
        <v>0</v>
      </c>
      <c r="N20" s="174" t="str">
        <f t="shared" si="7"/>
        <v/>
      </c>
      <c r="O20" s="139"/>
      <c r="P20" s="139"/>
      <c r="Q20" s="229"/>
      <c r="R20" s="232"/>
    </row>
    <row r="21" spans="1:18" x14ac:dyDescent="0.25">
      <c r="A21" s="177"/>
      <c r="B21" s="178" t="str">
        <f t="shared" ref="B21:D36" si="10">B20</f>
        <v>субъект РФ 1</v>
      </c>
      <c r="C21" s="178" t="str">
        <f t="shared" si="9"/>
        <v>ДЗО 1</v>
      </c>
      <c r="D21" s="179" t="str">
        <f t="shared" si="9"/>
        <v>филиал 1</v>
      </c>
      <c r="E21" s="180" t="s">
        <v>194</v>
      </c>
      <c r="F21" s="181"/>
      <c r="G21" s="182"/>
      <c r="H21" s="182"/>
      <c r="I21" s="183"/>
      <c r="J21" s="211"/>
      <c r="K21" s="185"/>
      <c r="L21" s="185" t="s">
        <v>195</v>
      </c>
      <c r="M21" s="185">
        <f t="shared" si="6"/>
        <v>0</v>
      </c>
      <c r="N21" s="186" t="str">
        <f t="shared" si="7"/>
        <v/>
      </c>
      <c r="O21" s="182"/>
      <c r="P21" s="182"/>
      <c r="Q21" s="230"/>
      <c r="R21" s="233"/>
    </row>
    <row r="22" spans="1:18" x14ac:dyDescent="0.25">
      <c r="A22" s="177"/>
      <c r="B22" s="178" t="str">
        <f t="shared" si="10"/>
        <v>субъект РФ 1</v>
      </c>
      <c r="C22" s="178" t="str">
        <f t="shared" si="9"/>
        <v>ДЗО 1</v>
      </c>
      <c r="D22" s="179" t="str">
        <f t="shared" si="9"/>
        <v>филиал 1</v>
      </c>
      <c r="E22" s="180" t="s">
        <v>196</v>
      </c>
      <c r="F22" s="181"/>
      <c r="G22" s="182"/>
      <c r="H22" s="182"/>
      <c r="I22" s="183"/>
      <c r="J22" s="184"/>
      <c r="K22" s="185"/>
      <c r="L22" s="185" t="s">
        <v>197</v>
      </c>
      <c r="M22" s="185">
        <f t="shared" si="6"/>
        <v>0</v>
      </c>
      <c r="N22" s="186" t="str">
        <f t="shared" si="7"/>
        <v/>
      </c>
      <c r="O22" s="182"/>
      <c r="P22" s="182"/>
      <c r="Q22" s="230"/>
      <c r="R22" s="233"/>
    </row>
    <row r="23" spans="1:18" x14ac:dyDescent="0.25">
      <c r="A23" s="177"/>
      <c r="B23" s="178" t="str">
        <f t="shared" si="10"/>
        <v>субъект РФ 1</v>
      </c>
      <c r="C23" s="178" t="str">
        <f t="shared" si="9"/>
        <v>ДЗО 1</v>
      </c>
      <c r="D23" s="179" t="str">
        <f t="shared" si="9"/>
        <v>филиал 1</v>
      </c>
      <c r="E23" s="180" t="s">
        <v>198</v>
      </c>
      <c r="F23" s="181"/>
      <c r="G23" s="182"/>
      <c r="H23" s="182"/>
      <c r="I23" s="183"/>
      <c r="J23" s="184"/>
      <c r="K23" s="185"/>
      <c r="L23" s="185" t="s">
        <v>199</v>
      </c>
      <c r="M23" s="185">
        <f t="shared" si="6"/>
        <v>0</v>
      </c>
      <c r="N23" s="186" t="str">
        <f t="shared" si="7"/>
        <v/>
      </c>
      <c r="O23" s="182"/>
      <c r="P23" s="182"/>
      <c r="Q23" s="230"/>
      <c r="R23" s="233"/>
    </row>
    <row r="24" spans="1:18" x14ac:dyDescent="0.25">
      <c r="A24" s="177"/>
      <c r="B24" s="178" t="str">
        <f t="shared" si="10"/>
        <v>субъект РФ 1</v>
      </c>
      <c r="C24" s="178" t="str">
        <f t="shared" si="9"/>
        <v>ДЗО 1</v>
      </c>
      <c r="D24" s="179" t="str">
        <f t="shared" si="9"/>
        <v>филиал 1</v>
      </c>
      <c r="E24" s="180" t="s">
        <v>200</v>
      </c>
      <c r="F24" s="181"/>
      <c r="G24" s="182"/>
      <c r="H24" s="182"/>
      <c r="I24" s="183"/>
      <c r="J24" s="189"/>
      <c r="K24" s="190"/>
      <c r="L24" s="190"/>
      <c r="M24" s="185">
        <f t="shared" si="6"/>
        <v>0</v>
      </c>
      <c r="N24" s="186" t="str">
        <f t="shared" si="7"/>
        <v/>
      </c>
      <c r="O24" s="182"/>
      <c r="P24" s="182"/>
      <c r="Q24" s="230"/>
      <c r="R24" s="233"/>
    </row>
    <row r="25" spans="1:18" x14ac:dyDescent="0.25">
      <c r="A25" s="168" t="s">
        <v>13</v>
      </c>
      <c r="B25" s="169" t="str">
        <f t="shared" si="10"/>
        <v>субъект РФ 1</v>
      </c>
      <c r="C25" s="169" t="str">
        <f t="shared" si="9"/>
        <v>ДЗО 1</v>
      </c>
      <c r="D25" s="170" t="str">
        <f t="shared" si="9"/>
        <v>филиал 1</v>
      </c>
      <c r="E25" s="171" t="s">
        <v>201</v>
      </c>
      <c r="F25" s="138"/>
      <c r="G25" s="139"/>
      <c r="H25" s="139"/>
      <c r="I25" s="140"/>
      <c r="J25" s="172">
        <f t="shared" ref="J25:K25" si="11">SUM(J26:J29)</f>
        <v>0</v>
      </c>
      <c r="K25" s="173">
        <f t="shared" si="11"/>
        <v>0</v>
      </c>
      <c r="L25" s="173"/>
      <c r="M25" s="173">
        <f t="shared" si="6"/>
        <v>0</v>
      </c>
      <c r="N25" s="174" t="str">
        <f t="shared" si="7"/>
        <v/>
      </c>
      <c r="O25" s="139"/>
      <c r="P25" s="139"/>
      <c r="Q25" s="229"/>
      <c r="R25" s="232"/>
    </row>
    <row r="26" spans="1:18" x14ac:dyDescent="0.25">
      <c r="A26" s="177"/>
      <c r="B26" s="178" t="str">
        <f t="shared" si="10"/>
        <v>субъект РФ 1</v>
      </c>
      <c r="C26" s="178" t="str">
        <f t="shared" si="9"/>
        <v>ДЗО 1</v>
      </c>
      <c r="D26" s="179" t="str">
        <f t="shared" si="9"/>
        <v>филиал 1</v>
      </c>
      <c r="E26" s="191" t="s">
        <v>194</v>
      </c>
      <c r="F26" s="181"/>
      <c r="G26" s="182"/>
      <c r="H26" s="182"/>
      <c r="I26" s="183"/>
      <c r="J26" s="184"/>
      <c r="K26" s="185"/>
      <c r="L26" s="185"/>
      <c r="M26" s="185">
        <f t="shared" si="6"/>
        <v>0</v>
      </c>
      <c r="N26" s="186" t="str">
        <f t="shared" si="7"/>
        <v/>
      </c>
      <c r="O26" s="182"/>
      <c r="P26" s="182"/>
      <c r="Q26" s="230"/>
      <c r="R26" s="233"/>
    </row>
    <row r="27" spans="1:18" x14ac:dyDescent="0.25">
      <c r="A27" s="177"/>
      <c r="B27" s="178" t="str">
        <f t="shared" si="10"/>
        <v>субъект РФ 1</v>
      </c>
      <c r="C27" s="178" t="str">
        <f t="shared" si="9"/>
        <v>ДЗО 1</v>
      </c>
      <c r="D27" s="179" t="str">
        <f t="shared" si="9"/>
        <v>филиал 1</v>
      </c>
      <c r="E27" s="191" t="s">
        <v>196</v>
      </c>
      <c r="F27" s="181"/>
      <c r="G27" s="182"/>
      <c r="H27" s="182"/>
      <c r="I27" s="183"/>
      <c r="J27" s="184"/>
      <c r="K27" s="185"/>
      <c r="L27" s="185"/>
      <c r="M27" s="185">
        <f t="shared" si="6"/>
        <v>0</v>
      </c>
      <c r="N27" s="186" t="str">
        <f t="shared" si="7"/>
        <v/>
      </c>
      <c r="O27" s="182"/>
      <c r="P27" s="182"/>
      <c r="Q27" s="230"/>
      <c r="R27" s="233"/>
    </row>
    <row r="28" spans="1:18" x14ac:dyDescent="0.25">
      <c r="A28" s="177"/>
      <c r="B28" s="178" t="str">
        <f t="shared" si="10"/>
        <v>субъект РФ 1</v>
      </c>
      <c r="C28" s="178" t="str">
        <f t="shared" si="9"/>
        <v>ДЗО 1</v>
      </c>
      <c r="D28" s="179" t="str">
        <f t="shared" si="9"/>
        <v>филиал 1</v>
      </c>
      <c r="E28" s="191" t="s">
        <v>198</v>
      </c>
      <c r="F28" s="181"/>
      <c r="G28" s="182"/>
      <c r="H28" s="182"/>
      <c r="I28" s="183"/>
      <c r="J28" s="184"/>
      <c r="K28" s="185"/>
      <c r="L28" s="185"/>
      <c r="M28" s="185">
        <f t="shared" si="6"/>
        <v>0</v>
      </c>
      <c r="N28" s="186" t="str">
        <f t="shared" si="7"/>
        <v/>
      </c>
      <c r="O28" s="182"/>
      <c r="P28" s="182"/>
      <c r="Q28" s="230"/>
      <c r="R28" s="233"/>
    </row>
    <row r="29" spans="1:18" x14ac:dyDescent="0.25">
      <c r="A29" s="177"/>
      <c r="B29" s="178" t="str">
        <f t="shared" si="10"/>
        <v>субъект РФ 1</v>
      </c>
      <c r="C29" s="178" t="str">
        <f t="shared" si="9"/>
        <v>ДЗО 1</v>
      </c>
      <c r="D29" s="179" t="str">
        <f t="shared" si="9"/>
        <v>филиал 1</v>
      </c>
      <c r="E29" s="191" t="s">
        <v>200</v>
      </c>
      <c r="F29" s="181"/>
      <c r="G29" s="182"/>
      <c r="H29" s="182"/>
      <c r="I29" s="183"/>
      <c r="J29" s="184"/>
      <c r="K29" s="185"/>
      <c r="L29" s="185"/>
      <c r="M29" s="185">
        <f t="shared" si="6"/>
        <v>0</v>
      </c>
      <c r="N29" s="186" t="str">
        <f t="shared" si="7"/>
        <v/>
      </c>
      <c r="O29" s="182"/>
      <c r="P29" s="182"/>
      <c r="Q29" s="230"/>
      <c r="R29" s="233"/>
    </row>
    <row r="30" spans="1:18" x14ac:dyDescent="0.25">
      <c r="A30" s="168" t="s">
        <v>15</v>
      </c>
      <c r="B30" s="169" t="str">
        <f t="shared" si="10"/>
        <v>субъект РФ 1</v>
      </c>
      <c r="C30" s="169" t="str">
        <f t="shared" si="9"/>
        <v>ДЗО 1</v>
      </c>
      <c r="D30" s="170" t="str">
        <f t="shared" si="9"/>
        <v>филиал 1</v>
      </c>
      <c r="E30" s="171" t="s">
        <v>186</v>
      </c>
      <c r="F30" s="212"/>
      <c r="G30" s="139"/>
      <c r="H30" s="139"/>
      <c r="I30" s="140"/>
      <c r="J30" s="172">
        <f t="shared" ref="J30:K30" si="12">SUM(J31:J34)</f>
        <v>0</v>
      </c>
      <c r="K30" s="173">
        <f t="shared" si="12"/>
        <v>0</v>
      </c>
      <c r="L30" s="173"/>
      <c r="M30" s="173">
        <f t="shared" si="6"/>
        <v>0</v>
      </c>
      <c r="N30" s="174" t="str">
        <f t="shared" si="7"/>
        <v/>
      </c>
      <c r="O30" s="139"/>
      <c r="P30" s="139"/>
      <c r="Q30" s="229"/>
      <c r="R30" s="232"/>
    </row>
    <row r="31" spans="1:18" x14ac:dyDescent="0.25">
      <c r="A31" s="177"/>
      <c r="B31" s="178" t="str">
        <f t="shared" si="10"/>
        <v>субъект РФ 1</v>
      </c>
      <c r="C31" s="178" t="str">
        <f t="shared" si="9"/>
        <v>ДЗО 1</v>
      </c>
      <c r="D31" s="179" t="str">
        <f t="shared" si="9"/>
        <v>филиал 1</v>
      </c>
      <c r="E31" s="191" t="s">
        <v>194</v>
      </c>
      <c r="F31" s="181"/>
      <c r="G31" s="182"/>
      <c r="H31" s="182"/>
      <c r="I31" s="183"/>
      <c r="J31" s="211"/>
      <c r="K31" s="185"/>
      <c r="L31" s="185"/>
      <c r="M31" s="185">
        <f t="shared" si="6"/>
        <v>0</v>
      </c>
      <c r="N31" s="186" t="str">
        <f t="shared" si="7"/>
        <v/>
      </c>
      <c r="O31" s="182"/>
      <c r="P31" s="182"/>
      <c r="Q31" s="230"/>
      <c r="R31" s="233"/>
    </row>
    <row r="32" spans="1:18" x14ac:dyDescent="0.25">
      <c r="A32" s="177"/>
      <c r="B32" s="178" t="str">
        <f t="shared" si="10"/>
        <v>субъект РФ 1</v>
      </c>
      <c r="C32" s="178" t="str">
        <f t="shared" si="9"/>
        <v>ДЗО 1</v>
      </c>
      <c r="D32" s="179" t="str">
        <f t="shared" si="9"/>
        <v>филиал 1</v>
      </c>
      <c r="E32" s="191" t="s">
        <v>196</v>
      </c>
      <c r="F32" s="181"/>
      <c r="G32" s="182"/>
      <c r="H32" s="182"/>
      <c r="I32" s="183"/>
      <c r="J32" s="184"/>
      <c r="K32" s="185"/>
      <c r="L32" s="185"/>
      <c r="M32" s="185">
        <f t="shared" si="6"/>
        <v>0</v>
      </c>
      <c r="N32" s="186" t="str">
        <f t="shared" si="7"/>
        <v/>
      </c>
      <c r="O32" s="182"/>
      <c r="P32" s="182"/>
      <c r="Q32" s="230"/>
      <c r="R32" s="233"/>
    </row>
    <row r="33" spans="1:18" x14ac:dyDescent="0.25">
      <c r="A33" s="177"/>
      <c r="B33" s="178" t="str">
        <f t="shared" si="10"/>
        <v>субъект РФ 1</v>
      </c>
      <c r="C33" s="178" t="str">
        <f t="shared" si="9"/>
        <v>ДЗО 1</v>
      </c>
      <c r="D33" s="179" t="str">
        <f t="shared" si="9"/>
        <v>филиал 1</v>
      </c>
      <c r="E33" s="191" t="s">
        <v>198</v>
      </c>
      <c r="F33" s="181"/>
      <c r="G33" s="182"/>
      <c r="H33" s="182"/>
      <c r="I33" s="183"/>
      <c r="J33" s="189"/>
      <c r="K33" s="190"/>
      <c r="L33" s="190"/>
      <c r="M33" s="185">
        <f t="shared" si="6"/>
        <v>0</v>
      </c>
      <c r="N33" s="186" t="str">
        <f t="shared" si="7"/>
        <v/>
      </c>
      <c r="O33" s="182"/>
      <c r="P33" s="182"/>
      <c r="Q33" s="230"/>
      <c r="R33" s="233"/>
    </row>
    <row r="34" spans="1:18" x14ac:dyDescent="0.25">
      <c r="A34" s="177"/>
      <c r="B34" s="178" t="str">
        <f t="shared" si="10"/>
        <v>субъект РФ 1</v>
      </c>
      <c r="C34" s="178" t="str">
        <f t="shared" si="9"/>
        <v>ДЗО 1</v>
      </c>
      <c r="D34" s="179" t="str">
        <f t="shared" si="9"/>
        <v>филиал 1</v>
      </c>
      <c r="E34" s="191" t="s">
        <v>200</v>
      </c>
      <c r="F34" s="181"/>
      <c r="G34" s="182"/>
      <c r="H34" s="182"/>
      <c r="I34" s="183"/>
      <c r="J34" s="184"/>
      <c r="K34" s="185"/>
      <c r="L34" s="185"/>
      <c r="M34" s="185">
        <f t="shared" si="6"/>
        <v>0</v>
      </c>
      <c r="N34" s="186" t="str">
        <f t="shared" si="7"/>
        <v/>
      </c>
      <c r="O34" s="182"/>
      <c r="P34" s="182"/>
      <c r="Q34" s="230"/>
      <c r="R34" s="233"/>
    </row>
    <row r="35" spans="1:18" x14ac:dyDescent="0.25">
      <c r="A35" s="168" t="s">
        <v>17</v>
      </c>
      <c r="B35" s="169" t="str">
        <f t="shared" si="10"/>
        <v>субъект РФ 1</v>
      </c>
      <c r="C35" s="169" t="str">
        <f t="shared" si="9"/>
        <v>ДЗО 1</v>
      </c>
      <c r="D35" s="170" t="str">
        <f t="shared" si="9"/>
        <v>филиал 1</v>
      </c>
      <c r="E35" s="171" t="s">
        <v>187</v>
      </c>
      <c r="F35" s="138"/>
      <c r="G35" s="139"/>
      <c r="H35" s="139"/>
      <c r="I35" s="140"/>
      <c r="J35" s="172">
        <f t="shared" ref="J35:K35" si="13">SUM(J36:J39)</f>
        <v>0</v>
      </c>
      <c r="K35" s="173">
        <f t="shared" si="13"/>
        <v>0</v>
      </c>
      <c r="L35" s="173"/>
      <c r="M35" s="173">
        <f t="shared" si="6"/>
        <v>0</v>
      </c>
      <c r="N35" s="174" t="str">
        <f t="shared" si="7"/>
        <v/>
      </c>
      <c r="O35" s="139"/>
      <c r="P35" s="139"/>
      <c r="Q35" s="229"/>
      <c r="R35" s="232"/>
    </row>
    <row r="36" spans="1:18" x14ac:dyDescent="0.25">
      <c r="A36" s="177"/>
      <c r="B36" s="178" t="str">
        <f t="shared" si="10"/>
        <v>субъект РФ 1</v>
      </c>
      <c r="C36" s="178" t="str">
        <f t="shared" si="10"/>
        <v>ДЗО 1</v>
      </c>
      <c r="D36" s="179" t="str">
        <f t="shared" si="10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/>
      <c r="M36" s="185">
        <f t="shared" si="6"/>
        <v>0</v>
      </c>
      <c r="N36" s="186" t="str">
        <f t="shared" si="7"/>
        <v/>
      </c>
      <c r="O36" s="182"/>
      <c r="P36" s="182"/>
      <c r="Q36" s="230"/>
      <c r="R36" s="233"/>
    </row>
    <row r="37" spans="1:18" x14ac:dyDescent="0.25">
      <c r="A37" s="177"/>
      <c r="B37" s="178" t="str">
        <f t="shared" ref="B37:D52" si="14">B36</f>
        <v>субъект РФ 1</v>
      </c>
      <c r="C37" s="178" t="str">
        <f t="shared" si="14"/>
        <v>ДЗО 1</v>
      </c>
      <c r="D37" s="179" t="str">
        <f t="shared" si="14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/>
      <c r="M37" s="185">
        <f t="shared" si="6"/>
        <v>0</v>
      </c>
      <c r="N37" s="186" t="str">
        <f t="shared" si="7"/>
        <v/>
      </c>
      <c r="O37" s="182"/>
      <c r="P37" s="182"/>
      <c r="Q37" s="230"/>
      <c r="R37" s="233"/>
    </row>
    <row r="38" spans="1:18" x14ac:dyDescent="0.25">
      <c r="A38" s="177"/>
      <c r="B38" s="178" t="str">
        <f t="shared" si="14"/>
        <v>субъект РФ 1</v>
      </c>
      <c r="C38" s="178" t="str">
        <f t="shared" si="14"/>
        <v>ДЗО 1</v>
      </c>
      <c r="D38" s="179" t="str">
        <f t="shared" si="14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90"/>
      <c r="M38" s="185">
        <f t="shared" si="6"/>
        <v>0</v>
      </c>
      <c r="N38" s="186" t="str">
        <f t="shared" si="7"/>
        <v/>
      </c>
      <c r="O38" s="182"/>
      <c r="P38" s="182"/>
      <c r="Q38" s="230"/>
      <c r="R38" s="233"/>
    </row>
    <row r="39" spans="1:18" x14ac:dyDescent="0.25">
      <c r="A39" s="177"/>
      <c r="B39" s="178" t="str">
        <f t="shared" si="14"/>
        <v>субъект РФ 1</v>
      </c>
      <c r="C39" s="178" t="str">
        <f t="shared" si="14"/>
        <v>ДЗО 1</v>
      </c>
      <c r="D39" s="179" t="str">
        <f t="shared" si="14"/>
        <v>филиал 1</v>
      </c>
      <c r="E39" s="191" t="s">
        <v>200</v>
      </c>
      <c r="F39" s="181"/>
      <c r="G39" s="182"/>
      <c r="H39" s="182"/>
      <c r="I39" s="183"/>
      <c r="J39" s="184"/>
      <c r="K39" s="185"/>
      <c r="L39" s="185"/>
      <c r="M39" s="185">
        <f t="shared" si="6"/>
        <v>0</v>
      </c>
      <c r="N39" s="186" t="str">
        <f t="shared" si="7"/>
        <v/>
      </c>
      <c r="O39" s="182"/>
      <c r="P39" s="182"/>
      <c r="Q39" s="230"/>
      <c r="R39" s="233"/>
    </row>
    <row r="40" spans="1:18" x14ac:dyDescent="0.25">
      <c r="A40" s="168" t="s">
        <v>19</v>
      </c>
      <c r="B40" s="169" t="str">
        <f t="shared" si="14"/>
        <v>субъект РФ 1</v>
      </c>
      <c r="C40" s="169" t="str">
        <f t="shared" si="14"/>
        <v>ДЗО 1</v>
      </c>
      <c r="D40" s="170" t="str">
        <f t="shared" si="14"/>
        <v>филиал 1</v>
      </c>
      <c r="E40" s="171" t="s">
        <v>188</v>
      </c>
      <c r="F40" s="138"/>
      <c r="G40" s="139"/>
      <c r="H40" s="139"/>
      <c r="I40" s="140"/>
      <c r="J40" s="172">
        <f t="shared" ref="J40:K40" si="15">SUM(J41:J44)</f>
        <v>0</v>
      </c>
      <c r="K40" s="173">
        <f t="shared" si="15"/>
        <v>0</v>
      </c>
      <c r="L40" s="173"/>
      <c r="M40" s="173">
        <f t="shared" si="6"/>
        <v>0</v>
      </c>
      <c r="N40" s="174" t="str">
        <f t="shared" si="7"/>
        <v/>
      </c>
      <c r="O40" s="139"/>
      <c r="P40" s="139"/>
      <c r="Q40" s="229"/>
      <c r="R40" s="232"/>
    </row>
    <row r="41" spans="1:18" x14ac:dyDescent="0.25">
      <c r="A41" s="177"/>
      <c r="B41" s="178" t="str">
        <f t="shared" si="14"/>
        <v>субъект РФ 1</v>
      </c>
      <c r="C41" s="178" t="str">
        <f t="shared" si="14"/>
        <v>ДЗО 1</v>
      </c>
      <c r="D41" s="179" t="str">
        <f t="shared" si="14"/>
        <v>филиал 1</v>
      </c>
      <c r="E41" s="191" t="s">
        <v>194</v>
      </c>
      <c r="F41" s="181"/>
      <c r="G41" s="182"/>
      <c r="H41" s="182"/>
      <c r="I41" s="183"/>
      <c r="J41" s="189"/>
      <c r="K41" s="190"/>
      <c r="L41" s="190"/>
      <c r="M41" s="185">
        <f t="shared" si="6"/>
        <v>0</v>
      </c>
      <c r="N41" s="186" t="str">
        <f t="shared" si="7"/>
        <v/>
      </c>
      <c r="O41" s="182"/>
      <c r="P41" s="182"/>
      <c r="Q41" s="230"/>
      <c r="R41" s="233"/>
    </row>
    <row r="42" spans="1:18" x14ac:dyDescent="0.25">
      <c r="A42" s="177"/>
      <c r="B42" s="178" t="str">
        <f t="shared" si="14"/>
        <v>субъект РФ 1</v>
      </c>
      <c r="C42" s="178" t="str">
        <f t="shared" si="14"/>
        <v>ДЗО 1</v>
      </c>
      <c r="D42" s="179" t="str">
        <f t="shared" si="14"/>
        <v>филиал 1</v>
      </c>
      <c r="E42" s="191" t="s">
        <v>196</v>
      </c>
      <c r="F42" s="181"/>
      <c r="G42" s="182"/>
      <c r="H42" s="182"/>
      <c r="I42" s="183"/>
      <c r="J42" s="189"/>
      <c r="K42" s="190"/>
      <c r="L42" s="190"/>
      <c r="M42" s="185">
        <f t="shared" si="6"/>
        <v>0</v>
      </c>
      <c r="N42" s="186" t="str">
        <f t="shared" si="7"/>
        <v/>
      </c>
      <c r="O42" s="182"/>
      <c r="P42" s="182"/>
      <c r="Q42" s="230"/>
      <c r="R42" s="233"/>
    </row>
    <row r="43" spans="1:18" x14ac:dyDescent="0.25">
      <c r="A43" s="177"/>
      <c r="B43" s="178" t="str">
        <f t="shared" si="14"/>
        <v>субъект РФ 1</v>
      </c>
      <c r="C43" s="178" t="str">
        <f t="shared" si="14"/>
        <v>ДЗО 1</v>
      </c>
      <c r="D43" s="179" t="str">
        <f t="shared" si="14"/>
        <v>филиал 1</v>
      </c>
      <c r="E43" s="191" t="s">
        <v>198</v>
      </c>
      <c r="F43" s="181"/>
      <c r="G43" s="182"/>
      <c r="H43" s="182"/>
      <c r="I43" s="183"/>
      <c r="J43" s="189"/>
      <c r="K43" s="190"/>
      <c r="L43" s="190"/>
      <c r="M43" s="185">
        <f t="shared" si="6"/>
        <v>0</v>
      </c>
      <c r="N43" s="186" t="str">
        <f t="shared" si="7"/>
        <v/>
      </c>
      <c r="O43" s="182"/>
      <c r="P43" s="182"/>
      <c r="Q43" s="230"/>
      <c r="R43" s="233"/>
    </row>
    <row r="44" spans="1:18" x14ac:dyDescent="0.25">
      <c r="A44" s="177"/>
      <c r="B44" s="178" t="str">
        <f t="shared" si="14"/>
        <v>субъект РФ 1</v>
      </c>
      <c r="C44" s="178" t="str">
        <f t="shared" si="14"/>
        <v>ДЗО 1</v>
      </c>
      <c r="D44" s="179" t="str">
        <f t="shared" si="14"/>
        <v>филиал 1</v>
      </c>
      <c r="E44" s="191" t="s">
        <v>200</v>
      </c>
      <c r="F44" s="181"/>
      <c r="G44" s="182"/>
      <c r="H44" s="182"/>
      <c r="I44" s="183"/>
      <c r="J44" s="184"/>
      <c r="K44" s="185"/>
      <c r="L44" s="185"/>
      <c r="M44" s="185">
        <f t="shared" si="6"/>
        <v>0</v>
      </c>
      <c r="N44" s="186" t="str">
        <f t="shared" si="7"/>
        <v/>
      </c>
      <c r="O44" s="182"/>
      <c r="P44" s="182"/>
      <c r="Q44" s="230"/>
      <c r="R44" s="233"/>
    </row>
    <row r="45" spans="1:18" ht="30" x14ac:dyDescent="0.25">
      <c r="A45" s="168" t="s">
        <v>21</v>
      </c>
      <c r="B45" s="169" t="str">
        <f t="shared" si="14"/>
        <v>субъект РФ 1</v>
      </c>
      <c r="C45" s="169" t="str">
        <f t="shared" si="14"/>
        <v>ДЗО 1</v>
      </c>
      <c r="D45" s="170" t="str">
        <f t="shared" si="14"/>
        <v>филиал 1</v>
      </c>
      <c r="E45" s="171" t="s">
        <v>189</v>
      </c>
      <c r="F45" s="138"/>
      <c r="G45" s="139"/>
      <c r="H45" s="139"/>
      <c r="I45" s="140"/>
      <c r="J45" s="172">
        <f t="shared" ref="J45:K45" si="16">SUM(J46:J49)</f>
        <v>0</v>
      </c>
      <c r="K45" s="173">
        <f t="shared" si="16"/>
        <v>0</v>
      </c>
      <c r="L45" s="173"/>
      <c r="M45" s="173">
        <f t="shared" si="6"/>
        <v>0</v>
      </c>
      <c r="N45" s="174" t="str">
        <f t="shared" si="7"/>
        <v/>
      </c>
      <c r="O45" s="139"/>
      <c r="P45" s="139"/>
      <c r="Q45" s="229"/>
      <c r="R45" s="232"/>
    </row>
    <row r="46" spans="1:18" x14ac:dyDescent="0.25">
      <c r="A46" s="177"/>
      <c r="B46" s="178" t="str">
        <f t="shared" si="14"/>
        <v>субъект РФ 1</v>
      </c>
      <c r="C46" s="178" t="str">
        <f t="shared" si="14"/>
        <v>ДЗО 1</v>
      </c>
      <c r="D46" s="179" t="str">
        <f t="shared" si="14"/>
        <v>филиал 1</v>
      </c>
      <c r="E46" s="191" t="s">
        <v>194</v>
      </c>
      <c r="F46" s="181"/>
      <c r="G46" s="182"/>
      <c r="H46" s="182"/>
      <c r="I46" s="183"/>
      <c r="J46" s="184"/>
      <c r="K46" s="185"/>
      <c r="L46" s="185"/>
      <c r="M46" s="185">
        <f t="shared" si="6"/>
        <v>0</v>
      </c>
      <c r="N46" s="186" t="str">
        <f t="shared" si="7"/>
        <v/>
      </c>
      <c r="O46" s="182"/>
      <c r="P46" s="182"/>
      <c r="Q46" s="230"/>
      <c r="R46" s="233"/>
    </row>
    <row r="47" spans="1:18" x14ac:dyDescent="0.25">
      <c r="A47" s="177"/>
      <c r="B47" s="178" t="str">
        <f t="shared" si="14"/>
        <v>субъект РФ 1</v>
      </c>
      <c r="C47" s="178" t="str">
        <f t="shared" si="14"/>
        <v>ДЗО 1</v>
      </c>
      <c r="D47" s="179" t="str">
        <f t="shared" si="14"/>
        <v>филиал 1</v>
      </c>
      <c r="E47" s="191" t="s">
        <v>196</v>
      </c>
      <c r="F47" s="181"/>
      <c r="G47" s="182"/>
      <c r="H47" s="182"/>
      <c r="I47" s="183"/>
      <c r="J47" s="184"/>
      <c r="K47" s="185"/>
      <c r="L47" s="185"/>
      <c r="M47" s="185">
        <f t="shared" si="6"/>
        <v>0</v>
      </c>
      <c r="N47" s="186" t="str">
        <f t="shared" si="7"/>
        <v/>
      </c>
      <c r="O47" s="182"/>
      <c r="P47" s="182"/>
      <c r="Q47" s="230"/>
      <c r="R47" s="233"/>
    </row>
    <row r="48" spans="1:18" x14ac:dyDescent="0.25">
      <c r="A48" s="177"/>
      <c r="B48" s="178" t="str">
        <f t="shared" si="14"/>
        <v>субъект РФ 1</v>
      </c>
      <c r="C48" s="178" t="str">
        <f t="shared" si="14"/>
        <v>ДЗО 1</v>
      </c>
      <c r="D48" s="179" t="str">
        <f t="shared" si="14"/>
        <v>филиал 1</v>
      </c>
      <c r="E48" s="191" t="s">
        <v>198</v>
      </c>
      <c r="F48" s="181"/>
      <c r="G48" s="182"/>
      <c r="H48" s="182"/>
      <c r="I48" s="183"/>
      <c r="J48" s="189"/>
      <c r="K48" s="190"/>
      <c r="L48" s="190"/>
      <c r="M48" s="185">
        <f t="shared" si="6"/>
        <v>0</v>
      </c>
      <c r="N48" s="186" t="str">
        <f t="shared" si="7"/>
        <v/>
      </c>
      <c r="O48" s="182"/>
      <c r="P48" s="182"/>
      <c r="Q48" s="230"/>
      <c r="R48" s="233"/>
    </row>
    <row r="49" spans="1:18" x14ac:dyDescent="0.25">
      <c r="A49" s="177"/>
      <c r="B49" s="178" t="str">
        <f t="shared" si="14"/>
        <v>субъект РФ 1</v>
      </c>
      <c r="C49" s="178" t="str">
        <f t="shared" si="14"/>
        <v>ДЗО 1</v>
      </c>
      <c r="D49" s="179" t="str">
        <f t="shared" si="14"/>
        <v>филиал 1</v>
      </c>
      <c r="E49" s="191" t="s">
        <v>200</v>
      </c>
      <c r="F49" s="181"/>
      <c r="G49" s="182"/>
      <c r="H49" s="182"/>
      <c r="I49" s="183"/>
      <c r="J49" s="184"/>
      <c r="K49" s="185"/>
      <c r="L49" s="185"/>
      <c r="M49" s="185">
        <f t="shared" si="6"/>
        <v>0</v>
      </c>
      <c r="N49" s="186" t="str">
        <f t="shared" si="7"/>
        <v/>
      </c>
      <c r="O49" s="182"/>
      <c r="P49" s="182"/>
      <c r="Q49" s="230"/>
      <c r="R49" s="233"/>
    </row>
    <row r="50" spans="1:18" x14ac:dyDescent="0.25">
      <c r="A50" s="168" t="s">
        <v>23</v>
      </c>
      <c r="B50" s="169" t="str">
        <f t="shared" si="14"/>
        <v>субъект РФ 1</v>
      </c>
      <c r="C50" s="169" t="str">
        <f t="shared" si="14"/>
        <v>ДЗО 1</v>
      </c>
      <c r="D50" s="170" t="str">
        <f t="shared" si="14"/>
        <v>филиал 1</v>
      </c>
      <c r="E50" s="171" t="s">
        <v>190</v>
      </c>
      <c r="F50" s="138"/>
      <c r="G50" s="139"/>
      <c r="H50" s="139"/>
      <c r="I50" s="140"/>
      <c r="J50" s="192"/>
      <c r="K50" s="193"/>
      <c r="L50" s="193"/>
      <c r="M50" s="193">
        <f t="shared" si="6"/>
        <v>0</v>
      </c>
      <c r="N50" s="194" t="str">
        <f t="shared" si="7"/>
        <v/>
      </c>
      <c r="O50" s="139"/>
      <c r="P50" s="139"/>
      <c r="Q50" s="229"/>
      <c r="R50" s="232"/>
    </row>
    <row r="51" spans="1:18" x14ac:dyDescent="0.25">
      <c r="A51" s="168" t="s">
        <v>25</v>
      </c>
      <c r="B51" s="169" t="str">
        <f t="shared" si="14"/>
        <v>субъект РФ 1</v>
      </c>
      <c r="C51" s="169" t="str">
        <f t="shared" si="14"/>
        <v>ДЗО 1</v>
      </c>
      <c r="D51" s="170" t="str">
        <f t="shared" si="14"/>
        <v>филиал 1</v>
      </c>
      <c r="E51" s="171" t="s">
        <v>191</v>
      </c>
      <c r="F51" s="138"/>
      <c r="G51" s="139"/>
      <c r="H51" s="139"/>
      <c r="I51" s="140"/>
      <c r="J51" s="172">
        <f>SUM(J52:J55)</f>
        <v>0</v>
      </c>
      <c r="K51" s="173">
        <f>SUM(K52:K55)</f>
        <v>0</v>
      </c>
      <c r="L51" s="173"/>
      <c r="M51" s="173">
        <f t="shared" si="6"/>
        <v>0</v>
      </c>
      <c r="N51" s="174" t="str">
        <f t="shared" si="7"/>
        <v/>
      </c>
      <c r="O51" s="139"/>
      <c r="P51" s="139"/>
      <c r="Q51" s="229"/>
      <c r="R51" s="232"/>
    </row>
    <row r="52" spans="1:18" x14ac:dyDescent="0.25">
      <c r="A52" s="177"/>
      <c r="B52" s="178" t="str">
        <f t="shared" si="14"/>
        <v>субъект РФ 1</v>
      </c>
      <c r="C52" s="178" t="str">
        <f t="shared" si="14"/>
        <v>ДЗО 1</v>
      </c>
      <c r="D52" s="179" t="str">
        <f t="shared" si="14"/>
        <v>филиал 1</v>
      </c>
      <c r="E52" s="191" t="s">
        <v>202</v>
      </c>
      <c r="F52" s="181"/>
      <c r="G52" s="182"/>
      <c r="H52" s="182"/>
      <c r="I52" s="183"/>
      <c r="J52" s="184"/>
      <c r="K52" s="185"/>
      <c r="L52" s="185"/>
      <c r="M52" s="185">
        <f t="shared" si="6"/>
        <v>0</v>
      </c>
      <c r="N52" s="186" t="str">
        <f t="shared" si="7"/>
        <v/>
      </c>
      <c r="O52" s="182"/>
      <c r="P52" s="182"/>
      <c r="Q52" s="230"/>
      <c r="R52" s="233"/>
    </row>
    <row r="53" spans="1:18" x14ac:dyDescent="0.25">
      <c r="A53" s="177"/>
      <c r="B53" s="178" t="str">
        <f t="shared" ref="B53:D55" si="17">B52</f>
        <v>субъект РФ 1</v>
      </c>
      <c r="C53" s="178" t="str">
        <f t="shared" si="17"/>
        <v>ДЗО 1</v>
      </c>
      <c r="D53" s="179" t="str">
        <f t="shared" si="17"/>
        <v>филиал 1</v>
      </c>
      <c r="E53" s="191" t="s">
        <v>203</v>
      </c>
      <c r="F53" s="181"/>
      <c r="G53" s="182"/>
      <c r="H53" s="182"/>
      <c r="I53" s="183"/>
      <c r="J53" s="184"/>
      <c r="K53" s="185"/>
      <c r="L53" s="185"/>
      <c r="M53" s="185">
        <f t="shared" si="6"/>
        <v>0</v>
      </c>
      <c r="N53" s="186" t="str">
        <f t="shared" si="7"/>
        <v/>
      </c>
      <c r="O53" s="182"/>
      <c r="P53" s="182"/>
      <c r="Q53" s="230"/>
      <c r="R53" s="233"/>
    </row>
    <row r="54" spans="1:18" x14ac:dyDescent="0.25">
      <c r="A54" s="177"/>
      <c r="B54" s="178" t="str">
        <f t="shared" si="17"/>
        <v>субъект РФ 1</v>
      </c>
      <c r="C54" s="178" t="str">
        <f t="shared" si="17"/>
        <v>ДЗО 1</v>
      </c>
      <c r="D54" s="179" t="str">
        <f t="shared" si="17"/>
        <v>филиал 1</v>
      </c>
      <c r="E54" s="191" t="s">
        <v>204</v>
      </c>
      <c r="F54" s="181"/>
      <c r="G54" s="182"/>
      <c r="H54" s="182"/>
      <c r="I54" s="183"/>
      <c r="J54" s="184"/>
      <c r="K54" s="185"/>
      <c r="L54" s="185"/>
      <c r="M54" s="185">
        <f t="shared" si="6"/>
        <v>0</v>
      </c>
      <c r="N54" s="186" t="str">
        <f t="shared" si="7"/>
        <v/>
      </c>
      <c r="O54" s="182"/>
      <c r="P54" s="182"/>
      <c r="Q54" s="230"/>
      <c r="R54" s="233"/>
    </row>
    <row r="55" spans="1:18" ht="15.75" thickBot="1" x14ac:dyDescent="0.3">
      <c r="A55" s="197"/>
      <c r="B55" s="198" t="str">
        <f t="shared" si="17"/>
        <v>субъект РФ 1</v>
      </c>
      <c r="C55" s="198" t="str">
        <f t="shared" si="17"/>
        <v>ДЗО 1</v>
      </c>
      <c r="D55" s="199" t="str">
        <f t="shared" si="17"/>
        <v>филиал 1</v>
      </c>
      <c r="E55" s="200" t="s">
        <v>205</v>
      </c>
      <c r="F55" s="201"/>
      <c r="G55" s="202"/>
      <c r="H55" s="202"/>
      <c r="I55" s="203"/>
      <c r="J55" s="204"/>
      <c r="K55" s="205"/>
      <c r="L55" s="205"/>
      <c r="M55" s="205">
        <f t="shared" si="6"/>
        <v>0</v>
      </c>
      <c r="N55" s="206" t="str">
        <f t="shared" si="7"/>
        <v/>
      </c>
      <c r="O55" s="202"/>
      <c r="P55" s="202"/>
      <c r="Q55" s="231"/>
      <c r="R55" s="234"/>
    </row>
  </sheetData>
  <autoFilter ref="A9:E55"/>
  <customSheetViews>
    <customSheetView guid="{A3F75126-AB89-40B3-A1FB-70723A76F2EB}" scale="85" showAutoFilter="1" state="hidden">
      <pane xSplit="5" ySplit="9" topLeftCell="J10" activePane="bottomRight" state="frozen"/>
      <selection pane="bottomRight" activeCell="O14" sqref="O14"/>
      <pageMargins left="0.7" right="0.7" top="0.75" bottom="0.75" header="0.3" footer="0.3"/>
      <pageSetup paperSize="9" orientation="portrait" r:id="rId1"/>
      <autoFilter ref="A9:E55"/>
    </customSheetView>
    <customSheetView guid="{9A943EE5-4332-418A-A0F3-826318CDB5F0}" scale="85" showAutoFilter="1" state="hidden">
      <pane xSplit="5" ySplit="9" topLeftCell="J10" activePane="bottomRight" state="frozen"/>
      <selection pane="bottomRight" activeCell="O14" sqref="O14"/>
      <pageMargins left="0.7" right="0.7" top="0.75" bottom="0.75" header="0.3" footer="0.3"/>
      <pageSetup paperSize="9" orientation="portrait" r:id="rId2"/>
      <autoFilter ref="A9:E55"/>
    </customSheetView>
  </customSheetViews>
  <mergeCells count="18">
    <mergeCell ref="A6:A8"/>
    <mergeCell ref="B6:B8"/>
    <mergeCell ref="C6:C8"/>
    <mergeCell ref="D6:D8"/>
    <mergeCell ref="E6:E8"/>
    <mergeCell ref="P7:P8"/>
    <mergeCell ref="Q7:R7"/>
    <mergeCell ref="J6:N6"/>
    <mergeCell ref="O6:R6"/>
    <mergeCell ref="F7:F8"/>
    <mergeCell ref="G7:G8"/>
    <mergeCell ref="H7:I7"/>
    <mergeCell ref="J7:J8"/>
    <mergeCell ref="K7:K8"/>
    <mergeCell ref="L7:L8"/>
    <mergeCell ref="M7:N7"/>
    <mergeCell ref="O7:O8"/>
    <mergeCell ref="F6:I6"/>
  </mergeCells>
  <conditionalFormatting sqref="I10:I55">
    <cfRule type="cellIs" dxfId="475" priority="15" operator="lessThan">
      <formula>0</formula>
    </cfRule>
    <cfRule type="cellIs" dxfId="474" priority="16" operator="greaterThan">
      <formula>0</formula>
    </cfRule>
  </conditionalFormatting>
  <conditionalFormatting sqref="N10:N55">
    <cfRule type="cellIs" dxfId="473" priority="13" operator="lessThan">
      <formula>0</formula>
    </cfRule>
    <cfRule type="cellIs" dxfId="472" priority="14" operator="greaterThan">
      <formula>0</formula>
    </cfRule>
  </conditionalFormatting>
  <conditionalFormatting sqref="H10:H55">
    <cfRule type="cellIs" dxfId="471" priority="9" operator="lessThan">
      <formula>0</formula>
    </cfRule>
    <cfRule type="cellIs" dxfId="470" priority="10" operator="greaterThan">
      <formula>0</formula>
    </cfRule>
  </conditionalFormatting>
  <conditionalFormatting sqref="M10:M55">
    <cfRule type="cellIs" dxfId="469" priority="7" operator="lessThan">
      <formula>0</formula>
    </cfRule>
    <cfRule type="cellIs" dxfId="468" priority="8" operator="greaterThan">
      <formula>0</formula>
    </cfRule>
  </conditionalFormatting>
  <conditionalFormatting sqref="R10:R55">
    <cfRule type="cellIs" dxfId="467" priority="3" operator="lessThan">
      <formula>0</formula>
    </cfRule>
    <cfRule type="cellIs" dxfId="466" priority="4" operator="greaterThan">
      <formula>0</formula>
    </cfRule>
  </conditionalFormatting>
  <conditionalFormatting sqref="Q10:Q55">
    <cfRule type="cellIs" dxfId="465" priority="1" operator="lessThan">
      <formula>0</formula>
    </cfRule>
    <cfRule type="cellIs" dxfId="464" priority="2" operator="greaterThan">
      <formula>0</formula>
    </cfRule>
  </conditionalFormatting>
  <pageMargins left="0.7" right="0.7" top="0.75" bottom="0.75" header="0.3" footer="0.3"/>
  <pageSetup paperSize="9" orientation="portrait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70" zoomScaleNormal="70" workbookViewId="0">
      <pane xSplit="5" ySplit="9" topLeftCell="M10" activePane="bottomRight" state="frozen"/>
      <selection pane="topRight" activeCell="F1" sqref="F1"/>
      <selection pane="bottomLeft" activeCell="A10" sqref="A10"/>
      <selection pane="bottomRight" activeCell="R10" sqref="R10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33.28515625" style="133" customWidth="1"/>
    <col min="4" max="4" width="33.85546875" style="133" customWidth="1"/>
    <col min="5" max="5" width="52.5703125" style="133" customWidth="1"/>
    <col min="6" max="7" width="16.7109375" style="133" customWidth="1"/>
    <col min="8" max="9" width="17.140625" style="133" customWidth="1"/>
    <col min="10" max="11" width="16.7109375" style="133" customWidth="1"/>
    <col min="12" max="12" width="17.140625" style="133" customWidth="1"/>
    <col min="13" max="13" width="20" style="133" customWidth="1"/>
    <col min="14" max="17" width="16.7109375" style="133" customWidth="1"/>
    <col min="18" max="18" width="17.140625" style="133" customWidth="1"/>
    <col min="19" max="19" width="19" style="133" customWidth="1"/>
    <col min="20" max="21" width="17.140625" style="133" customWidth="1"/>
    <col min="22" max="16384" width="9.140625" style="133"/>
  </cols>
  <sheetData>
    <row r="1" spans="1:21" s="110" customFormat="1" ht="15.75" x14ac:dyDescent="0.25">
      <c r="A1" s="109" t="s">
        <v>208</v>
      </c>
      <c r="C1" s="111" t="s">
        <v>209</v>
      </c>
    </row>
    <row r="2" spans="1:21" s="110" customFormat="1" ht="12.75" x14ac:dyDescent="0.2"/>
    <row r="3" spans="1:21" s="110" customFormat="1" ht="15.75" x14ac:dyDescent="0.25">
      <c r="A3" s="112" t="s">
        <v>210</v>
      </c>
      <c r="B3" s="112"/>
    </row>
    <row r="4" spans="1:21" s="110" customFormat="1" ht="12" customHeight="1" x14ac:dyDescent="0.2"/>
    <row r="5" spans="1:21" s="110" customFormat="1" ht="12" customHeight="1" thickBot="1" x14ac:dyDescent="0.25"/>
    <row r="6" spans="1:21" s="110" customFormat="1" ht="24.75" customHeight="1" x14ac:dyDescent="0.2">
      <c r="A6" s="341" t="s">
        <v>172</v>
      </c>
      <c r="B6" s="323" t="s">
        <v>1</v>
      </c>
      <c r="C6" s="323" t="s">
        <v>2</v>
      </c>
      <c r="D6" s="323" t="s">
        <v>3</v>
      </c>
      <c r="E6" s="345" t="s">
        <v>173</v>
      </c>
      <c r="F6" s="347" t="s">
        <v>174</v>
      </c>
      <c r="G6" s="337"/>
      <c r="H6" s="337"/>
      <c r="I6" s="348"/>
      <c r="J6" s="347" t="s">
        <v>175</v>
      </c>
      <c r="K6" s="337"/>
      <c r="L6" s="337"/>
      <c r="M6" s="348"/>
      <c r="N6" s="347" t="s">
        <v>211</v>
      </c>
      <c r="O6" s="337"/>
      <c r="P6" s="337"/>
      <c r="Q6" s="337"/>
      <c r="R6" s="337"/>
      <c r="S6" s="337"/>
      <c r="T6" s="337"/>
      <c r="U6" s="348"/>
    </row>
    <row r="7" spans="1:21" s="110" customFormat="1" ht="24.75" customHeight="1" x14ac:dyDescent="0.2">
      <c r="A7" s="342"/>
      <c r="B7" s="324"/>
      <c r="C7" s="324"/>
      <c r="D7" s="324"/>
      <c r="E7" s="346"/>
      <c r="F7" s="339">
        <v>2019</v>
      </c>
      <c r="G7" s="332">
        <v>2020</v>
      </c>
      <c r="H7" s="334" t="s">
        <v>177</v>
      </c>
      <c r="I7" s="335"/>
      <c r="J7" s="339">
        <v>2019</v>
      </c>
      <c r="K7" s="332">
        <v>2020</v>
      </c>
      <c r="L7" s="334" t="s">
        <v>177</v>
      </c>
      <c r="M7" s="335"/>
      <c r="N7" s="350" t="s">
        <v>212</v>
      </c>
      <c r="O7" s="349"/>
      <c r="P7" s="334" t="s">
        <v>176</v>
      </c>
      <c r="Q7" s="349"/>
      <c r="R7" s="334" t="s">
        <v>213</v>
      </c>
      <c r="S7" s="349"/>
      <c r="T7" s="334" t="s">
        <v>214</v>
      </c>
      <c r="U7" s="335"/>
    </row>
    <row r="8" spans="1:21" s="110" customFormat="1" ht="42.75" customHeight="1" thickBot="1" x14ac:dyDescent="0.25">
      <c r="A8" s="343"/>
      <c r="B8" s="344"/>
      <c r="C8" s="344"/>
      <c r="D8" s="344"/>
      <c r="E8" s="346"/>
      <c r="F8" s="340"/>
      <c r="G8" s="333"/>
      <c r="H8" s="113" t="s">
        <v>179</v>
      </c>
      <c r="I8" s="114" t="s">
        <v>180</v>
      </c>
      <c r="J8" s="340"/>
      <c r="K8" s="333"/>
      <c r="L8" s="113" t="s">
        <v>179</v>
      </c>
      <c r="M8" s="114" t="s">
        <v>180</v>
      </c>
      <c r="N8" s="213">
        <v>2019</v>
      </c>
      <c r="O8" s="214">
        <v>2020</v>
      </c>
      <c r="P8" s="214">
        <v>2019</v>
      </c>
      <c r="Q8" s="214">
        <v>2020</v>
      </c>
      <c r="R8" s="215" t="s">
        <v>179</v>
      </c>
      <c r="S8" s="215" t="s">
        <v>180</v>
      </c>
      <c r="T8" s="215" t="s">
        <v>179</v>
      </c>
      <c r="U8" s="216" t="s">
        <v>180</v>
      </c>
    </row>
    <row r="9" spans="1:21" s="110" customFormat="1" ht="13.5" thickBot="1" x14ac:dyDescent="0.25">
      <c r="A9" s="115">
        <v>1</v>
      </c>
      <c r="B9" s="116">
        <f>A9+1</f>
        <v>2</v>
      </c>
      <c r="C9" s="116">
        <f t="shared" ref="C9:Q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 t="s">
        <v>223</v>
      </c>
      <c r="M9" s="121" t="s">
        <v>224</v>
      </c>
      <c r="N9" s="119">
        <v>14</v>
      </c>
      <c r="O9" s="120">
        <f t="shared" si="0"/>
        <v>15</v>
      </c>
      <c r="P9" s="120">
        <f t="shared" si="0"/>
        <v>16</v>
      </c>
      <c r="Q9" s="120">
        <f t="shared" si="0"/>
        <v>17</v>
      </c>
      <c r="R9" s="122" t="s">
        <v>225</v>
      </c>
      <c r="S9" s="122" t="s">
        <v>226</v>
      </c>
      <c r="T9" s="122" t="s">
        <v>228</v>
      </c>
      <c r="U9" s="122" t="s">
        <v>227</v>
      </c>
    </row>
    <row r="10" spans="1:21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217">
        <f t="shared" ref="F10" si="1">SUMIFS(F18:F4992,$A18:$A4992,$A10,$C18:$C4992,$C10)</f>
        <v>0</v>
      </c>
      <c r="G10" s="128">
        <f>SUMIFS(G18:G4992,$A18:$A4992,$A10,$C18:$C4992,$C10)</f>
        <v>0</v>
      </c>
      <c r="H10" s="128">
        <f>G10-F10</f>
        <v>0</v>
      </c>
      <c r="I10" s="129" t="str">
        <f>IFERROR(G10/F10-1,"")</f>
        <v/>
      </c>
      <c r="J10" s="130">
        <f t="shared" ref="J10" si="2">SUM(J11:J18)</f>
        <v>0</v>
      </c>
      <c r="K10" s="128">
        <f t="shared" ref="K10" si="3">SUM(K11:K18)</f>
        <v>0</v>
      </c>
      <c r="L10" s="128">
        <f>K10-J10</f>
        <v>0</v>
      </c>
      <c r="M10" s="129" t="str">
        <f>IFERROR(K10/J10-1,"")</f>
        <v/>
      </c>
      <c r="N10" s="130">
        <f t="shared" ref="N10:Q10" si="4">SUM(N11:N18)</f>
        <v>0</v>
      </c>
      <c r="O10" s="128">
        <f t="shared" ref="O10:P10" si="5">SUM(O11:O18)</f>
        <v>0</v>
      </c>
      <c r="P10" s="128">
        <f t="shared" si="5"/>
        <v>0</v>
      </c>
      <c r="Q10" s="128">
        <f t="shared" si="4"/>
        <v>0</v>
      </c>
      <c r="R10" s="131">
        <f>O10-N10</f>
        <v>0</v>
      </c>
      <c r="S10" s="218" t="str">
        <f>IFERROR(O10/N10-1,"")</f>
        <v/>
      </c>
      <c r="T10" s="131">
        <f>Q10-P10</f>
        <v>0</v>
      </c>
      <c r="U10" s="132" t="str">
        <f>IFERROR(Q10/P10-1,"")</f>
        <v/>
      </c>
    </row>
    <row r="11" spans="1:21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SUMIFS(J19:J4993,$A19:$A4993,$A11,$C19:$C4993,$C11)</f>
        <v>0</v>
      </c>
      <c r="K11" s="142">
        <f>SUMIFS(K19:K4993,$A19:$A4993,$A11,$C19:$C4993,$C11)</f>
        <v>0</v>
      </c>
      <c r="L11" s="142">
        <f t="shared" ref="L11:L55" si="6">K11-J11</f>
        <v>0</v>
      </c>
      <c r="M11" s="143" t="str">
        <f t="shared" ref="M11:M55" si="7">IFERROR(K11/J11-1,"")</f>
        <v/>
      </c>
      <c r="N11" s="141">
        <f>SUMIFS(N19:N4993,$A19:$A4993,$A11,$C19:$C4993,$C11)</f>
        <v>0</v>
      </c>
      <c r="O11" s="142">
        <f>SUMIFS(O19:O4993,$A19:$A4993,$A11,$C19:$C4993,$C11)</f>
        <v>0</v>
      </c>
      <c r="P11" s="142">
        <f>SUMIFS(P19:P4993,$A19:$A4993,$A11,$C19:$C4993,$C11)</f>
        <v>0</v>
      </c>
      <c r="Q11" s="142">
        <f>SUMIFS(Q19:Q4993,$A19:$A4993,$A11,$C19:$C4993,$C11)</f>
        <v>0</v>
      </c>
      <c r="R11" s="144">
        <f t="shared" ref="R11:R55" si="8">O11-N11</f>
        <v>0</v>
      </c>
      <c r="S11" s="219" t="str">
        <f t="shared" ref="S11:S55" si="9">IFERROR(O11/N11-1,"")</f>
        <v/>
      </c>
      <c r="T11" s="144">
        <f t="shared" ref="T11:T55" si="10">Q11-P11</f>
        <v>0</v>
      </c>
      <c r="U11" s="145" t="str">
        <f t="shared" ref="U11:U55" si="11">IFERROR(Q11/P11-1,"")</f>
        <v/>
      </c>
    </row>
    <row r="12" spans="1:21" x14ac:dyDescent="0.25">
      <c r="A12" s="134" t="s">
        <v>13</v>
      </c>
      <c r="B12" s="135" t="s">
        <v>182</v>
      </c>
      <c r="C12" s="135" t="str">
        <f t="shared" ref="C12:C18" si="12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SUMIFS(J19:J4993,$A19:$A4993,$A12,$C19:$C4993,$C12)</f>
        <v>0</v>
      </c>
      <c r="K12" s="142">
        <f>SUMIFS(K19:K4993,$A19:$A4993,$A12,$C19:$C4993,$C12)</f>
        <v>0</v>
      </c>
      <c r="L12" s="142">
        <f t="shared" si="6"/>
        <v>0</v>
      </c>
      <c r="M12" s="143" t="str">
        <f t="shared" si="7"/>
        <v/>
      </c>
      <c r="N12" s="141">
        <f>SUMIFS(N19:N4993,$A19:$A4993,$A12,$C19:$C4993,$C12)</f>
        <v>0</v>
      </c>
      <c r="O12" s="142">
        <f>SUMIFS(O19:O4993,$A19:$A4993,$A12,$C19:$C4993,$C12)</f>
        <v>0</v>
      </c>
      <c r="P12" s="142">
        <f>SUMIFS(P19:P4993,$A19:$A4993,$A12,$C19:$C4993,$C12)</f>
        <v>0</v>
      </c>
      <c r="Q12" s="142">
        <f>SUMIFS(Q19:Q4993,$A19:$A4993,$A12,$C19:$C4993,$C12)</f>
        <v>0</v>
      </c>
      <c r="R12" s="144">
        <f t="shared" si="8"/>
        <v>0</v>
      </c>
      <c r="S12" s="219" t="str">
        <f t="shared" si="9"/>
        <v/>
      </c>
      <c r="T12" s="144">
        <f t="shared" si="10"/>
        <v>0</v>
      </c>
      <c r="U12" s="145" t="str">
        <f t="shared" si="11"/>
        <v/>
      </c>
    </row>
    <row r="13" spans="1:21" x14ac:dyDescent="0.25">
      <c r="A13" s="134" t="s">
        <v>15</v>
      </c>
      <c r="B13" s="135" t="s">
        <v>182</v>
      </c>
      <c r="C13" s="135" t="str">
        <f t="shared" si="12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SUMIFS(J19:J4993,$A19:$A4993,$A13,$C19:$C4993,$C13)</f>
        <v>0</v>
      </c>
      <c r="K13" s="142">
        <f>SUMIFS(K19:K4993,$A19:$A4993,$A13,$C19:$C4993,$C13)</f>
        <v>0</v>
      </c>
      <c r="L13" s="142">
        <f t="shared" si="6"/>
        <v>0</v>
      </c>
      <c r="M13" s="143" t="str">
        <f t="shared" si="7"/>
        <v/>
      </c>
      <c r="N13" s="141">
        <f>SUMIFS(N19:N4993,$A19:$A4993,$A13,$C19:$C4993,$C13)</f>
        <v>0</v>
      </c>
      <c r="O13" s="142">
        <f>SUMIFS(O19:O4993,$A19:$A4993,$A13,$C19:$C4993,$C13)</f>
        <v>0</v>
      </c>
      <c r="P13" s="142">
        <f>SUMIFS(P19:P4993,$A19:$A4993,$A13,$C19:$C4993,$C13)</f>
        <v>0</v>
      </c>
      <c r="Q13" s="142">
        <f>SUMIFS(Q19:Q4993,$A19:$A4993,$A13,$C19:$C4993,$C13)</f>
        <v>0</v>
      </c>
      <c r="R13" s="144">
        <f t="shared" si="8"/>
        <v>0</v>
      </c>
      <c r="S13" s="219" t="str">
        <f t="shared" si="9"/>
        <v/>
      </c>
      <c r="T13" s="144">
        <f t="shared" si="10"/>
        <v>0</v>
      </c>
      <c r="U13" s="145" t="str">
        <f t="shared" si="11"/>
        <v/>
      </c>
    </row>
    <row r="14" spans="1:21" x14ac:dyDescent="0.25">
      <c r="A14" s="134" t="s">
        <v>17</v>
      </c>
      <c r="B14" s="135" t="s">
        <v>182</v>
      </c>
      <c r="C14" s="135" t="str">
        <f t="shared" si="12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SUMIFS(J19:J4993,$A19:$A4993,$A14,$C19:$C4993,$C14)</f>
        <v>0</v>
      </c>
      <c r="K14" s="142">
        <f>SUMIFS(K19:K4993,$A19:$A4993,$A14,$C19:$C4993,$C14)</f>
        <v>0</v>
      </c>
      <c r="L14" s="142">
        <f t="shared" si="6"/>
        <v>0</v>
      </c>
      <c r="M14" s="143" t="str">
        <f t="shared" si="7"/>
        <v/>
      </c>
      <c r="N14" s="141">
        <f>SUMIFS(N19:N4993,$A19:$A4993,$A14,$C19:$C4993,$C14)</f>
        <v>0</v>
      </c>
      <c r="O14" s="142">
        <f>SUMIFS(O19:O4993,$A19:$A4993,$A14,$C19:$C4993,$C14)</f>
        <v>0</v>
      </c>
      <c r="P14" s="142">
        <f>SUMIFS(P19:P4993,$A19:$A4993,$A14,$C19:$C4993,$C14)</f>
        <v>0</v>
      </c>
      <c r="Q14" s="142">
        <f>SUMIFS(Q19:Q4993,$A19:$A4993,$A14,$C19:$C4993,$C14)</f>
        <v>0</v>
      </c>
      <c r="R14" s="144">
        <f t="shared" si="8"/>
        <v>0</v>
      </c>
      <c r="S14" s="219" t="str">
        <f t="shared" si="9"/>
        <v/>
      </c>
      <c r="T14" s="144">
        <f t="shared" si="10"/>
        <v>0</v>
      </c>
      <c r="U14" s="145" t="str">
        <f t="shared" si="11"/>
        <v/>
      </c>
    </row>
    <row r="15" spans="1:21" x14ac:dyDescent="0.25">
      <c r="A15" s="134" t="s">
        <v>19</v>
      </c>
      <c r="B15" s="135" t="s">
        <v>182</v>
      </c>
      <c r="C15" s="135" t="str">
        <f t="shared" si="12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SUMIFS(J19:J4993,$A19:$A4993,$A15,$C19:$C4993,$C15)</f>
        <v>0</v>
      </c>
      <c r="K15" s="142">
        <f>SUMIFS(K19:K4993,$A19:$A4993,$A15,$C19:$C4993,$C15)</f>
        <v>0</v>
      </c>
      <c r="L15" s="142">
        <f t="shared" si="6"/>
        <v>0</v>
      </c>
      <c r="M15" s="143" t="str">
        <f t="shared" si="7"/>
        <v/>
      </c>
      <c r="N15" s="141">
        <f>SUMIFS(N19:N4993,$A19:$A4993,$A15,$C19:$C4993,$C15)</f>
        <v>0</v>
      </c>
      <c r="O15" s="142">
        <f>SUMIFS(O19:O4993,$A19:$A4993,$A15,$C19:$C4993,$C15)</f>
        <v>0</v>
      </c>
      <c r="P15" s="142">
        <f>SUMIFS(P19:P4993,$A19:$A4993,$A15,$C19:$C4993,$C15)</f>
        <v>0</v>
      </c>
      <c r="Q15" s="142">
        <f>SUMIFS(Q19:Q4993,$A19:$A4993,$A15,$C19:$C4993,$C15)</f>
        <v>0</v>
      </c>
      <c r="R15" s="144">
        <f t="shared" si="8"/>
        <v>0</v>
      </c>
      <c r="S15" s="219" t="str">
        <f t="shared" si="9"/>
        <v/>
      </c>
      <c r="T15" s="144">
        <f t="shared" si="10"/>
        <v>0</v>
      </c>
      <c r="U15" s="145" t="str">
        <f t="shared" si="11"/>
        <v/>
      </c>
    </row>
    <row r="16" spans="1:21" ht="30" x14ac:dyDescent="0.25">
      <c r="A16" s="134" t="s">
        <v>21</v>
      </c>
      <c r="B16" s="135" t="s">
        <v>182</v>
      </c>
      <c r="C16" s="135" t="str">
        <f t="shared" si="12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SUMIFS(J19:J4993,$A19:$A4993,$A16,$C19:$C4993,$C16)</f>
        <v>0</v>
      </c>
      <c r="K16" s="142">
        <f>SUMIFS(K19:K4993,$A19:$A4993,$A16,$C19:$C4993,$C16)</f>
        <v>0</v>
      </c>
      <c r="L16" s="142">
        <f t="shared" si="6"/>
        <v>0</v>
      </c>
      <c r="M16" s="143" t="str">
        <f t="shared" si="7"/>
        <v/>
      </c>
      <c r="N16" s="141">
        <f>SUMIFS(N19:N4993,$A19:$A4993,$A16,$C19:$C4993,$C16)</f>
        <v>0</v>
      </c>
      <c r="O16" s="142">
        <f>SUMIFS(O19:O4993,$A19:$A4993,$A16,$C19:$C4993,$C16)</f>
        <v>0</v>
      </c>
      <c r="P16" s="142">
        <f>SUMIFS(P19:P4993,$A19:$A4993,$A16,$C19:$C4993,$C16)</f>
        <v>0</v>
      </c>
      <c r="Q16" s="142">
        <f>SUMIFS(Q19:Q4993,$A19:$A4993,$A16,$C19:$C4993,$C16)</f>
        <v>0</v>
      </c>
      <c r="R16" s="144">
        <f t="shared" si="8"/>
        <v>0</v>
      </c>
      <c r="S16" s="219" t="str">
        <f t="shared" si="9"/>
        <v/>
      </c>
      <c r="T16" s="144">
        <f t="shared" si="10"/>
        <v>0</v>
      </c>
      <c r="U16" s="145" t="str">
        <f t="shared" si="11"/>
        <v/>
      </c>
    </row>
    <row r="17" spans="1:21" x14ac:dyDescent="0.25">
      <c r="A17" s="134" t="s">
        <v>23</v>
      </c>
      <c r="B17" s="135" t="s">
        <v>182</v>
      </c>
      <c r="C17" s="135" t="str">
        <f t="shared" si="12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SUMIFS(J19:J4993,$A19:$A4993,$A17,$C19:$C4993,$C17)</f>
        <v>0</v>
      </c>
      <c r="K17" s="142">
        <f>SUMIFS(K19:K4993,$A19:$A4993,$A17,$C19:$C4993,$C17)</f>
        <v>0</v>
      </c>
      <c r="L17" s="142">
        <f t="shared" si="6"/>
        <v>0</v>
      </c>
      <c r="M17" s="143" t="str">
        <f t="shared" si="7"/>
        <v/>
      </c>
      <c r="N17" s="141">
        <f>SUMIFS(N19:N4993,$A19:$A4993,$A17,$C19:$C4993,$C17)</f>
        <v>0</v>
      </c>
      <c r="O17" s="142">
        <f>SUMIFS(O19:O4993,$A19:$A4993,$A17,$C19:$C4993,$C17)</f>
        <v>0</v>
      </c>
      <c r="P17" s="142">
        <f>SUMIFS(P19:P4993,$A19:$A4993,$A17,$C19:$C4993,$C17)</f>
        <v>0</v>
      </c>
      <c r="Q17" s="142">
        <f>SUMIFS(Q19:Q4993,$A19:$A4993,$A17,$C19:$C4993,$C17)</f>
        <v>0</v>
      </c>
      <c r="R17" s="144">
        <f t="shared" si="8"/>
        <v>0</v>
      </c>
      <c r="S17" s="219" t="str">
        <f t="shared" si="9"/>
        <v/>
      </c>
      <c r="T17" s="144">
        <f t="shared" si="10"/>
        <v>0</v>
      </c>
      <c r="U17" s="145" t="str">
        <f t="shared" si="11"/>
        <v/>
      </c>
    </row>
    <row r="18" spans="1:21" x14ac:dyDescent="0.25">
      <c r="A18" s="146" t="s">
        <v>25</v>
      </c>
      <c r="B18" s="147" t="s">
        <v>182</v>
      </c>
      <c r="C18" s="147" t="str">
        <f t="shared" si="12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SUMIFS(J19:J4993,$A19:$A4993,$A18,$C19:$C4993,$C18)</f>
        <v>0</v>
      </c>
      <c r="K18" s="154">
        <f>SUMIFS(K19:K4993,$A19:$A4993,$A18,$C19:$C4993,$C18)</f>
        <v>0</v>
      </c>
      <c r="L18" s="154">
        <f t="shared" si="6"/>
        <v>0</v>
      </c>
      <c r="M18" s="155" t="str">
        <f t="shared" si="7"/>
        <v/>
      </c>
      <c r="N18" s="153">
        <f>SUMIFS(N19:N4993,$A19:$A4993,$A18,$C19:$C4993,$C18)</f>
        <v>0</v>
      </c>
      <c r="O18" s="154">
        <f>SUMIFS(O19:O4993,$A19:$A4993,$A18,$C19:$C4993,$C18)</f>
        <v>0</v>
      </c>
      <c r="P18" s="154">
        <f>SUMIFS(P19:P4993,$A19:$A4993,$A18,$C19:$C4993,$C18)</f>
        <v>0</v>
      </c>
      <c r="Q18" s="154">
        <f>SUMIFS(Q19:Q4993,$A19:$A4993,$A18,$C19:$C4993,$C18)</f>
        <v>0</v>
      </c>
      <c r="R18" s="156">
        <f t="shared" si="8"/>
        <v>0</v>
      </c>
      <c r="S18" s="220" t="str">
        <f t="shared" si="9"/>
        <v/>
      </c>
      <c r="T18" s="156">
        <f t="shared" si="10"/>
        <v>0</v>
      </c>
      <c r="U18" s="157" t="str">
        <f t="shared" si="11"/>
        <v/>
      </c>
    </row>
    <row r="19" spans="1:21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/>
      <c r="G19" s="210"/>
      <c r="H19" s="163">
        <f>G19-F19</f>
        <v>0</v>
      </c>
      <c r="I19" s="164" t="str">
        <f>IFERROR(G19/F19-1,"")</f>
        <v/>
      </c>
      <c r="J19" s="165">
        <f>SUM(J20,J25,J30,J35,J40,J45,J50,J51)</f>
        <v>0</v>
      </c>
      <c r="K19" s="163">
        <f>SUM(K20,K25,K30,K35,K40,K45,K50,K51)</f>
        <v>0</v>
      </c>
      <c r="L19" s="163">
        <f t="shared" si="6"/>
        <v>0</v>
      </c>
      <c r="M19" s="164" t="str">
        <f t="shared" si="7"/>
        <v/>
      </c>
      <c r="N19" s="165">
        <f>SUM(N20,N25,N30,N35,N40,N45,N50,N51)</f>
        <v>0</v>
      </c>
      <c r="O19" s="163">
        <f>SUM(O20,O25,O30,O35,O40,O45,O50,O51)</f>
        <v>0</v>
      </c>
      <c r="P19" s="163">
        <f>SUM(P20,P25,P30,P35,P40,P45,P50,P51)</f>
        <v>0</v>
      </c>
      <c r="Q19" s="163">
        <f>SUM(Q20,Q25,Q30,Q35,Q40,Q45,Q50,Q51)</f>
        <v>0</v>
      </c>
      <c r="R19" s="166">
        <f t="shared" si="8"/>
        <v>0</v>
      </c>
      <c r="S19" s="221" t="str">
        <f t="shared" si="9"/>
        <v/>
      </c>
      <c r="T19" s="166">
        <f t="shared" si="10"/>
        <v>0</v>
      </c>
      <c r="U19" s="167" t="str">
        <f t="shared" si="11"/>
        <v/>
      </c>
    </row>
    <row r="20" spans="1:21" x14ac:dyDescent="0.25">
      <c r="A20" s="168" t="s">
        <v>10</v>
      </c>
      <c r="B20" s="169" t="str">
        <f>B19</f>
        <v>субъект РФ 1</v>
      </c>
      <c r="C20" s="169" t="str">
        <f t="shared" ref="C20:D35" si="13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SUM(J21:J24)</f>
        <v>0</v>
      </c>
      <c r="K20" s="173">
        <f>SUM(K21:K24)</f>
        <v>0</v>
      </c>
      <c r="L20" s="173">
        <f t="shared" si="6"/>
        <v>0</v>
      </c>
      <c r="M20" s="174" t="str">
        <f t="shared" si="7"/>
        <v/>
      </c>
      <c r="N20" s="172">
        <f>SUM(N21:N24)</f>
        <v>0</v>
      </c>
      <c r="O20" s="173">
        <f>SUM(O21:O24)</f>
        <v>0</v>
      </c>
      <c r="P20" s="173">
        <f>SUM(P21:P24)</f>
        <v>0</v>
      </c>
      <c r="Q20" s="173">
        <f>SUM(Q21:Q24)</f>
        <v>0</v>
      </c>
      <c r="R20" s="175">
        <f t="shared" si="8"/>
        <v>0</v>
      </c>
      <c r="S20" s="222" t="str">
        <f t="shared" si="9"/>
        <v/>
      </c>
      <c r="T20" s="175">
        <f t="shared" si="10"/>
        <v>0</v>
      </c>
      <c r="U20" s="176" t="str">
        <f t="shared" si="11"/>
        <v/>
      </c>
    </row>
    <row r="21" spans="1:21" x14ac:dyDescent="0.25">
      <c r="A21" s="177"/>
      <c r="B21" s="178" t="str">
        <f t="shared" ref="B21:D36" si="14">B20</f>
        <v>субъект РФ 1</v>
      </c>
      <c r="C21" s="178" t="str">
        <f t="shared" si="13"/>
        <v>ДЗО 1</v>
      </c>
      <c r="D21" s="179" t="str">
        <f t="shared" si="13"/>
        <v>филиал 1</v>
      </c>
      <c r="E21" s="191" t="s">
        <v>194</v>
      </c>
      <c r="F21" s="181"/>
      <c r="G21" s="182"/>
      <c r="H21" s="182"/>
      <c r="I21" s="183"/>
      <c r="J21" s="184"/>
      <c r="K21" s="185"/>
      <c r="L21" s="185">
        <f t="shared" si="6"/>
        <v>0</v>
      </c>
      <c r="M21" s="186" t="str">
        <f t="shared" si="7"/>
        <v/>
      </c>
      <c r="N21" s="184"/>
      <c r="O21" s="185"/>
      <c r="P21" s="185"/>
      <c r="Q21" s="185"/>
      <c r="R21" s="187">
        <f t="shared" si="8"/>
        <v>0</v>
      </c>
      <c r="S21" s="223" t="str">
        <f t="shared" si="9"/>
        <v/>
      </c>
      <c r="T21" s="187">
        <f t="shared" si="10"/>
        <v>0</v>
      </c>
      <c r="U21" s="188" t="str">
        <f t="shared" si="11"/>
        <v/>
      </c>
    </row>
    <row r="22" spans="1:21" x14ac:dyDescent="0.25">
      <c r="A22" s="177"/>
      <c r="B22" s="178" t="str">
        <f t="shared" si="14"/>
        <v>субъект РФ 1</v>
      </c>
      <c r="C22" s="178" t="str">
        <f t="shared" si="13"/>
        <v>ДЗО 1</v>
      </c>
      <c r="D22" s="179" t="str">
        <f t="shared" si="13"/>
        <v>филиал 1</v>
      </c>
      <c r="E22" s="191" t="s">
        <v>196</v>
      </c>
      <c r="F22" s="181"/>
      <c r="G22" s="182"/>
      <c r="H22" s="182"/>
      <c r="I22" s="183"/>
      <c r="J22" s="184"/>
      <c r="K22" s="185"/>
      <c r="L22" s="185">
        <f t="shared" si="6"/>
        <v>0</v>
      </c>
      <c r="M22" s="186" t="str">
        <f t="shared" si="7"/>
        <v/>
      </c>
      <c r="N22" s="184"/>
      <c r="O22" s="185"/>
      <c r="P22" s="185"/>
      <c r="Q22" s="185"/>
      <c r="R22" s="187">
        <f t="shared" si="8"/>
        <v>0</v>
      </c>
      <c r="S22" s="223" t="str">
        <f t="shared" si="9"/>
        <v/>
      </c>
      <c r="T22" s="187">
        <f t="shared" si="10"/>
        <v>0</v>
      </c>
      <c r="U22" s="188" t="str">
        <f t="shared" si="11"/>
        <v/>
      </c>
    </row>
    <row r="23" spans="1:21" x14ac:dyDescent="0.25">
      <c r="A23" s="177"/>
      <c r="B23" s="178" t="str">
        <f t="shared" si="14"/>
        <v>субъект РФ 1</v>
      </c>
      <c r="C23" s="178" t="str">
        <f t="shared" si="13"/>
        <v>ДЗО 1</v>
      </c>
      <c r="D23" s="179" t="str">
        <f t="shared" si="13"/>
        <v>филиал 1</v>
      </c>
      <c r="E23" s="191" t="s">
        <v>198</v>
      </c>
      <c r="F23" s="181"/>
      <c r="G23" s="182"/>
      <c r="H23" s="182"/>
      <c r="I23" s="183"/>
      <c r="J23" s="184"/>
      <c r="K23" s="185"/>
      <c r="L23" s="185">
        <f t="shared" si="6"/>
        <v>0</v>
      </c>
      <c r="M23" s="186" t="str">
        <f t="shared" si="7"/>
        <v/>
      </c>
      <c r="N23" s="184"/>
      <c r="O23" s="185"/>
      <c r="P23" s="185"/>
      <c r="Q23" s="185"/>
      <c r="R23" s="187">
        <f t="shared" si="8"/>
        <v>0</v>
      </c>
      <c r="S23" s="223" t="str">
        <f t="shared" si="9"/>
        <v/>
      </c>
      <c r="T23" s="187">
        <f t="shared" si="10"/>
        <v>0</v>
      </c>
      <c r="U23" s="188" t="str">
        <f t="shared" si="11"/>
        <v/>
      </c>
    </row>
    <row r="24" spans="1:21" x14ac:dyDescent="0.25">
      <c r="A24" s="177"/>
      <c r="B24" s="178" t="str">
        <f t="shared" si="14"/>
        <v>субъект РФ 1</v>
      </c>
      <c r="C24" s="178" t="str">
        <f t="shared" si="13"/>
        <v>ДЗО 1</v>
      </c>
      <c r="D24" s="179" t="str">
        <f t="shared" si="13"/>
        <v>филиал 1</v>
      </c>
      <c r="E24" s="191" t="s">
        <v>200</v>
      </c>
      <c r="F24" s="181"/>
      <c r="G24" s="182"/>
      <c r="H24" s="182"/>
      <c r="I24" s="183"/>
      <c r="J24" s="189"/>
      <c r="K24" s="190"/>
      <c r="L24" s="185">
        <f t="shared" si="6"/>
        <v>0</v>
      </c>
      <c r="M24" s="186" t="str">
        <f t="shared" si="7"/>
        <v/>
      </c>
      <c r="N24" s="189"/>
      <c r="O24" s="190"/>
      <c r="P24" s="190"/>
      <c r="Q24" s="190"/>
      <c r="R24" s="187">
        <f t="shared" si="8"/>
        <v>0</v>
      </c>
      <c r="S24" s="223" t="str">
        <f t="shared" si="9"/>
        <v/>
      </c>
      <c r="T24" s="187">
        <f t="shared" si="10"/>
        <v>0</v>
      </c>
      <c r="U24" s="188" t="str">
        <f t="shared" si="11"/>
        <v/>
      </c>
    </row>
    <row r="25" spans="1:21" x14ac:dyDescent="0.25">
      <c r="A25" s="168" t="s">
        <v>13</v>
      </c>
      <c r="B25" s="169" t="str">
        <f t="shared" si="14"/>
        <v>субъект РФ 1</v>
      </c>
      <c r="C25" s="169" t="str">
        <f t="shared" si="13"/>
        <v>ДЗО 1</v>
      </c>
      <c r="D25" s="170" t="str">
        <f t="shared" si="13"/>
        <v>филиал 1</v>
      </c>
      <c r="E25" s="171" t="s">
        <v>201</v>
      </c>
      <c r="F25" s="138"/>
      <c r="G25" s="139"/>
      <c r="H25" s="139"/>
      <c r="I25" s="140"/>
      <c r="J25" s="172">
        <f t="shared" ref="J25:K25" si="15">SUM(J26:J29)</f>
        <v>0</v>
      </c>
      <c r="K25" s="173">
        <f t="shared" si="15"/>
        <v>0</v>
      </c>
      <c r="L25" s="173">
        <f t="shared" si="6"/>
        <v>0</v>
      </c>
      <c r="M25" s="174" t="str">
        <f t="shared" si="7"/>
        <v/>
      </c>
      <c r="N25" s="172">
        <f t="shared" ref="N25:Q25" si="16">SUM(N26:N29)</f>
        <v>0</v>
      </c>
      <c r="O25" s="173">
        <f t="shared" si="16"/>
        <v>0</v>
      </c>
      <c r="P25" s="173">
        <f t="shared" si="16"/>
        <v>0</v>
      </c>
      <c r="Q25" s="173">
        <f t="shared" si="16"/>
        <v>0</v>
      </c>
      <c r="R25" s="175">
        <f t="shared" si="8"/>
        <v>0</v>
      </c>
      <c r="S25" s="222" t="str">
        <f t="shared" si="9"/>
        <v/>
      </c>
      <c r="T25" s="175">
        <f t="shared" si="10"/>
        <v>0</v>
      </c>
      <c r="U25" s="176" t="str">
        <f t="shared" si="11"/>
        <v/>
      </c>
    </row>
    <row r="26" spans="1:21" x14ac:dyDescent="0.25">
      <c r="A26" s="177"/>
      <c r="B26" s="178" t="str">
        <f t="shared" si="14"/>
        <v>субъект РФ 1</v>
      </c>
      <c r="C26" s="178" t="str">
        <f t="shared" si="13"/>
        <v>ДЗО 1</v>
      </c>
      <c r="D26" s="179" t="str">
        <f t="shared" si="13"/>
        <v>филиал 1</v>
      </c>
      <c r="E26" s="191" t="s">
        <v>194</v>
      </c>
      <c r="F26" s="181"/>
      <c r="G26" s="182"/>
      <c r="H26" s="182"/>
      <c r="I26" s="183"/>
      <c r="J26" s="184"/>
      <c r="K26" s="185"/>
      <c r="L26" s="185">
        <f t="shared" si="6"/>
        <v>0</v>
      </c>
      <c r="M26" s="186" t="str">
        <f t="shared" si="7"/>
        <v/>
      </c>
      <c r="N26" s="184"/>
      <c r="O26" s="185"/>
      <c r="P26" s="185"/>
      <c r="Q26" s="185"/>
      <c r="R26" s="187">
        <f t="shared" si="8"/>
        <v>0</v>
      </c>
      <c r="S26" s="223" t="str">
        <f t="shared" si="9"/>
        <v/>
      </c>
      <c r="T26" s="187">
        <f t="shared" si="10"/>
        <v>0</v>
      </c>
      <c r="U26" s="188" t="str">
        <f t="shared" si="11"/>
        <v/>
      </c>
    </row>
    <row r="27" spans="1:21" x14ac:dyDescent="0.25">
      <c r="A27" s="177"/>
      <c r="B27" s="178" t="str">
        <f t="shared" si="14"/>
        <v>субъект РФ 1</v>
      </c>
      <c r="C27" s="178" t="str">
        <f t="shared" si="13"/>
        <v>ДЗО 1</v>
      </c>
      <c r="D27" s="179" t="str">
        <f t="shared" si="13"/>
        <v>филиал 1</v>
      </c>
      <c r="E27" s="191" t="s">
        <v>196</v>
      </c>
      <c r="F27" s="181"/>
      <c r="G27" s="182"/>
      <c r="H27" s="182"/>
      <c r="I27" s="183"/>
      <c r="J27" s="184"/>
      <c r="K27" s="185"/>
      <c r="L27" s="185">
        <f t="shared" si="6"/>
        <v>0</v>
      </c>
      <c r="M27" s="186" t="str">
        <f t="shared" si="7"/>
        <v/>
      </c>
      <c r="N27" s="184"/>
      <c r="O27" s="185"/>
      <c r="P27" s="185"/>
      <c r="Q27" s="185"/>
      <c r="R27" s="187">
        <f t="shared" si="8"/>
        <v>0</v>
      </c>
      <c r="S27" s="223" t="str">
        <f t="shared" si="9"/>
        <v/>
      </c>
      <c r="T27" s="187">
        <f t="shared" si="10"/>
        <v>0</v>
      </c>
      <c r="U27" s="188" t="str">
        <f t="shared" si="11"/>
        <v/>
      </c>
    </row>
    <row r="28" spans="1:21" x14ac:dyDescent="0.25">
      <c r="A28" s="177"/>
      <c r="B28" s="178" t="str">
        <f t="shared" si="14"/>
        <v>субъект РФ 1</v>
      </c>
      <c r="C28" s="178" t="str">
        <f t="shared" si="13"/>
        <v>ДЗО 1</v>
      </c>
      <c r="D28" s="179" t="str">
        <f t="shared" si="13"/>
        <v>филиал 1</v>
      </c>
      <c r="E28" s="191" t="s">
        <v>198</v>
      </c>
      <c r="F28" s="181"/>
      <c r="G28" s="182"/>
      <c r="H28" s="182"/>
      <c r="I28" s="183"/>
      <c r="J28" s="184"/>
      <c r="K28" s="185"/>
      <c r="L28" s="185">
        <f t="shared" si="6"/>
        <v>0</v>
      </c>
      <c r="M28" s="186" t="str">
        <f t="shared" si="7"/>
        <v/>
      </c>
      <c r="N28" s="184"/>
      <c r="O28" s="185"/>
      <c r="P28" s="185"/>
      <c r="Q28" s="185"/>
      <c r="R28" s="187">
        <f t="shared" si="8"/>
        <v>0</v>
      </c>
      <c r="S28" s="223" t="str">
        <f t="shared" si="9"/>
        <v/>
      </c>
      <c r="T28" s="187">
        <f t="shared" si="10"/>
        <v>0</v>
      </c>
      <c r="U28" s="188" t="str">
        <f t="shared" si="11"/>
        <v/>
      </c>
    </row>
    <row r="29" spans="1:21" x14ac:dyDescent="0.25">
      <c r="A29" s="177"/>
      <c r="B29" s="178" t="str">
        <f t="shared" si="14"/>
        <v>субъект РФ 1</v>
      </c>
      <c r="C29" s="178" t="str">
        <f t="shared" si="13"/>
        <v>ДЗО 1</v>
      </c>
      <c r="D29" s="179" t="str">
        <f t="shared" si="13"/>
        <v>филиал 1</v>
      </c>
      <c r="E29" s="191" t="s">
        <v>200</v>
      </c>
      <c r="F29" s="181"/>
      <c r="G29" s="182"/>
      <c r="H29" s="182"/>
      <c r="I29" s="183"/>
      <c r="J29" s="184"/>
      <c r="K29" s="185"/>
      <c r="L29" s="185">
        <f t="shared" si="6"/>
        <v>0</v>
      </c>
      <c r="M29" s="186" t="str">
        <f t="shared" si="7"/>
        <v/>
      </c>
      <c r="N29" s="184"/>
      <c r="O29" s="185"/>
      <c r="P29" s="185"/>
      <c r="Q29" s="185"/>
      <c r="R29" s="187">
        <f t="shared" si="8"/>
        <v>0</v>
      </c>
      <c r="S29" s="223" t="str">
        <f t="shared" si="9"/>
        <v/>
      </c>
      <c r="T29" s="187">
        <f t="shared" si="10"/>
        <v>0</v>
      </c>
      <c r="U29" s="188" t="str">
        <f t="shared" si="11"/>
        <v/>
      </c>
    </row>
    <row r="30" spans="1:21" x14ac:dyDescent="0.25">
      <c r="A30" s="168" t="s">
        <v>15</v>
      </c>
      <c r="B30" s="169" t="str">
        <f t="shared" si="14"/>
        <v>субъект РФ 1</v>
      </c>
      <c r="C30" s="169" t="str">
        <f t="shared" si="13"/>
        <v>ДЗО 1</v>
      </c>
      <c r="D30" s="170" t="str">
        <f t="shared" si="13"/>
        <v>филиал 1</v>
      </c>
      <c r="E30" s="171" t="s">
        <v>186</v>
      </c>
      <c r="F30" s="138"/>
      <c r="G30" s="139"/>
      <c r="H30" s="139"/>
      <c r="I30" s="140"/>
      <c r="J30" s="172">
        <f t="shared" ref="J30:K30" si="17">SUM(J31:J34)</f>
        <v>0</v>
      </c>
      <c r="K30" s="173">
        <f t="shared" si="17"/>
        <v>0</v>
      </c>
      <c r="L30" s="173">
        <f t="shared" si="6"/>
        <v>0</v>
      </c>
      <c r="M30" s="174" t="str">
        <f t="shared" si="7"/>
        <v/>
      </c>
      <c r="N30" s="172">
        <f t="shared" ref="N30:Q30" si="18">SUM(N31:N34)</f>
        <v>0</v>
      </c>
      <c r="O30" s="173">
        <f t="shared" si="18"/>
        <v>0</v>
      </c>
      <c r="P30" s="173">
        <f t="shared" si="18"/>
        <v>0</v>
      </c>
      <c r="Q30" s="173">
        <f t="shared" si="18"/>
        <v>0</v>
      </c>
      <c r="R30" s="175">
        <f t="shared" si="8"/>
        <v>0</v>
      </c>
      <c r="S30" s="222" t="str">
        <f t="shared" si="9"/>
        <v/>
      </c>
      <c r="T30" s="175">
        <f t="shared" si="10"/>
        <v>0</v>
      </c>
      <c r="U30" s="176" t="str">
        <f t="shared" si="11"/>
        <v/>
      </c>
    </row>
    <row r="31" spans="1:21" x14ac:dyDescent="0.25">
      <c r="A31" s="177"/>
      <c r="B31" s="178" t="str">
        <f t="shared" si="14"/>
        <v>субъект РФ 1</v>
      </c>
      <c r="C31" s="178" t="str">
        <f t="shared" si="13"/>
        <v>ДЗО 1</v>
      </c>
      <c r="D31" s="179" t="str">
        <f t="shared" si="13"/>
        <v>филиал 1</v>
      </c>
      <c r="E31" s="191" t="s">
        <v>194</v>
      </c>
      <c r="F31" s="181"/>
      <c r="G31" s="182"/>
      <c r="H31" s="182"/>
      <c r="I31" s="183"/>
      <c r="J31" s="184"/>
      <c r="K31" s="185"/>
      <c r="L31" s="185">
        <f t="shared" si="6"/>
        <v>0</v>
      </c>
      <c r="M31" s="186" t="str">
        <f t="shared" si="7"/>
        <v/>
      </c>
      <c r="N31" s="184"/>
      <c r="O31" s="185"/>
      <c r="P31" s="185"/>
      <c r="Q31" s="185"/>
      <c r="R31" s="187">
        <f t="shared" si="8"/>
        <v>0</v>
      </c>
      <c r="S31" s="223" t="str">
        <f t="shared" si="9"/>
        <v/>
      </c>
      <c r="T31" s="187">
        <f t="shared" si="10"/>
        <v>0</v>
      </c>
      <c r="U31" s="188" t="str">
        <f t="shared" si="11"/>
        <v/>
      </c>
    </row>
    <row r="32" spans="1:21" x14ac:dyDescent="0.25">
      <c r="A32" s="177"/>
      <c r="B32" s="178" t="str">
        <f t="shared" si="14"/>
        <v>субъект РФ 1</v>
      </c>
      <c r="C32" s="178" t="str">
        <f t="shared" si="13"/>
        <v>ДЗО 1</v>
      </c>
      <c r="D32" s="179" t="str">
        <f t="shared" si="13"/>
        <v>филиал 1</v>
      </c>
      <c r="E32" s="191" t="s">
        <v>196</v>
      </c>
      <c r="F32" s="181"/>
      <c r="G32" s="182"/>
      <c r="H32" s="182"/>
      <c r="I32" s="183"/>
      <c r="J32" s="184"/>
      <c r="K32" s="185"/>
      <c r="L32" s="185">
        <f t="shared" si="6"/>
        <v>0</v>
      </c>
      <c r="M32" s="186" t="str">
        <f t="shared" si="7"/>
        <v/>
      </c>
      <c r="N32" s="184"/>
      <c r="O32" s="185"/>
      <c r="P32" s="185"/>
      <c r="Q32" s="185"/>
      <c r="R32" s="187">
        <f t="shared" si="8"/>
        <v>0</v>
      </c>
      <c r="S32" s="223" t="str">
        <f t="shared" si="9"/>
        <v/>
      </c>
      <c r="T32" s="187">
        <f t="shared" si="10"/>
        <v>0</v>
      </c>
      <c r="U32" s="188" t="str">
        <f t="shared" si="11"/>
        <v/>
      </c>
    </row>
    <row r="33" spans="1:21" x14ac:dyDescent="0.25">
      <c r="A33" s="177"/>
      <c r="B33" s="178" t="str">
        <f t="shared" si="14"/>
        <v>субъект РФ 1</v>
      </c>
      <c r="C33" s="178" t="str">
        <f t="shared" si="13"/>
        <v>ДЗО 1</v>
      </c>
      <c r="D33" s="179" t="str">
        <f t="shared" si="13"/>
        <v>филиал 1</v>
      </c>
      <c r="E33" s="191" t="s">
        <v>198</v>
      </c>
      <c r="F33" s="181"/>
      <c r="G33" s="182"/>
      <c r="H33" s="182"/>
      <c r="I33" s="183"/>
      <c r="J33" s="189"/>
      <c r="K33" s="190"/>
      <c r="L33" s="185">
        <f t="shared" si="6"/>
        <v>0</v>
      </c>
      <c r="M33" s="186" t="str">
        <f t="shared" si="7"/>
        <v/>
      </c>
      <c r="N33" s="189"/>
      <c r="O33" s="190"/>
      <c r="P33" s="190"/>
      <c r="Q33" s="190"/>
      <c r="R33" s="187">
        <f t="shared" si="8"/>
        <v>0</v>
      </c>
      <c r="S33" s="223" t="str">
        <f t="shared" si="9"/>
        <v/>
      </c>
      <c r="T33" s="187">
        <f t="shared" si="10"/>
        <v>0</v>
      </c>
      <c r="U33" s="188" t="str">
        <f t="shared" si="11"/>
        <v/>
      </c>
    </row>
    <row r="34" spans="1:21" x14ac:dyDescent="0.25">
      <c r="A34" s="177"/>
      <c r="B34" s="178" t="str">
        <f t="shared" si="14"/>
        <v>субъект РФ 1</v>
      </c>
      <c r="C34" s="178" t="str">
        <f t="shared" si="13"/>
        <v>ДЗО 1</v>
      </c>
      <c r="D34" s="179" t="str">
        <f t="shared" si="13"/>
        <v>филиал 1</v>
      </c>
      <c r="E34" s="191" t="s">
        <v>200</v>
      </c>
      <c r="F34" s="181"/>
      <c r="G34" s="182"/>
      <c r="H34" s="182"/>
      <c r="I34" s="183"/>
      <c r="J34" s="184"/>
      <c r="K34" s="185"/>
      <c r="L34" s="185">
        <f t="shared" si="6"/>
        <v>0</v>
      </c>
      <c r="M34" s="186" t="str">
        <f t="shared" si="7"/>
        <v/>
      </c>
      <c r="N34" s="184"/>
      <c r="O34" s="185"/>
      <c r="P34" s="185"/>
      <c r="Q34" s="185"/>
      <c r="R34" s="187">
        <f t="shared" si="8"/>
        <v>0</v>
      </c>
      <c r="S34" s="223" t="str">
        <f t="shared" si="9"/>
        <v/>
      </c>
      <c r="T34" s="187">
        <f t="shared" si="10"/>
        <v>0</v>
      </c>
      <c r="U34" s="188" t="str">
        <f t="shared" si="11"/>
        <v/>
      </c>
    </row>
    <row r="35" spans="1:21" x14ac:dyDescent="0.25">
      <c r="A35" s="168" t="s">
        <v>17</v>
      </c>
      <c r="B35" s="169" t="str">
        <f t="shared" si="14"/>
        <v>субъект РФ 1</v>
      </c>
      <c r="C35" s="169" t="str">
        <f t="shared" si="13"/>
        <v>ДЗО 1</v>
      </c>
      <c r="D35" s="170" t="str">
        <f t="shared" si="13"/>
        <v>филиал 1</v>
      </c>
      <c r="E35" s="171" t="s">
        <v>187</v>
      </c>
      <c r="F35" s="138"/>
      <c r="G35" s="139"/>
      <c r="H35" s="139"/>
      <c r="I35" s="140"/>
      <c r="J35" s="172">
        <f t="shared" ref="J35:K35" si="19">SUM(J36:J39)</f>
        <v>0</v>
      </c>
      <c r="K35" s="173">
        <f t="shared" si="19"/>
        <v>0</v>
      </c>
      <c r="L35" s="173">
        <f t="shared" si="6"/>
        <v>0</v>
      </c>
      <c r="M35" s="174" t="str">
        <f t="shared" si="7"/>
        <v/>
      </c>
      <c r="N35" s="172">
        <f t="shared" ref="N35:Q35" si="20">SUM(N36:N39)</f>
        <v>0</v>
      </c>
      <c r="O35" s="173">
        <f t="shared" si="20"/>
        <v>0</v>
      </c>
      <c r="P35" s="173">
        <f t="shared" si="20"/>
        <v>0</v>
      </c>
      <c r="Q35" s="173">
        <f t="shared" si="20"/>
        <v>0</v>
      </c>
      <c r="R35" s="175">
        <f t="shared" si="8"/>
        <v>0</v>
      </c>
      <c r="S35" s="222" t="str">
        <f t="shared" si="9"/>
        <v/>
      </c>
      <c r="T35" s="175">
        <f t="shared" si="10"/>
        <v>0</v>
      </c>
      <c r="U35" s="176" t="str">
        <f t="shared" si="11"/>
        <v/>
      </c>
    </row>
    <row r="36" spans="1:21" x14ac:dyDescent="0.25">
      <c r="A36" s="177"/>
      <c r="B36" s="178" t="str">
        <f t="shared" si="14"/>
        <v>субъект РФ 1</v>
      </c>
      <c r="C36" s="178" t="str">
        <f t="shared" si="14"/>
        <v>ДЗО 1</v>
      </c>
      <c r="D36" s="179" t="str">
        <f t="shared" si="14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>
        <f t="shared" si="6"/>
        <v>0</v>
      </c>
      <c r="M36" s="186" t="str">
        <f t="shared" si="7"/>
        <v/>
      </c>
      <c r="N36" s="184"/>
      <c r="O36" s="185"/>
      <c r="P36" s="185"/>
      <c r="Q36" s="185"/>
      <c r="R36" s="187">
        <f t="shared" si="8"/>
        <v>0</v>
      </c>
      <c r="S36" s="223" t="str">
        <f t="shared" si="9"/>
        <v/>
      </c>
      <c r="T36" s="187">
        <f t="shared" si="10"/>
        <v>0</v>
      </c>
      <c r="U36" s="188" t="str">
        <f t="shared" si="11"/>
        <v/>
      </c>
    </row>
    <row r="37" spans="1:21" x14ac:dyDescent="0.25">
      <c r="A37" s="177"/>
      <c r="B37" s="178" t="str">
        <f t="shared" ref="B37:D52" si="21">B36</f>
        <v>субъект РФ 1</v>
      </c>
      <c r="C37" s="178" t="str">
        <f t="shared" si="21"/>
        <v>ДЗО 1</v>
      </c>
      <c r="D37" s="179" t="str">
        <f t="shared" si="21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>
        <f t="shared" si="6"/>
        <v>0</v>
      </c>
      <c r="M37" s="186" t="str">
        <f t="shared" si="7"/>
        <v/>
      </c>
      <c r="N37" s="184"/>
      <c r="O37" s="185"/>
      <c r="P37" s="185"/>
      <c r="Q37" s="185"/>
      <c r="R37" s="187">
        <f t="shared" si="8"/>
        <v>0</v>
      </c>
      <c r="S37" s="223" t="str">
        <f t="shared" si="9"/>
        <v/>
      </c>
      <c r="T37" s="187">
        <f t="shared" si="10"/>
        <v>0</v>
      </c>
      <c r="U37" s="188" t="str">
        <f t="shared" si="11"/>
        <v/>
      </c>
    </row>
    <row r="38" spans="1:21" x14ac:dyDescent="0.25">
      <c r="A38" s="177"/>
      <c r="B38" s="178" t="str">
        <f t="shared" si="21"/>
        <v>субъект РФ 1</v>
      </c>
      <c r="C38" s="178" t="str">
        <f t="shared" si="21"/>
        <v>ДЗО 1</v>
      </c>
      <c r="D38" s="179" t="str">
        <f t="shared" si="21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85">
        <f t="shared" si="6"/>
        <v>0</v>
      </c>
      <c r="M38" s="186" t="str">
        <f t="shared" si="7"/>
        <v/>
      </c>
      <c r="N38" s="189"/>
      <c r="O38" s="190"/>
      <c r="P38" s="190"/>
      <c r="Q38" s="190"/>
      <c r="R38" s="187">
        <f t="shared" si="8"/>
        <v>0</v>
      </c>
      <c r="S38" s="223" t="str">
        <f t="shared" si="9"/>
        <v/>
      </c>
      <c r="T38" s="187">
        <f t="shared" si="10"/>
        <v>0</v>
      </c>
      <c r="U38" s="188" t="str">
        <f t="shared" si="11"/>
        <v/>
      </c>
    </row>
    <row r="39" spans="1:21" x14ac:dyDescent="0.25">
      <c r="A39" s="177"/>
      <c r="B39" s="178" t="str">
        <f t="shared" si="21"/>
        <v>субъект РФ 1</v>
      </c>
      <c r="C39" s="178" t="str">
        <f t="shared" si="21"/>
        <v>ДЗО 1</v>
      </c>
      <c r="D39" s="179" t="str">
        <f t="shared" si="21"/>
        <v>филиал 1</v>
      </c>
      <c r="E39" s="191" t="s">
        <v>200</v>
      </c>
      <c r="F39" s="181"/>
      <c r="G39" s="182"/>
      <c r="H39" s="182"/>
      <c r="I39" s="183"/>
      <c r="J39" s="184"/>
      <c r="K39" s="185"/>
      <c r="L39" s="185">
        <f t="shared" si="6"/>
        <v>0</v>
      </c>
      <c r="M39" s="186" t="str">
        <f t="shared" si="7"/>
        <v/>
      </c>
      <c r="N39" s="184"/>
      <c r="O39" s="185"/>
      <c r="P39" s="185"/>
      <c r="Q39" s="185"/>
      <c r="R39" s="187">
        <f t="shared" si="8"/>
        <v>0</v>
      </c>
      <c r="S39" s="223" t="str">
        <f t="shared" si="9"/>
        <v/>
      </c>
      <c r="T39" s="187">
        <f t="shared" si="10"/>
        <v>0</v>
      </c>
      <c r="U39" s="188" t="str">
        <f t="shared" si="11"/>
        <v/>
      </c>
    </row>
    <row r="40" spans="1:21" x14ac:dyDescent="0.25">
      <c r="A40" s="168" t="s">
        <v>19</v>
      </c>
      <c r="B40" s="169" t="str">
        <f t="shared" si="21"/>
        <v>субъект РФ 1</v>
      </c>
      <c r="C40" s="169" t="str">
        <f t="shared" si="21"/>
        <v>ДЗО 1</v>
      </c>
      <c r="D40" s="170" t="str">
        <f t="shared" si="21"/>
        <v>филиал 1</v>
      </c>
      <c r="E40" s="171" t="s">
        <v>188</v>
      </c>
      <c r="F40" s="138"/>
      <c r="G40" s="139"/>
      <c r="H40" s="139"/>
      <c r="I40" s="140"/>
      <c r="J40" s="172">
        <f t="shared" ref="J40:K40" si="22">SUM(J41:J44)</f>
        <v>0</v>
      </c>
      <c r="K40" s="173">
        <f t="shared" si="22"/>
        <v>0</v>
      </c>
      <c r="L40" s="173">
        <f t="shared" si="6"/>
        <v>0</v>
      </c>
      <c r="M40" s="174" t="str">
        <f t="shared" si="7"/>
        <v/>
      </c>
      <c r="N40" s="172">
        <f t="shared" ref="N40:Q40" si="23">SUM(N41:N44)</f>
        <v>0</v>
      </c>
      <c r="O40" s="173">
        <f t="shared" si="23"/>
        <v>0</v>
      </c>
      <c r="P40" s="173">
        <f t="shared" si="23"/>
        <v>0</v>
      </c>
      <c r="Q40" s="173">
        <f t="shared" si="23"/>
        <v>0</v>
      </c>
      <c r="R40" s="175">
        <f t="shared" si="8"/>
        <v>0</v>
      </c>
      <c r="S40" s="222" t="str">
        <f t="shared" si="9"/>
        <v/>
      </c>
      <c r="T40" s="175">
        <f t="shared" si="10"/>
        <v>0</v>
      </c>
      <c r="U40" s="176" t="str">
        <f t="shared" si="11"/>
        <v/>
      </c>
    </row>
    <row r="41" spans="1:21" x14ac:dyDescent="0.25">
      <c r="A41" s="177"/>
      <c r="B41" s="178" t="str">
        <f t="shared" si="21"/>
        <v>субъект РФ 1</v>
      </c>
      <c r="C41" s="178" t="str">
        <f t="shared" si="21"/>
        <v>ДЗО 1</v>
      </c>
      <c r="D41" s="179" t="str">
        <f t="shared" si="21"/>
        <v>филиал 1</v>
      </c>
      <c r="E41" s="191" t="s">
        <v>194</v>
      </c>
      <c r="F41" s="181"/>
      <c r="G41" s="182"/>
      <c r="H41" s="182"/>
      <c r="I41" s="183"/>
      <c r="J41" s="189"/>
      <c r="K41" s="190"/>
      <c r="L41" s="185">
        <f t="shared" si="6"/>
        <v>0</v>
      </c>
      <c r="M41" s="186" t="str">
        <f t="shared" si="7"/>
        <v/>
      </c>
      <c r="N41" s="189"/>
      <c r="O41" s="190"/>
      <c r="P41" s="190"/>
      <c r="Q41" s="190"/>
      <c r="R41" s="187">
        <f t="shared" si="8"/>
        <v>0</v>
      </c>
      <c r="S41" s="223" t="str">
        <f t="shared" si="9"/>
        <v/>
      </c>
      <c r="T41" s="187">
        <f t="shared" si="10"/>
        <v>0</v>
      </c>
      <c r="U41" s="188" t="str">
        <f t="shared" si="11"/>
        <v/>
      </c>
    </row>
    <row r="42" spans="1:21" x14ac:dyDescent="0.25">
      <c r="A42" s="177"/>
      <c r="B42" s="178" t="str">
        <f t="shared" si="21"/>
        <v>субъект РФ 1</v>
      </c>
      <c r="C42" s="178" t="str">
        <f t="shared" si="21"/>
        <v>ДЗО 1</v>
      </c>
      <c r="D42" s="179" t="str">
        <f t="shared" si="21"/>
        <v>филиал 1</v>
      </c>
      <c r="E42" s="191" t="s">
        <v>196</v>
      </c>
      <c r="F42" s="181"/>
      <c r="G42" s="182"/>
      <c r="H42" s="182"/>
      <c r="I42" s="183"/>
      <c r="J42" s="189"/>
      <c r="K42" s="190"/>
      <c r="L42" s="185">
        <f t="shared" si="6"/>
        <v>0</v>
      </c>
      <c r="M42" s="186" t="str">
        <f t="shared" si="7"/>
        <v/>
      </c>
      <c r="N42" s="189"/>
      <c r="O42" s="190"/>
      <c r="P42" s="190"/>
      <c r="Q42" s="190"/>
      <c r="R42" s="187">
        <f t="shared" si="8"/>
        <v>0</v>
      </c>
      <c r="S42" s="223" t="str">
        <f t="shared" si="9"/>
        <v/>
      </c>
      <c r="T42" s="187">
        <f t="shared" si="10"/>
        <v>0</v>
      </c>
      <c r="U42" s="188" t="str">
        <f t="shared" si="11"/>
        <v/>
      </c>
    </row>
    <row r="43" spans="1:21" x14ac:dyDescent="0.25">
      <c r="A43" s="177"/>
      <c r="B43" s="178" t="str">
        <f t="shared" si="21"/>
        <v>субъект РФ 1</v>
      </c>
      <c r="C43" s="178" t="str">
        <f t="shared" si="21"/>
        <v>ДЗО 1</v>
      </c>
      <c r="D43" s="179" t="str">
        <f t="shared" si="21"/>
        <v>филиал 1</v>
      </c>
      <c r="E43" s="191" t="s">
        <v>198</v>
      </c>
      <c r="F43" s="181"/>
      <c r="G43" s="182"/>
      <c r="H43" s="182"/>
      <c r="I43" s="183"/>
      <c r="J43" s="189"/>
      <c r="K43" s="190"/>
      <c r="L43" s="185">
        <f t="shared" si="6"/>
        <v>0</v>
      </c>
      <c r="M43" s="186" t="str">
        <f t="shared" si="7"/>
        <v/>
      </c>
      <c r="N43" s="189"/>
      <c r="O43" s="190"/>
      <c r="P43" s="190"/>
      <c r="Q43" s="190"/>
      <c r="R43" s="187">
        <f t="shared" si="8"/>
        <v>0</v>
      </c>
      <c r="S43" s="223" t="str">
        <f t="shared" si="9"/>
        <v/>
      </c>
      <c r="T43" s="187">
        <f t="shared" si="10"/>
        <v>0</v>
      </c>
      <c r="U43" s="188" t="str">
        <f t="shared" si="11"/>
        <v/>
      </c>
    </row>
    <row r="44" spans="1:21" x14ac:dyDescent="0.25">
      <c r="A44" s="177"/>
      <c r="B44" s="178" t="str">
        <f t="shared" si="21"/>
        <v>субъект РФ 1</v>
      </c>
      <c r="C44" s="178" t="str">
        <f t="shared" si="21"/>
        <v>ДЗО 1</v>
      </c>
      <c r="D44" s="179" t="str">
        <f t="shared" si="21"/>
        <v>филиал 1</v>
      </c>
      <c r="E44" s="191" t="s">
        <v>200</v>
      </c>
      <c r="F44" s="181"/>
      <c r="G44" s="182"/>
      <c r="H44" s="182"/>
      <c r="I44" s="183"/>
      <c r="J44" s="184"/>
      <c r="K44" s="185"/>
      <c r="L44" s="185">
        <f t="shared" si="6"/>
        <v>0</v>
      </c>
      <c r="M44" s="186" t="str">
        <f t="shared" si="7"/>
        <v/>
      </c>
      <c r="N44" s="184"/>
      <c r="O44" s="185"/>
      <c r="P44" s="185"/>
      <c r="Q44" s="185"/>
      <c r="R44" s="187">
        <f t="shared" si="8"/>
        <v>0</v>
      </c>
      <c r="S44" s="223" t="str">
        <f t="shared" si="9"/>
        <v/>
      </c>
      <c r="T44" s="187">
        <f t="shared" si="10"/>
        <v>0</v>
      </c>
      <c r="U44" s="188" t="str">
        <f t="shared" si="11"/>
        <v/>
      </c>
    </row>
    <row r="45" spans="1:21" ht="30" x14ac:dyDescent="0.25">
      <c r="A45" s="168" t="s">
        <v>21</v>
      </c>
      <c r="B45" s="169" t="str">
        <f t="shared" si="21"/>
        <v>субъект РФ 1</v>
      </c>
      <c r="C45" s="169" t="str">
        <f t="shared" si="21"/>
        <v>ДЗО 1</v>
      </c>
      <c r="D45" s="170" t="str">
        <f t="shared" si="21"/>
        <v>филиал 1</v>
      </c>
      <c r="E45" s="171" t="s">
        <v>189</v>
      </c>
      <c r="F45" s="138"/>
      <c r="G45" s="139"/>
      <c r="H45" s="139"/>
      <c r="I45" s="140"/>
      <c r="J45" s="172">
        <f t="shared" ref="J45:K45" si="24">SUM(J46:J49)</f>
        <v>0</v>
      </c>
      <c r="K45" s="173">
        <f t="shared" si="24"/>
        <v>0</v>
      </c>
      <c r="L45" s="173">
        <f t="shared" si="6"/>
        <v>0</v>
      </c>
      <c r="M45" s="174" t="str">
        <f t="shared" si="7"/>
        <v/>
      </c>
      <c r="N45" s="172">
        <f t="shared" ref="N45:Q45" si="25">SUM(N46:N49)</f>
        <v>0</v>
      </c>
      <c r="O45" s="173">
        <f t="shared" si="25"/>
        <v>0</v>
      </c>
      <c r="P45" s="173">
        <f t="shared" si="25"/>
        <v>0</v>
      </c>
      <c r="Q45" s="173">
        <f t="shared" si="25"/>
        <v>0</v>
      </c>
      <c r="R45" s="175">
        <f t="shared" si="8"/>
        <v>0</v>
      </c>
      <c r="S45" s="222" t="str">
        <f t="shared" si="9"/>
        <v/>
      </c>
      <c r="T45" s="175">
        <f t="shared" si="10"/>
        <v>0</v>
      </c>
      <c r="U45" s="176" t="str">
        <f t="shared" si="11"/>
        <v/>
      </c>
    </row>
    <row r="46" spans="1:21" x14ac:dyDescent="0.25">
      <c r="A46" s="177"/>
      <c r="B46" s="178" t="str">
        <f t="shared" si="21"/>
        <v>субъект РФ 1</v>
      </c>
      <c r="C46" s="178" t="str">
        <f t="shared" si="21"/>
        <v>ДЗО 1</v>
      </c>
      <c r="D46" s="179" t="str">
        <f t="shared" si="21"/>
        <v>филиал 1</v>
      </c>
      <c r="E46" s="191" t="s">
        <v>194</v>
      </c>
      <c r="F46" s="181"/>
      <c r="G46" s="182"/>
      <c r="H46" s="182"/>
      <c r="I46" s="183"/>
      <c r="J46" s="184"/>
      <c r="K46" s="185"/>
      <c r="L46" s="185">
        <f t="shared" si="6"/>
        <v>0</v>
      </c>
      <c r="M46" s="186" t="str">
        <f t="shared" si="7"/>
        <v/>
      </c>
      <c r="N46" s="184"/>
      <c r="O46" s="185"/>
      <c r="P46" s="185"/>
      <c r="Q46" s="185"/>
      <c r="R46" s="187">
        <f t="shared" si="8"/>
        <v>0</v>
      </c>
      <c r="S46" s="223" t="str">
        <f t="shared" si="9"/>
        <v/>
      </c>
      <c r="T46" s="187">
        <f t="shared" si="10"/>
        <v>0</v>
      </c>
      <c r="U46" s="188" t="str">
        <f t="shared" si="11"/>
        <v/>
      </c>
    </row>
    <row r="47" spans="1:21" x14ac:dyDescent="0.25">
      <c r="A47" s="177"/>
      <c r="B47" s="178" t="str">
        <f t="shared" si="21"/>
        <v>субъект РФ 1</v>
      </c>
      <c r="C47" s="178" t="str">
        <f t="shared" si="21"/>
        <v>ДЗО 1</v>
      </c>
      <c r="D47" s="179" t="str">
        <f t="shared" si="21"/>
        <v>филиал 1</v>
      </c>
      <c r="E47" s="191" t="s">
        <v>196</v>
      </c>
      <c r="F47" s="181"/>
      <c r="G47" s="182"/>
      <c r="H47" s="182"/>
      <c r="I47" s="183"/>
      <c r="J47" s="184"/>
      <c r="K47" s="185"/>
      <c r="L47" s="185">
        <f t="shared" si="6"/>
        <v>0</v>
      </c>
      <c r="M47" s="186" t="str">
        <f t="shared" si="7"/>
        <v/>
      </c>
      <c r="N47" s="184"/>
      <c r="O47" s="185"/>
      <c r="P47" s="185"/>
      <c r="Q47" s="185"/>
      <c r="R47" s="187">
        <f t="shared" si="8"/>
        <v>0</v>
      </c>
      <c r="S47" s="223" t="str">
        <f t="shared" si="9"/>
        <v/>
      </c>
      <c r="T47" s="187">
        <f t="shared" si="10"/>
        <v>0</v>
      </c>
      <c r="U47" s="188" t="str">
        <f t="shared" si="11"/>
        <v/>
      </c>
    </row>
    <row r="48" spans="1:21" x14ac:dyDescent="0.25">
      <c r="A48" s="177"/>
      <c r="B48" s="178" t="str">
        <f t="shared" si="21"/>
        <v>субъект РФ 1</v>
      </c>
      <c r="C48" s="178" t="str">
        <f t="shared" si="21"/>
        <v>ДЗО 1</v>
      </c>
      <c r="D48" s="179" t="str">
        <f t="shared" si="21"/>
        <v>филиал 1</v>
      </c>
      <c r="E48" s="191" t="s">
        <v>198</v>
      </c>
      <c r="F48" s="181"/>
      <c r="G48" s="182"/>
      <c r="H48" s="182"/>
      <c r="I48" s="183"/>
      <c r="J48" s="189"/>
      <c r="K48" s="190"/>
      <c r="L48" s="185">
        <f t="shared" si="6"/>
        <v>0</v>
      </c>
      <c r="M48" s="186" t="str">
        <f t="shared" si="7"/>
        <v/>
      </c>
      <c r="N48" s="189"/>
      <c r="O48" s="190"/>
      <c r="P48" s="190"/>
      <c r="Q48" s="190"/>
      <c r="R48" s="187">
        <f t="shared" si="8"/>
        <v>0</v>
      </c>
      <c r="S48" s="223" t="str">
        <f t="shared" si="9"/>
        <v/>
      </c>
      <c r="T48" s="187">
        <f t="shared" si="10"/>
        <v>0</v>
      </c>
      <c r="U48" s="188" t="str">
        <f t="shared" si="11"/>
        <v/>
      </c>
    </row>
    <row r="49" spans="1:21" x14ac:dyDescent="0.25">
      <c r="A49" s="177"/>
      <c r="B49" s="178" t="str">
        <f t="shared" si="21"/>
        <v>субъект РФ 1</v>
      </c>
      <c r="C49" s="178" t="str">
        <f t="shared" si="21"/>
        <v>ДЗО 1</v>
      </c>
      <c r="D49" s="179" t="str">
        <f t="shared" si="21"/>
        <v>филиал 1</v>
      </c>
      <c r="E49" s="191" t="s">
        <v>200</v>
      </c>
      <c r="F49" s="181"/>
      <c r="G49" s="182"/>
      <c r="H49" s="182"/>
      <c r="I49" s="183"/>
      <c r="J49" s="184"/>
      <c r="K49" s="185"/>
      <c r="L49" s="185">
        <f t="shared" si="6"/>
        <v>0</v>
      </c>
      <c r="M49" s="186" t="str">
        <f t="shared" si="7"/>
        <v/>
      </c>
      <c r="N49" s="184"/>
      <c r="O49" s="185"/>
      <c r="P49" s="185"/>
      <c r="Q49" s="185"/>
      <c r="R49" s="187">
        <f t="shared" si="8"/>
        <v>0</v>
      </c>
      <c r="S49" s="223" t="str">
        <f t="shared" si="9"/>
        <v/>
      </c>
      <c r="T49" s="187">
        <f t="shared" si="10"/>
        <v>0</v>
      </c>
      <c r="U49" s="188" t="str">
        <f t="shared" si="11"/>
        <v/>
      </c>
    </row>
    <row r="50" spans="1:21" x14ac:dyDescent="0.25">
      <c r="A50" s="168" t="s">
        <v>23</v>
      </c>
      <c r="B50" s="169" t="str">
        <f t="shared" si="21"/>
        <v>субъект РФ 1</v>
      </c>
      <c r="C50" s="169" t="str">
        <f t="shared" si="21"/>
        <v>ДЗО 1</v>
      </c>
      <c r="D50" s="170" t="str">
        <f t="shared" si="21"/>
        <v>филиал 1</v>
      </c>
      <c r="E50" s="171" t="s">
        <v>190</v>
      </c>
      <c r="F50" s="138"/>
      <c r="G50" s="139"/>
      <c r="H50" s="139"/>
      <c r="I50" s="140"/>
      <c r="J50" s="192"/>
      <c r="K50" s="193"/>
      <c r="L50" s="193">
        <f t="shared" si="6"/>
        <v>0</v>
      </c>
      <c r="M50" s="194" t="str">
        <f t="shared" si="7"/>
        <v/>
      </c>
      <c r="N50" s="192"/>
      <c r="O50" s="193"/>
      <c r="P50" s="193"/>
      <c r="Q50" s="193"/>
      <c r="R50" s="195">
        <f t="shared" si="8"/>
        <v>0</v>
      </c>
      <c r="S50" s="224" t="str">
        <f t="shared" si="9"/>
        <v/>
      </c>
      <c r="T50" s="195">
        <f t="shared" si="10"/>
        <v>0</v>
      </c>
      <c r="U50" s="196" t="str">
        <f t="shared" si="11"/>
        <v/>
      </c>
    </row>
    <row r="51" spans="1:21" x14ac:dyDescent="0.25">
      <c r="A51" s="168" t="s">
        <v>25</v>
      </c>
      <c r="B51" s="169" t="str">
        <f t="shared" si="21"/>
        <v>субъект РФ 1</v>
      </c>
      <c r="C51" s="169" t="str">
        <f t="shared" si="21"/>
        <v>ДЗО 1</v>
      </c>
      <c r="D51" s="170" t="str">
        <f t="shared" si="21"/>
        <v>филиал 1</v>
      </c>
      <c r="E51" s="171" t="s">
        <v>191</v>
      </c>
      <c r="F51" s="138"/>
      <c r="G51" s="139"/>
      <c r="H51" s="139"/>
      <c r="I51" s="140"/>
      <c r="J51" s="172">
        <f>SUM(J52:J55)</f>
        <v>0</v>
      </c>
      <c r="K51" s="173">
        <f>SUM(K52:K55)</f>
        <v>0</v>
      </c>
      <c r="L51" s="173">
        <f t="shared" si="6"/>
        <v>0</v>
      </c>
      <c r="M51" s="174" t="str">
        <f t="shared" si="7"/>
        <v/>
      </c>
      <c r="N51" s="172">
        <f>SUM(N52:N55)</f>
        <v>0</v>
      </c>
      <c r="O51" s="173">
        <f>SUM(O52:O55)</f>
        <v>0</v>
      </c>
      <c r="P51" s="173">
        <f>SUM(P52:P55)</f>
        <v>0</v>
      </c>
      <c r="Q51" s="173">
        <f>SUM(Q52:Q55)</f>
        <v>0</v>
      </c>
      <c r="R51" s="175">
        <f t="shared" si="8"/>
        <v>0</v>
      </c>
      <c r="S51" s="222" t="str">
        <f t="shared" si="9"/>
        <v/>
      </c>
      <c r="T51" s="175">
        <f t="shared" si="10"/>
        <v>0</v>
      </c>
      <c r="U51" s="176" t="str">
        <f t="shared" si="11"/>
        <v/>
      </c>
    </row>
    <row r="52" spans="1:21" x14ac:dyDescent="0.25">
      <c r="A52" s="177"/>
      <c r="B52" s="178" t="str">
        <f t="shared" si="21"/>
        <v>субъект РФ 1</v>
      </c>
      <c r="C52" s="178" t="str">
        <f t="shared" si="21"/>
        <v>ДЗО 1</v>
      </c>
      <c r="D52" s="179" t="str">
        <f t="shared" si="21"/>
        <v>филиал 1</v>
      </c>
      <c r="E52" s="191" t="s">
        <v>202</v>
      </c>
      <c r="F52" s="181"/>
      <c r="G52" s="182"/>
      <c r="H52" s="182"/>
      <c r="I52" s="183"/>
      <c r="J52" s="184"/>
      <c r="K52" s="185"/>
      <c r="L52" s="185">
        <f t="shared" si="6"/>
        <v>0</v>
      </c>
      <c r="M52" s="186" t="str">
        <f t="shared" si="7"/>
        <v/>
      </c>
      <c r="N52" s="184"/>
      <c r="O52" s="185"/>
      <c r="P52" s="185"/>
      <c r="Q52" s="185"/>
      <c r="R52" s="187">
        <f t="shared" si="8"/>
        <v>0</v>
      </c>
      <c r="S52" s="223" t="str">
        <f t="shared" si="9"/>
        <v/>
      </c>
      <c r="T52" s="187">
        <f t="shared" si="10"/>
        <v>0</v>
      </c>
      <c r="U52" s="188" t="str">
        <f t="shared" si="11"/>
        <v/>
      </c>
    </row>
    <row r="53" spans="1:21" x14ac:dyDescent="0.25">
      <c r="A53" s="177"/>
      <c r="B53" s="178" t="str">
        <f t="shared" ref="B53:D55" si="26">B52</f>
        <v>субъект РФ 1</v>
      </c>
      <c r="C53" s="178" t="str">
        <f t="shared" si="26"/>
        <v>ДЗО 1</v>
      </c>
      <c r="D53" s="179" t="str">
        <f t="shared" si="26"/>
        <v>филиал 1</v>
      </c>
      <c r="E53" s="191" t="s">
        <v>203</v>
      </c>
      <c r="F53" s="181"/>
      <c r="G53" s="182"/>
      <c r="H53" s="182"/>
      <c r="I53" s="183"/>
      <c r="J53" s="184"/>
      <c r="K53" s="185"/>
      <c r="L53" s="185">
        <f t="shared" si="6"/>
        <v>0</v>
      </c>
      <c r="M53" s="186" t="str">
        <f t="shared" si="7"/>
        <v/>
      </c>
      <c r="N53" s="184"/>
      <c r="O53" s="185"/>
      <c r="P53" s="185"/>
      <c r="Q53" s="185"/>
      <c r="R53" s="187">
        <f t="shared" si="8"/>
        <v>0</v>
      </c>
      <c r="S53" s="223" t="str">
        <f t="shared" si="9"/>
        <v/>
      </c>
      <c r="T53" s="187">
        <f t="shared" si="10"/>
        <v>0</v>
      </c>
      <c r="U53" s="188" t="str">
        <f t="shared" si="11"/>
        <v/>
      </c>
    </row>
    <row r="54" spans="1:21" x14ac:dyDescent="0.25">
      <c r="A54" s="177"/>
      <c r="B54" s="178" t="str">
        <f t="shared" si="26"/>
        <v>субъект РФ 1</v>
      </c>
      <c r="C54" s="178" t="str">
        <f t="shared" si="26"/>
        <v>ДЗО 1</v>
      </c>
      <c r="D54" s="179" t="str">
        <f t="shared" si="26"/>
        <v>филиал 1</v>
      </c>
      <c r="E54" s="191" t="s">
        <v>204</v>
      </c>
      <c r="F54" s="181"/>
      <c r="G54" s="182"/>
      <c r="H54" s="182"/>
      <c r="I54" s="183"/>
      <c r="J54" s="184"/>
      <c r="K54" s="185"/>
      <c r="L54" s="185">
        <f t="shared" si="6"/>
        <v>0</v>
      </c>
      <c r="M54" s="186" t="str">
        <f t="shared" si="7"/>
        <v/>
      </c>
      <c r="N54" s="184"/>
      <c r="O54" s="185"/>
      <c r="P54" s="185"/>
      <c r="Q54" s="185"/>
      <c r="R54" s="187">
        <f t="shared" si="8"/>
        <v>0</v>
      </c>
      <c r="S54" s="223" t="str">
        <f t="shared" si="9"/>
        <v/>
      </c>
      <c r="T54" s="187">
        <f t="shared" si="10"/>
        <v>0</v>
      </c>
      <c r="U54" s="188" t="str">
        <f t="shared" si="11"/>
        <v/>
      </c>
    </row>
    <row r="55" spans="1:21" ht="15.75" thickBot="1" x14ac:dyDescent="0.3">
      <c r="A55" s="197"/>
      <c r="B55" s="198" t="str">
        <f t="shared" si="26"/>
        <v>субъект РФ 1</v>
      </c>
      <c r="C55" s="198" t="str">
        <f t="shared" si="26"/>
        <v>ДЗО 1</v>
      </c>
      <c r="D55" s="199" t="str">
        <f t="shared" si="26"/>
        <v>филиал 1</v>
      </c>
      <c r="E55" s="200" t="s">
        <v>205</v>
      </c>
      <c r="F55" s="201"/>
      <c r="G55" s="202"/>
      <c r="H55" s="202"/>
      <c r="I55" s="203"/>
      <c r="J55" s="204"/>
      <c r="K55" s="205"/>
      <c r="L55" s="205">
        <f t="shared" si="6"/>
        <v>0</v>
      </c>
      <c r="M55" s="206" t="str">
        <f t="shared" si="7"/>
        <v/>
      </c>
      <c r="N55" s="204"/>
      <c r="O55" s="205"/>
      <c r="P55" s="205"/>
      <c r="Q55" s="205"/>
      <c r="R55" s="207">
        <f t="shared" si="8"/>
        <v>0</v>
      </c>
      <c r="S55" s="225" t="str">
        <f t="shared" si="9"/>
        <v/>
      </c>
      <c r="T55" s="207">
        <f t="shared" si="10"/>
        <v>0</v>
      </c>
      <c r="U55" s="208" t="str">
        <f t="shared" si="11"/>
        <v/>
      </c>
    </row>
  </sheetData>
  <autoFilter ref="A9:U55"/>
  <customSheetViews>
    <customSheetView guid="{A3F75126-AB89-40B3-A1FB-70723A76F2EB}" scale="70" showAutoFilter="1" state="hidden">
      <pane xSplit="5" ySplit="9" topLeftCell="M10" activePane="bottomRight" state="frozen"/>
      <selection pane="bottomRight" activeCell="R10" sqref="R10"/>
      <pageMargins left="0.7" right="0.7" top="0.75" bottom="0.75" header="0.3" footer="0.3"/>
      <pageSetup paperSize="9" orientation="portrait" r:id="rId1"/>
      <autoFilter ref="A9:U55"/>
    </customSheetView>
    <customSheetView guid="{9A943EE5-4332-418A-A0F3-826318CDB5F0}" scale="70" showAutoFilter="1" state="hidden">
      <pane xSplit="5" ySplit="9" topLeftCell="M10" activePane="bottomRight" state="frozen"/>
      <selection pane="bottomRight" activeCell="R10" sqref="R10"/>
      <pageMargins left="0.7" right="0.7" top="0.75" bottom="0.75" header="0.3" footer="0.3"/>
      <pageSetup paperSize="9" orientation="portrait" r:id="rId2"/>
      <autoFilter ref="A9:U55"/>
    </customSheetView>
  </customSheetViews>
  <mergeCells count="18">
    <mergeCell ref="A6:A8"/>
    <mergeCell ref="B6:B8"/>
    <mergeCell ref="C6:C8"/>
    <mergeCell ref="D6:D8"/>
    <mergeCell ref="E6:E8"/>
    <mergeCell ref="J6:M6"/>
    <mergeCell ref="N6:U6"/>
    <mergeCell ref="F7:F8"/>
    <mergeCell ref="G7:G8"/>
    <mergeCell ref="H7:I7"/>
    <mergeCell ref="J7:J8"/>
    <mergeCell ref="K7:K8"/>
    <mergeCell ref="L7:M7"/>
    <mergeCell ref="R7:S7"/>
    <mergeCell ref="T7:U7"/>
    <mergeCell ref="F6:I6"/>
    <mergeCell ref="N7:O7"/>
    <mergeCell ref="P7:Q7"/>
  </mergeCells>
  <conditionalFormatting sqref="I10:I55">
    <cfRule type="cellIs" dxfId="463" priority="15" operator="lessThan">
      <formula>0</formula>
    </cfRule>
    <cfRule type="cellIs" dxfId="462" priority="16" operator="greaterThan">
      <formula>0</formula>
    </cfRule>
  </conditionalFormatting>
  <conditionalFormatting sqref="M10:M55">
    <cfRule type="cellIs" dxfId="461" priority="13" operator="lessThan">
      <formula>0</formula>
    </cfRule>
    <cfRule type="cellIs" dxfId="460" priority="14" operator="greaterThan">
      <formula>0</formula>
    </cfRule>
  </conditionalFormatting>
  <conditionalFormatting sqref="U10:U55">
    <cfRule type="cellIs" dxfId="459" priority="11" operator="lessThan">
      <formula>0</formula>
    </cfRule>
    <cfRule type="cellIs" dxfId="458" priority="12" operator="greaterThan">
      <formula>0</formula>
    </cfRule>
  </conditionalFormatting>
  <conditionalFormatting sqref="H10:H55">
    <cfRule type="cellIs" dxfId="457" priority="9" operator="lessThan">
      <formula>0</formula>
    </cfRule>
    <cfRule type="cellIs" dxfId="456" priority="10" operator="greaterThan">
      <formula>0</formula>
    </cfRule>
  </conditionalFormatting>
  <conditionalFormatting sqref="L10:L55">
    <cfRule type="cellIs" dxfId="455" priority="7" operator="lessThan">
      <formula>0</formula>
    </cfRule>
    <cfRule type="cellIs" dxfId="454" priority="8" operator="greaterThan">
      <formula>0</formula>
    </cfRule>
  </conditionalFormatting>
  <conditionalFormatting sqref="R10:R55">
    <cfRule type="cellIs" dxfId="453" priority="5" operator="lessThan">
      <formula>0</formula>
    </cfRule>
    <cfRule type="cellIs" dxfId="452" priority="6" operator="greaterThan">
      <formula>0</formula>
    </cfRule>
  </conditionalFormatting>
  <conditionalFormatting sqref="S10:S55">
    <cfRule type="cellIs" dxfId="451" priority="3" operator="lessThan">
      <formula>0</formula>
    </cfRule>
    <cfRule type="cellIs" dxfId="450" priority="4" operator="greaterThan">
      <formula>0</formula>
    </cfRule>
  </conditionalFormatting>
  <conditionalFormatting sqref="T10:T55">
    <cfRule type="cellIs" dxfId="449" priority="1" operator="lessThan">
      <formula>0</formula>
    </cfRule>
    <cfRule type="cellIs" dxfId="448" priority="2" operator="greaterThan">
      <formula>0</formula>
    </cfRule>
  </conditionalFormatting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R10" sqref="R10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33.28515625" style="133" customWidth="1"/>
    <col min="4" max="4" width="33.85546875" style="133" customWidth="1"/>
    <col min="5" max="5" width="52.5703125" style="133" customWidth="1"/>
    <col min="6" max="7" width="16.7109375" style="133" customWidth="1"/>
    <col min="8" max="9" width="17.140625" style="133" customWidth="1"/>
    <col min="10" max="11" width="16.7109375" style="133" customWidth="1"/>
    <col min="12" max="12" width="17.140625" style="133" customWidth="1"/>
    <col min="13" max="13" width="20" style="133" customWidth="1"/>
    <col min="14" max="17" width="16.7109375" style="133" customWidth="1"/>
    <col min="18" max="18" width="17.140625" style="133" customWidth="1"/>
    <col min="19" max="19" width="19" style="133" customWidth="1"/>
    <col min="20" max="21" width="17.140625" style="133" customWidth="1"/>
    <col min="22" max="16384" width="9.140625" style="133"/>
  </cols>
  <sheetData>
    <row r="1" spans="1:21" s="110" customFormat="1" ht="15.75" x14ac:dyDescent="0.25">
      <c r="A1" s="109" t="s">
        <v>208</v>
      </c>
      <c r="C1" s="111" t="s">
        <v>209</v>
      </c>
    </row>
    <row r="2" spans="1:21" s="110" customFormat="1" ht="12.75" x14ac:dyDescent="0.2"/>
    <row r="3" spans="1:21" s="110" customFormat="1" ht="15.75" x14ac:dyDescent="0.25">
      <c r="A3" s="112" t="s">
        <v>210</v>
      </c>
      <c r="B3" s="112"/>
    </row>
    <row r="4" spans="1:21" s="110" customFormat="1" ht="12" customHeight="1" x14ac:dyDescent="0.2"/>
    <row r="5" spans="1:21" s="110" customFormat="1" ht="12" customHeight="1" thickBot="1" x14ac:dyDescent="0.25"/>
    <row r="6" spans="1:21" s="110" customFormat="1" ht="24.75" customHeight="1" x14ac:dyDescent="0.2">
      <c r="A6" s="341" t="s">
        <v>172</v>
      </c>
      <c r="B6" s="323" t="s">
        <v>1</v>
      </c>
      <c r="C6" s="323" t="s">
        <v>2</v>
      </c>
      <c r="D6" s="323" t="s">
        <v>3</v>
      </c>
      <c r="E6" s="345" t="s">
        <v>173</v>
      </c>
      <c r="F6" s="347" t="s">
        <v>174</v>
      </c>
      <c r="G6" s="337"/>
      <c r="H6" s="337"/>
      <c r="I6" s="348"/>
      <c r="J6" s="347" t="s">
        <v>175</v>
      </c>
      <c r="K6" s="337"/>
      <c r="L6" s="337"/>
      <c r="M6" s="348"/>
      <c r="N6" s="347" t="s">
        <v>211</v>
      </c>
      <c r="O6" s="337"/>
      <c r="P6" s="337"/>
      <c r="Q6" s="337"/>
      <c r="R6" s="337"/>
      <c r="S6" s="337"/>
      <c r="T6" s="337"/>
      <c r="U6" s="348"/>
    </row>
    <row r="7" spans="1:21" s="110" customFormat="1" ht="24.75" customHeight="1" x14ac:dyDescent="0.2">
      <c r="A7" s="342"/>
      <c r="B7" s="324"/>
      <c r="C7" s="324"/>
      <c r="D7" s="324"/>
      <c r="E7" s="346"/>
      <c r="F7" s="339">
        <v>2019</v>
      </c>
      <c r="G7" s="332">
        <v>2020</v>
      </c>
      <c r="H7" s="334" t="s">
        <v>177</v>
      </c>
      <c r="I7" s="335"/>
      <c r="J7" s="339">
        <v>2019</v>
      </c>
      <c r="K7" s="332">
        <v>2020</v>
      </c>
      <c r="L7" s="334" t="s">
        <v>177</v>
      </c>
      <c r="M7" s="335"/>
      <c r="N7" s="350" t="s">
        <v>212</v>
      </c>
      <c r="O7" s="349"/>
      <c r="P7" s="334" t="s">
        <v>176</v>
      </c>
      <c r="Q7" s="349"/>
      <c r="R7" s="334" t="s">
        <v>213</v>
      </c>
      <c r="S7" s="349"/>
      <c r="T7" s="334" t="s">
        <v>214</v>
      </c>
      <c r="U7" s="335"/>
    </row>
    <row r="8" spans="1:21" s="110" customFormat="1" ht="42.75" customHeight="1" thickBot="1" x14ac:dyDescent="0.25">
      <c r="A8" s="343"/>
      <c r="B8" s="344"/>
      <c r="C8" s="344"/>
      <c r="D8" s="344"/>
      <c r="E8" s="346"/>
      <c r="F8" s="340"/>
      <c r="G8" s="333"/>
      <c r="H8" s="113" t="s">
        <v>179</v>
      </c>
      <c r="I8" s="114" t="s">
        <v>180</v>
      </c>
      <c r="J8" s="340"/>
      <c r="K8" s="333"/>
      <c r="L8" s="113" t="s">
        <v>179</v>
      </c>
      <c r="M8" s="114" t="s">
        <v>180</v>
      </c>
      <c r="N8" s="213">
        <v>2019</v>
      </c>
      <c r="O8" s="214">
        <v>2020</v>
      </c>
      <c r="P8" s="214">
        <v>2019</v>
      </c>
      <c r="Q8" s="214">
        <v>2020</v>
      </c>
      <c r="R8" s="215" t="s">
        <v>179</v>
      </c>
      <c r="S8" s="215" t="s">
        <v>180</v>
      </c>
      <c r="T8" s="215" t="s">
        <v>179</v>
      </c>
      <c r="U8" s="216" t="s">
        <v>180</v>
      </c>
    </row>
    <row r="9" spans="1:21" s="110" customFormat="1" ht="13.5" thickBot="1" x14ac:dyDescent="0.25">
      <c r="A9" s="115">
        <v>1</v>
      </c>
      <c r="B9" s="116">
        <f>A9+1</f>
        <v>2</v>
      </c>
      <c r="C9" s="116">
        <f t="shared" ref="C9:Q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 t="s">
        <v>223</v>
      </c>
      <c r="M9" s="121" t="s">
        <v>224</v>
      </c>
      <c r="N9" s="119">
        <v>14</v>
      </c>
      <c r="O9" s="120">
        <f t="shared" si="0"/>
        <v>15</v>
      </c>
      <c r="P9" s="120">
        <f t="shared" si="0"/>
        <v>16</v>
      </c>
      <c r="Q9" s="120">
        <f t="shared" si="0"/>
        <v>17</v>
      </c>
      <c r="R9" s="122" t="s">
        <v>225</v>
      </c>
      <c r="S9" s="122" t="s">
        <v>226</v>
      </c>
      <c r="T9" s="122" t="s">
        <v>228</v>
      </c>
      <c r="U9" s="122" t="s">
        <v>227</v>
      </c>
    </row>
    <row r="10" spans="1:21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217">
        <f t="shared" ref="F10:G10" si="1">SUMIFS(F18:F4992,$A18:$A4992,$A10,$C18:$C4992,$C10)</f>
        <v>0</v>
      </c>
      <c r="G10" s="128">
        <f t="shared" si="1"/>
        <v>0</v>
      </c>
      <c r="H10" s="128">
        <f>G10-F10</f>
        <v>0</v>
      </c>
      <c r="I10" s="129" t="str">
        <f>IFERROR(G10/F10-1,"")</f>
        <v/>
      </c>
      <c r="J10" s="130">
        <f t="shared" ref="J10:K10" si="2">SUM(J11:J18)</f>
        <v>0</v>
      </c>
      <c r="K10" s="128">
        <f t="shared" si="2"/>
        <v>0</v>
      </c>
      <c r="L10" s="128">
        <f>K10-J10</f>
        <v>0</v>
      </c>
      <c r="M10" s="129" t="str">
        <f>IFERROR(K10/J10-1,"")</f>
        <v/>
      </c>
      <c r="N10" s="130">
        <f t="shared" ref="N10:Q10" si="3">SUM(N11:N18)</f>
        <v>0</v>
      </c>
      <c r="O10" s="128">
        <f t="shared" si="3"/>
        <v>0</v>
      </c>
      <c r="P10" s="128">
        <f t="shared" si="3"/>
        <v>0</v>
      </c>
      <c r="Q10" s="128">
        <f t="shared" si="3"/>
        <v>0</v>
      </c>
      <c r="R10" s="131">
        <f>O10-N10</f>
        <v>0</v>
      </c>
      <c r="S10" s="218" t="str">
        <f>IFERROR(O10/N10-1,"")</f>
        <v/>
      </c>
      <c r="T10" s="131">
        <f>Q10-P10</f>
        <v>0</v>
      </c>
      <c r="U10" s="132" t="str">
        <f>IFERROR(Q10/P10-1,"")</f>
        <v/>
      </c>
    </row>
    <row r="11" spans="1:21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SUMIFS(J19:J4993,$A19:$A4993,$A11,$C19:$C4993,$C11)</f>
        <v>0</v>
      </c>
      <c r="K11" s="142">
        <f>SUMIFS(K19:K4993,$A19:$A4993,$A11,$C19:$C4993,$C11)</f>
        <v>0</v>
      </c>
      <c r="L11" s="142">
        <f t="shared" ref="L11:L55" si="4">K11-J11</f>
        <v>0</v>
      </c>
      <c r="M11" s="143" t="str">
        <f t="shared" ref="M11:M55" si="5">IFERROR(K11/J11-1,"")</f>
        <v/>
      </c>
      <c r="N11" s="141">
        <f>SUMIFS(N19:N4993,$A19:$A4993,$A11,$C19:$C4993,$C11)</f>
        <v>0</v>
      </c>
      <c r="O11" s="142">
        <f>SUMIFS(O19:O4993,$A19:$A4993,$A11,$C19:$C4993,$C11)</f>
        <v>0</v>
      </c>
      <c r="P11" s="142">
        <f>SUMIFS(P19:P4993,$A19:$A4993,$A11,$C19:$C4993,$C11)</f>
        <v>0</v>
      </c>
      <c r="Q11" s="142">
        <f>SUMIFS(Q19:Q4993,$A19:$A4993,$A11,$C19:$C4993,$C11)</f>
        <v>0</v>
      </c>
      <c r="R11" s="144">
        <f t="shared" ref="R11:R55" si="6">O11-N11</f>
        <v>0</v>
      </c>
      <c r="S11" s="219" t="str">
        <f t="shared" ref="S11:S55" si="7">IFERROR(O11/N11-1,"")</f>
        <v/>
      </c>
      <c r="T11" s="144">
        <f t="shared" ref="T11:T55" si="8">Q11-P11</f>
        <v>0</v>
      </c>
      <c r="U11" s="145" t="str">
        <f t="shared" ref="U11:U55" si="9">IFERROR(Q11/P11-1,"")</f>
        <v/>
      </c>
    </row>
    <row r="12" spans="1:21" x14ac:dyDescent="0.25">
      <c r="A12" s="134" t="s">
        <v>13</v>
      </c>
      <c r="B12" s="135" t="s">
        <v>182</v>
      </c>
      <c r="C12" s="135" t="str">
        <f t="shared" ref="C12:C18" si="10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SUMIFS(J19:J4993,$A19:$A4993,$A12,$C19:$C4993,$C12)</f>
        <v>0</v>
      </c>
      <c r="K12" s="142">
        <f>SUMIFS(K19:K4993,$A19:$A4993,$A12,$C19:$C4993,$C12)</f>
        <v>0</v>
      </c>
      <c r="L12" s="142">
        <f t="shared" si="4"/>
        <v>0</v>
      </c>
      <c r="M12" s="143" t="str">
        <f t="shared" si="5"/>
        <v/>
      </c>
      <c r="N12" s="141">
        <f>SUMIFS(N19:N4993,$A19:$A4993,$A12,$C19:$C4993,$C12)</f>
        <v>0</v>
      </c>
      <c r="O12" s="142">
        <f>SUMIFS(O19:O4993,$A19:$A4993,$A12,$C19:$C4993,$C12)</f>
        <v>0</v>
      </c>
      <c r="P12" s="142">
        <f>SUMIFS(P19:P4993,$A19:$A4993,$A12,$C19:$C4993,$C12)</f>
        <v>0</v>
      </c>
      <c r="Q12" s="142">
        <f>SUMIFS(Q19:Q4993,$A19:$A4993,$A12,$C19:$C4993,$C12)</f>
        <v>0</v>
      </c>
      <c r="R12" s="144">
        <f t="shared" si="6"/>
        <v>0</v>
      </c>
      <c r="S12" s="219" t="str">
        <f t="shared" si="7"/>
        <v/>
      </c>
      <c r="T12" s="144">
        <f t="shared" si="8"/>
        <v>0</v>
      </c>
      <c r="U12" s="145" t="str">
        <f t="shared" si="9"/>
        <v/>
      </c>
    </row>
    <row r="13" spans="1:21" x14ac:dyDescent="0.25">
      <c r="A13" s="134" t="s">
        <v>15</v>
      </c>
      <c r="B13" s="135" t="s">
        <v>182</v>
      </c>
      <c r="C13" s="135" t="str">
        <f t="shared" si="10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SUMIFS(J19:J4993,$A19:$A4993,$A13,$C19:$C4993,$C13)</f>
        <v>0</v>
      </c>
      <c r="K13" s="142">
        <f>SUMIFS(K19:K4993,$A19:$A4993,$A13,$C19:$C4993,$C13)</f>
        <v>0</v>
      </c>
      <c r="L13" s="142">
        <f t="shared" si="4"/>
        <v>0</v>
      </c>
      <c r="M13" s="143" t="str">
        <f t="shared" si="5"/>
        <v/>
      </c>
      <c r="N13" s="141">
        <f>SUMIFS(N19:N4993,$A19:$A4993,$A13,$C19:$C4993,$C13)</f>
        <v>0</v>
      </c>
      <c r="O13" s="142">
        <f>SUMIFS(O19:O4993,$A19:$A4993,$A13,$C19:$C4993,$C13)</f>
        <v>0</v>
      </c>
      <c r="P13" s="142">
        <f>SUMIFS(P19:P4993,$A19:$A4993,$A13,$C19:$C4993,$C13)</f>
        <v>0</v>
      </c>
      <c r="Q13" s="142">
        <f>SUMIFS(Q19:Q4993,$A19:$A4993,$A13,$C19:$C4993,$C13)</f>
        <v>0</v>
      </c>
      <c r="R13" s="144">
        <f t="shared" si="6"/>
        <v>0</v>
      </c>
      <c r="S13" s="219" t="str">
        <f t="shared" si="7"/>
        <v/>
      </c>
      <c r="T13" s="144">
        <f t="shared" si="8"/>
        <v>0</v>
      </c>
      <c r="U13" s="145" t="str">
        <f t="shared" si="9"/>
        <v/>
      </c>
    </row>
    <row r="14" spans="1:21" x14ac:dyDescent="0.25">
      <c r="A14" s="134" t="s">
        <v>17</v>
      </c>
      <c r="B14" s="135" t="s">
        <v>182</v>
      </c>
      <c r="C14" s="135" t="str">
        <f t="shared" si="10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SUMIFS(J19:J4993,$A19:$A4993,$A14,$C19:$C4993,$C14)</f>
        <v>0</v>
      </c>
      <c r="K14" s="142">
        <f>SUMIFS(K19:K4993,$A19:$A4993,$A14,$C19:$C4993,$C14)</f>
        <v>0</v>
      </c>
      <c r="L14" s="142">
        <f t="shared" si="4"/>
        <v>0</v>
      </c>
      <c r="M14" s="143" t="str">
        <f t="shared" si="5"/>
        <v/>
      </c>
      <c r="N14" s="141">
        <f>SUMIFS(N19:N4993,$A19:$A4993,$A14,$C19:$C4993,$C14)</f>
        <v>0</v>
      </c>
      <c r="O14" s="142">
        <f>SUMIFS(O19:O4993,$A19:$A4993,$A14,$C19:$C4993,$C14)</f>
        <v>0</v>
      </c>
      <c r="P14" s="142">
        <f>SUMIFS(P19:P4993,$A19:$A4993,$A14,$C19:$C4993,$C14)</f>
        <v>0</v>
      </c>
      <c r="Q14" s="142">
        <f>SUMIFS(Q19:Q4993,$A19:$A4993,$A14,$C19:$C4993,$C14)</f>
        <v>0</v>
      </c>
      <c r="R14" s="144">
        <f t="shared" si="6"/>
        <v>0</v>
      </c>
      <c r="S14" s="219" t="str">
        <f t="shared" si="7"/>
        <v/>
      </c>
      <c r="T14" s="144">
        <f t="shared" si="8"/>
        <v>0</v>
      </c>
      <c r="U14" s="145" t="str">
        <f t="shared" si="9"/>
        <v/>
      </c>
    </row>
    <row r="15" spans="1:21" x14ac:dyDescent="0.25">
      <c r="A15" s="134" t="s">
        <v>19</v>
      </c>
      <c r="B15" s="135" t="s">
        <v>182</v>
      </c>
      <c r="C15" s="135" t="str">
        <f t="shared" si="10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SUMIFS(J19:J4993,$A19:$A4993,$A15,$C19:$C4993,$C15)</f>
        <v>0</v>
      </c>
      <c r="K15" s="142">
        <f>SUMIFS(K19:K4993,$A19:$A4993,$A15,$C19:$C4993,$C15)</f>
        <v>0</v>
      </c>
      <c r="L15" s="142">
        <f t="shared" si="4"/>
        <v>0</v>
      </c>
      <c r="M15" s="143" t="str">
        <f t="shared" si="5"/>
        <v/>
      </c>
      <c r="N15" s="141">
        <f>SUMIFS(N19:N4993,$A19:$A4993,$A15,$C19:$C4993,$C15)</f>
        <v>0</v>
      </c>
      <c r="O15" s="142">
        <f>SUMIFS(O19:O4993,$A19:$A4993,$A15,$C19:$C4993,$C15)</f>
        <v>0</v>
      </c>
      <c r="P15" s="142">
        <f>SUMIFS(P19:P4993,$A19:$A4993,$A15,$C19:$C4993,$C15)</f>
        <v>0</v>
      </c>
      <c r="Q15" s="142">
        <f>SUMIFS(Q19:Q4993,$A19:$A4993,$A15,$C19:$C4993,$C15)</f>
        <v>0</v>
      </c>
      <c r="R15" s="144">
        <f t="shared" si="6"/>
        <v>0</v>
      </c>
      <c r="S15" s="219" t="str">
        <f t="shared" si="7"/>
        <v/>
      </c>
      <c r="T15" s="144">
        <f t="shared" si="8"/>
        <v>0</v>
      </c>
      <c r="U15" s="145" t="str">
        <f t="shared" si="9"/>
        <v/>
      </c>
    </row>
    <row r="16" spans="1:21" ht="30" x14ac:dyDescent="0.25">
      <c r="A16" s="134" t="s">
        <v>21</v>
      </c>
      <c r="B16" s="135" t="s">
        <v>182</v>
      </c>
      <c r="C16" s="135" t="str">
        <f t="shared" si="10"/>
        <v>ДЗО 1</v>
      </c>
      <c r="D16" s="136" t="s">
        <v>182</v>
      </c>
      <c r="E16" s="137" t="s">
        <v>189</v>
      </c>
      <c r="F16" s="226"/>
      <c r="G16" s="139"/>
      <c r="H16" s="139"/>
      <c r="I16" s="140"/>
      <c r="J16" s="141">
        <f>SUMIFS(J19:J4993,$A19:$A4993,$A16,$C19:$C4993,$C16)</f>
        <v>0</v>
      </c>
      <c r="K16" s="142">
        <f>SUMIFS(K19:K4993,$A19:$A4993,$A16,$C19:$C4993,$C16)</f>
        <v>0</v>
      </c>
      <c r="L16" s="142">
        <f t="shared" si="4"/>
        <v>0</v>
      </c>
      <c r="M16" s="143" t="str">
        <f t="shared" si="5"/>
        <v/>
      </c>
      <c r="N16" s="141">
        <f>SUMIFS(N19:N4993,$A19:$A4993,$A16,$C19:$C4993,$C16)</f>
        <v>0</v>
      </c>
      <c r="O16" s="142">
        <f>SUMIFS(O19:O4993,$A19:$A4993,$A16,$C19:$C4993,$C16)</f>
        <v>0</v>
      </c>
      <c r="P16" s="142">
        <f>SUMIFS(P19:P4993,$A19:$A4993,$A16,$C19:$C4993,$C16)</f>
        <v>0</v>
      </c>
      <c r="Q16" s="142">
        <f>SUMIFS(Q19:Q4993,$A19:$A4993,$A16,$C19:$C4993,$C16)</f>
        <v>0</v>
      </c>
      <c r="R16" s="144">
        <f t="shared" si="6"/>
        <v>0</v>
      </c>
      <c r="S16" s="219" t="str">
        <f t="shared" si="7"/>
        <v/>
      </c>
      <c r="T16" s="144">
        <f t="shared" si="8"/>
        <v>0</v>
      </c>
      <c r="U16" s="145" t="str">
        <f t="shared" si="9"/>
        <v/>
      </c>
    </row>
    <row r="17" spans="1:21" x14ac:dyDescent="0.25">
      <c r="A17" s="134" t="s">
        <v>23</v>
      </c>
      <c r="B17" s="135" t="s">
        <v>182</v>
      </c>
      <c r="C17" s="135" t="str">
        <f t="shared" si="10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SUMIFS(J19:J4993,$A19:$A4993,$A17,$C19:$C4993,$C17)</f>
        <v>0</v>
      </c>
      <c r="K17" s="142">
        <f>SUMIFS(K19:K4993,$A19:$A4993,$A17,$C19:$C4993,$C17)</f>
        <v>0</v>
      </c>
      <c r="L17" s="142">
        <f t="shared" si="4"/>
        <v>0</v>
      </c>
      <c r="M17" s="143" t="str">
        <f t="shared" si="5"/>
        <v/>
      </c>
      <c r="N17" s="141">
        <f>SUMIFS(N19:N4993,$A19:$A4993,$A17,$C19:$C4993,$C17)</f>
        <v>0</v>
      </c>
      <c r="O17" s="142">
        <f>SUMIFS(O19:O4993,$A19:$A4993,$A17,$C19:$C4993,$C17)</f>
        <v>0</v>
      </c>
      <c r="P17" s="142">
        <f>SUMIFS(P19:P4993,$A19:$A4993,$A17,$C19:$C4993,$C17)</f>
        <v>0</v>
      </c>
      <c r="Q17" s="142">
        <f>SUMIFS(Q19:Q4993,$A19:$A4993,$A17,$C19:$C4993,$C17)</f>
        <v>0</v>
      </c>
      <c r="R17" s="144">
        <f t="shared" si="6"/>
        <v>0</v>
      </c>
      <c r="S17" s="219" t="str">
        <f t="shared" si="7"/>
        <v/>
      </c>
      <c r="T17" s="144">
        <f t="shared" si="8"/>
        <v>0</v>
      </c>
      <c r="U17" s="145" t="str">
        <f t="shared" si="9"/>
        <v/>
      </c>
    </row>
    <row r="18" spans="1:21" x14ac:dyDescent="0.25">
      <c r="A18" s="146" t="s">
        <v>25</v>
      </c>
      <c r="B18" s="147" t="s">
        <v>182</v>
      </c>
      <c r="C18" s="147" t="str">
        <f t="shared" si="10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SUMIFS(J19:J4993,$A19:$A4993,$A18,$C19:$C4993,$C18)</f>
        <v>0</v>
      </c>
      <c r="K18" s="154">
        <f>SUMIFS(K19:K4993,$A19:$A4993,$A18,$C19:$C4993,$C18)</f>
        <v>0</v>
      </c>
      <c r="L18" s="154">
        <f t="shared" si="4"/>
        <v>0</v>
      </c>
      <c r="M18" s="155" t="str">
        <f t="shared" si="5"/>
        <v/>
      </c>
      <c r="N18" s="153">
        <f>SUMIFS(N19:N4993,$A19:$A4993,$A18,$C19:$C4993,$C18)</f>
        <v>0</v>
      </c>
      <c r="O18" s="154">
        <f>SUMIFS(O19:O4993,$A19:$A4993,$A18,$C19:$C4993,$C18)</f>
        <v>0</v>
      </c>
      <c r="P18" s="154">
        <f>SUMIFS(P19:P4993,$A19:$A4993,$A18,$C19:$C4993,$C18)</f>
        <v>0</v>
      </c>
      <c r="Q18" s="154">
        <f>SUMIFS(Q19:Q4993,$A19:$A4993,$A18,$C19:$C4993,$C18)</f>
        <v>0</v>
      </c>
      <c r="R18" s="156">
        <f t="shared" si="6"/>
        <v>0</v>
      </c>
      <c r="S18" s="220" t="str">
        <f t="shared" si="7"/>
        <v/>
      </c>
      <c r="T18" s="156">
        <f t="shared" si="8"/>
        <v>0</v>
      </c>
      <c r="U18" s="157" t="str">
        <f t="shared" si="9"/>
        <v/>
      </c>
    </row>
    <row r="19" spans="1:21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/>
      <c r="G19" s="210"/>
      <c r="H19" s="163">
        <f>G19-F19</f>
        <v>0</v>
      </c>
      <c r="I19" s="164" t="str">
        <f>IFERROR(G19/F19-1,"")</f>
        <v/>
      </c>
      <c r="J19" s="165">
        <f>SUM(J20,J25,J30,J35,J40,J45,J50,J51)</f>
        <v>0</v>
      </c>
      <c r="K19" s="163">
        <f>SUM(K20,K25,K30,K35,K40,K45,K50,K51)</f>
        <v>0</v>
      </c>
      <c r="L19" s="163">
        <f t="shared" si="4"/>
        <v>0</v>
      </c>
      <c r="M19" s="164" t="str">
        <f t="shared" si="5"/>
        <v/>
      </c>
      <c r="N19" s="165">
        <f>SUM(N20,N25,N30,N35,N40,N45,N50,N51)</f>
        <v>0</v>
      </c>
      <c r="O19" s="163">
        <f>SUM(O20,O25,O30,O35,O40,O45,O50,O51)</f>
        <v>0</v>
      </c>
      <c r="P19" s="163">
        <f>SUM(P20,P25,P30,P35,P40,P45,P50,P51)</f>
        <v>0</v>
      </c>
      <c r="Q19" s="163">
        <f>SUM(Q20,Q25,Q30,Q35,Q40,Q45,Q50,Q51)</f>
        <v>0</v>
      </c>
      <c r="R19" s="166">
        <f t="shared" si="6"/>
        <v>0</v>
      </c>
      <c r="S19" s="221" t="str">
        <f t="shared" si="7"/>
        <v/>
      </c>
      <c r="T19" s="166">
        <f t="shared" si="8"/>
        <v>0</v>
      </c>
      <c r="U19" s="167" t="str">
        <f t="shared" si="9"/>
        <v/>
      </c>
    </row>
    <row r="20" spans="1:21" x14ac:dyDescent="0.25">
      <c r="A20" s="168" t="s">
        <v>10</v>
      </c>
      <c r="B20" s="169" t="str">
        <f>B19</f>
        <v>субъект РФ 1</v>
      </c>
      <c r="C20" s="169" t="str">
        <f t="shared" ref="C20:D35" si="11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SUM(J21:J24)</f>
        <v>0</v>
      </c>
      <c r="K20" s="173">
        <f>SUM(K21:K24)</f>
        <v>0</v>
      </c>
      <c r="L20" s="173">
        <f t="shared" si="4"/>
        <v>0</v>
      </c>
      <c r="M20" s="174" t="str">
        <f t="shared" si="5"/>
        <v/>
      </c>
      <c r="N20" s="172">
        <f>SUM(N21:N24)</f>
        <v>0</v>
      </c>
      <c r="O20" s="173">
        <f>SUM(O21:O24)</f>
        <v>0</v>
      </c>
      <c r="P20" s="173">
        <f>SUM(P21:P24)</f>
        <v>0</v>
      </c>
      <c r="Q20" s="173">
        <f>SUM(Q21:Q24)</f>
        <v>0</v>
      </c>
      <c r="R20" s="175">
        <f t="shared" si="6"/>
        <v>0</v>
      </c>
      <c r="S20" s="222" t="str">
        <f t="shared" si="7"/>
        <v/>
      </c>
      <c r="T20" s="175">
        <f t="shared" si="8"/>
        <v>0</v>
      </c>
      <c r="U20" s="176" t="str">
        <f t="shared" si="9"/>
        <v/>
      </c>
    </row>
    <row r="21" spans="1:21" x14ac:dyDescent="0.25">
      <c r="A21" s="177"/>
      <c r="B21" s="178" t="str">
        <f t="shared" ref="B21:D36" si="12">B20</f>
        <v>субъект РФ 1</v>
      </c>
      <c r="C21" s="178" t="str">
        <f t="shared" si="11"/>
        <v>ДЗО 1</v>
      </c>
      <c r="D21" s="179" t="str">
        <f t="shared" si="11"/>
        <v>филиал 1</v>
      </c>
      <c r="E21" s="191" t="s">
        <v>194</v>
      </c>
      <c r="F21" s="181"/>
      <c r="G21" s="182"/>
      <c r="H21" s="182"/>
      <c r="I21" s="183"/>
      <c r="J21" s="211"/>
      <c r="K21" s="185"/>
      <c r="L21" s="185">
        <f t="shared" si="4"/>
        <v>0</v>
      </c>
      <c r="M21" s="186" t="str">
        <f t="shared" si="5"/>
        <v/>
      </c>
      <c r="N21" s="184"/>
      <c r="O21" s="185"/>
      <c r="P21" s="185"/>
      <c r="Q21" s="185"/>
      <c r="R21" s="187">
        <f t="shared" si="6"/>
        <v>0</v>
      </c>
      <c r="S21" s="223" t="str">
        <f t="shared" si="7"/>
        <v/>
      </c>
      <c r="T21" s="187">
        <f t="shared" si="8"/>
        <v>0</v>
      </c>
      <c r="U21" s="188" t="str">
        <f t="shared" si="9"/>
        <v/>
      </c>
    </row>
    <row r="22" spans="1:21" x14ac:dyDescent="0.25">
      <c r="A22" s="177"/>
      <c r="B22" s="178" t="str">
        <f t="shared" si="12"/>
        <v>субъект РФ 1</v>
      </c>
      <c r="C22" s="178" t="str">
        <f t="shared" si="11"/>
        <v>ДЗО 1</v>
      </c>
      <c r="D22" s="179" t="str">
        <f t="shared" si="11"/>
        <v>филиал 1</v>
      </c>
      <c r="E22" s="191" t="s">
        <v>196</v>
      </c>
      <c r="F22" s="181"/>
      <c r="G22" s="182"/>
      <c r="H22" s="182"/>
      <c r="I22" s="183"/>
      <c r="J22" s="184"/>
      <c r="K22" s="185"/>
      <c r="L22" s="185">
        <f t="shared" si="4"/>
        <v>0</v>
      </c>
      <c r="M22" s="186" t="str">
        <f t="shared" si="5"/>
        <v/>
      </c>
      <c r="N22" s="184"/>
      <c r="O22" s="185"/>
      <c r="P22" s="185"/>
      <c r="Q22" s="185"/>
      <c r="R22" s="187">
        <f t="shared" si="6"/>
        <v>0</v>
      </c>
      <c r="S22" s="223" t="str">
        <f t="shared" si="7"/>
        <v/>
      </c>
      <c r="T22" s="187">
        <f t="shared" si="8"/>
        <v>0</v>
      </c>
      <c r="U22" s="188" t="str">
        <f t="shared" si="9"/>
        <v/>
      </c>
    </row>
    <row r="23" spans="1:21" x14ac:dyDescent="0.25">
      <c r="A23" s="177"/>
      <c r="B23" s="178" t="str">
        <f t="shared" si="12"/>
        <v>субъект РФ 1</v>
      </c>
      <c r="C23" s="178" t="str">
        <f t="shared" si="11"/>
        <v>ДЗО 1</v>
      </c>
      <c r="D23" s="179" t="str">
        <f t="shared" si="11"/>
        <v>филиал 1</v>
      </c>
      <c r="E23" s="191" t="s">
        <v>198</v>
      </c>
      <c r="F23" s="181"/>
      <c r="G23" s="182"/>
      <c r="H23" s="182"/>
      <c r="I23" s="183"/>
      <c r="J23" s="184"/>
      <c r="K23" s="185"/>
      <c r="L23" s="185">
        <f t="shared" si="4"/>
        <v>0</v>
      </c>
      <c r="M23" s="186" t="str">
        <f t="shared" si="5"/>
        <v/>
      </c>
      <c r="N23" s="184"/>
      <c r="O23" s="185"/>
      <c r="P23" s="185"/>
      <c r="Q23" s="185"/>
      <c r="R23" s="187">
        <f t="shared" si="6"/>
        <v>0</v>
      </c>
      <c r="S23" s="223" t="str">
        <f t="shared" si="7"/>
        <v/>
      </c>
      <c r="T23" s="187">
        <f t="shared" si="8"/>
        <v>0</v>
      </c>
      <c r="U23" s="188" t="str">
        <f t="shared" si="9"/>
        <v/>
      </c>
    </row>
    <row r="24" spans="1:21" x14ac:dyDescent="0.25">
      <c r="A24" s="177"/>
      <c r="B24" s="178" t="str">
        <f t="shared" si="12"/>
        <v>субъект РФ 1</v>
      </c>
      <c r="C24" s="178" t="str">
        <f t="shared" si="11"/>
        <v>ДЗО 1</v>
      </c>
      <c r="D24" s="179" t="str">
        <f t="shared" si="11"/>
        <v>филиал 1</v>
      </c>
      <c r="E24" s="191" t="s">
        <v>200</v>
      </c>
      <c r="F24" s="181"/>
      <c r="G24" s="182"/>
      <c r="H24" s="182"/>
      <c r="I24" s="183"/>
      <c r="J24" s="189"/>
      <c r="K24" s="190"/>
      <c r="L24" s="185">
        <f t="shared" si="4"/>
        <v>0</v>
      </c>
      <c r="M24" s="186" t="str">
        <f t="shared" si="5"/>
        <v/>
      </c>
      <c r="N24" s="189"/>
      <c r="O24" s="190"/>
      <c r="P24" s="190"/>
      <c r="Q24" s="190"/>
      <c r="R24" s="187">
        <f t="shared" si="6"/>
        <v>0</v>
      </c>
      <c r="S24" s="223" t="str">
        <f t="shared" si="7"/>
        <v/>
      </c>
      <c r="T24" s="187">
        <f t="shared" si="8"/>
        <v>0</v>
      </c>
      <c r="U24" s="188" t="str">
        <f t="shared" si="9"/>
        <v/>
      </c>
    </row>
    <row r="25" spans="1:21" x14ac:dyDescent="0.25">
      <c r="A25" s="168" t="s">
        <v>13</v>
      </c>
      <c r="B25" s="169" t="str">
        <f t="shared" si="12"/>
        <v>субъект РФ 1</v>
      </c>
      <c r="C25" s="169" t="str">
        <f t="shared" si="11"/>
        <v>ДЗО 1</v>
      </c>
      <c r="D25" s="170" t="str">
        <f t="shared" si="11"/>
        <v>филиал 1</v>
      </c>
      <c r="E25" s="171" t="s">
        <v>201</v>
      </c>
      <c r="F25" s="138"/>
      <c r="G25" s="139"/>
      <c r="H25" s="139"/>
      <c r="I25" s="140"/>
      <c r="J25" s="172">
        <f t="shared" ref="J25:K25" si="13">SUM(J26:J29)</f>
        <v>0</v>
      </c>
      <c r="K25" s="173">
        <f t="shared" si="13"/>
        <v>0</v>
      </c>
      <c r="L25" s="173">
        <f t="shared" si="4"/>
        <v>0</v>
      </c>
      <c r="M25" s="174" t="str">
        <f t="shared" si="5"/>
        <v/>
      </c>
      <c r="N25" s="172">
        <f t="shared" ref="N25:Q25" si="14">SUM(N26:N29)</f>
        <v>0</v>
      </c>
      <c r="O25" s="173">
        <f t="shared" si="14"/>
        <v>0</v>
      </c>
      <c r="P25" s="173">
        <f t="shared" si="14"/>
        <v>0</v>
      </c>
      <c r="Q25" s="173">
        <f t="shared" si="14"/>
        <v>0</v>
      </c>
      <c r="R25" s="175">
        <f t="shared" si="6"/>
        <v>0</v>
      </c>
      <c r="S25" s="222" t="str">
        <f t="shared" si="7"/>
        <v/>
      </c>
      <c r="T25" s="175">
        <f t="shared" si="8"/>
        <v>0</v>
      </c>
      <c r="U25" s="176" t="str">
        <f t="shared" si="9"/>
        <v/>
      </c>
    </row>
    <row r="26" spans="1:21" x14ac:dyDescent="0.25">
      <c r="A26" s="177"/>
      <c r="B26" s="178" t="str">
        <f t="shared" si="12"/>
        <v>субъект РФ 1</v>
      </c>
      <c r="C26" s="178" t="str">
        <f t="shared" si="11"/>
        <v>ДЗО 1</v>
      </c>
      <c r="D26" s="179" t="str">
        <f t="shared" si="11"/>
        <v>филиал 1</v>
      </c>
      <c r="E26" s="191" t="s">
        <v>194</v>
      </c>
      <c r="F26" s="181"/>
      <c r="G26" s="182"/>
      <c r="H26" s="182"/>
      <c r="I26" s="183"/>
      <c r="J26" s="184"/>
      <c r="K26" s="185"/>
      <c r="L26" s="185">
        <f t="shared" si="4"/>
        <v>0</v>
      </c>
      <c r="M26" s="186" t="str">
        <f t="shared" si="5"/>
        <v/>
      </c>
      <c r="N26" s="184"/>
      <c r="O26" s="185"/>
      <c r="P26" s="185"/>
      <c r="Q26" s="185"/>
      <c r="R26" s="187">
        <f t="shared" si="6"/>
        <v>0</v>
      </c>
      <c r="S26" s="223" t="str">
        <f t="shared" si="7"/>
        <v/>
      </c>
      <c r="T26" s="187">
        <f t="shared" si="8"/>
        <v>0</v>
      </c>
      <c r="U26" s="188" t="str">
        <f t="shared" si="9"/>
        <v/>
      </c>
    </row>
    <row r="27" spans="1:21" x14ac:dyDescent="0.25">
      <c r="A27" s="177"/>
      <c r="B27" s="178" t="str">
        <f t="shared" si="12"/>
        <v>субъект РФ 1</v>
      </c>
      <c r="C27" s="178" t="str">
        <f t="shared" si="11"/>
        <v>ДЗО 1</v>
      </c>
      <c r="D27" s="179" t="str">
        <f t="shared" si="11"/>
        <v>филиал 1</v>
      </c>
      <c r="E27" s="191" t="s">
        <v>196</v>
      </c>
      <c r="F27" s="181"/>
      <c r="G27" s="182"/>
      <c r="H27" s="182"/>
      <c r="I27" s="183"/>
      <c r="J27" s="184"/>
      <c r="K27" s="185"/>
      <c r="L27" s="185">
        <f t="shared" si="4"/>
        <v>0</v>
      </c>
      <c r="M27" s="186" t="str">
        <f t="shared" si="5"/>
        <v/>
      </c>
      <c r="N27" s="184"/>
      <c r="O27" s="185"/>
      <c r="P27" s="185"/>
      <c r="Q27" s="185"/>
      <c r="R27" s="187">
        <f t="shared" si="6"/>
        <v>0</v>
      </c>
      <c r="S27" s="223" t="str">
        <f t="shared" si="7"/>
        <v/>
      </c>
      <c r="T27" s="187">
        <f t="shared" si="8"/>
        <v>0</v>
      </c>
      <c r="U27" s="188" t="str">
        <f t="shared" si="9"/>
        <v/>
      </c>
    </row>
    <row r="28" spans="1:21" x14ac:dyDescent="0.25">
      <c r="A28" s="177"/>
      <c r="B28" s="178" t="str">
        <f t="shared" si="12"/>
        <v>субъект РФ 1</v>
      </c>
      <c r="C28" s="178" t="str">
        <f t="shared" si="11"/>
        <v>ДЗО 1</v>
      </c>
      <c r="D28" s="179" t="str">
        <f t="shared" si="11"/>
        <v>филиал 1</v>
      </c>
      <c r="E28" s="191" t="s">
        <v>198</v>
      </c>
      <c r="F28" s="181"/>
      <c r="G28" s="182"/>
      <c r="H28" s="182"/>
      <c r="I28" s="183"/>
      <c r="J28" s="184"/>
      <c r="K28" s="185"/>
      <c r="L28" s="185">
        <f t="shared" si="4"/>
        <v>0</v>
      </c>
      <c r="M28" s="186" t="str">
        <f t="shared" si="5"/>
        <v/>
      </c>
      <c r="N28" s="184"/>
      <c r="O28" s="185"/>
      <c r="P28" s="185"/>
      <c r="Q28" s="185"/>
      <c r="R28" s="187">
        <f t="shared" si="6"/>
        <v>0</v>
      </c>
      <c r="S28" s="223" t="str">
        <f t="shared" si="7"/>
        <v/>
      </c>
      <c r="T28" s="187">
        <f t="shared" si="8"/>
        <v>0</v>
      </c>
      <c r="U28" s="188" t="str">
        <f t="shared" si="9"/>
        <v/>
      </c>
    </row>
    <row r="29" spans="1:21" x14ac:dyDescent="0.25">
      <c r="A29" s="177"/>
      <c r="B29" s="178" t="str">
        <f t="shared" si="12"/>
        <v>субъект РФ 1</v>
      </c>
      <c r="C29" s="178" t="str">
        <f t="shared" si="11"/>
        <v>ДЗО 1</v>
      </c>
      <c r="D29" s="179" t="str">
        <f t="shared" si="11"/>
        <v>филиал 1</v>
      </c>
      <c r="E29" s="191" t="s">
        <v>200</v>
      </c>
      <c r="F29" s="181"/>
      <c r="G29" s="182"/>
      <c r="H29" s="182"/>
      <c r="I29" s="183"/>
      <c r="J29" s="184"/>
      <c r="K29" s="185"/>
      <c r="L29" s="185">
        <f t="shared" si="4"/>
        <v>0</v>
      </c>
      <c r="M29" s="186" t="str">
        <f t="shared" si="5"/>
        <v/>
      </c>
      <c r="N29" s="184"/>
      <c r="O29" s="185"/>
      <c r="P29" s="185"/>
      <c r="Q29" s="185"/>
      <c r="R29" s="187">
        <f t="shared" si="6"/>
        <v>0</v>
      </c>
      <c r="S29" s="223" t="str">
        <f t="shared" si="7"/>
        <v/>
      </c>
      <c r="T29" s="187">
        <f t="shared" si="8"/>
        <v>0</v>
      </c>
      <c r="U29" s="188" t="str">
        <f t="shared" si="9"/>
        <v/>
      </c>
    </row>
    <row r="30" spans="1:21" x14ac:dyDescent="0.25">
      <c r="A30" s="168" t="s">
        <v>15</v>
      </c>
      <c r="B30" s="169" t="str">
        <f t="shared" si="12"/>
        <v>субъект РФ 1</v>
      </c>
      <c r="C30" s="169" t="str">
        <f t="shared" si="11"/>
        <v>ДЗО 1</v>
      </c>
      <c r="D30" s="170" t="str">
        <f t="shared" si="11"/>
        <v>филиал 1</v>
      </c>
      <c r="E30" s="171" t="s">
        <v>186</v>
      </c>
      <c r="F30" s="138"/>
      <c r="G30" s="139"/>
      <c r="H30" s="139"/>
      <c r="I30" s="140"/>
      <c r="J30" s="172">
        <f t="shared" ref="J30:K30" si="15">SUM(J31:J34)</f>
        <v>0</v>
      </c>
      <c r="K30" s="173">
        <f t="shared" si="15"/>
        <v>0</v>
      </c>
      <c r="L30" s="173">
        <f t="shared" si="4"/>
        <v>0</v>
      </c>
      <c r="M30" s="174" t="str">
        <f t="shared" si="5"/>
        <v/>
      </c>
      <c r="N30" s="172">
        <f t="shared" ref="N30:Q30" si="16">SUM(N31:N34)</f>
        <v>0</v>
      </c>
      <c r="O30" s="173">
        <f t="shared" si="16"/>
        <v>0</v>
      </c>
      <c r="P30" s="173">
        <f t="shared" si="16"/>
        <v>0</v>
      </c>
      <c r="Q30" s="173">
        <f t="shared" si="16"/>
        <v>0</v>
      </c>
      <c r="R30" s="175">
        <f t="shared" si="6"/>
        <v>0</v>
      </c>
      <c r="S30" s="222" t="str">
        <f t="shared" si="7"/>
        <v/>
      </c>
      <c r="T30" s="175">
        <f t="shared" si="8"/>
        <v>0</v>
      </c>
      <c r="U30" s="176" t="str">
        <f t="shared" si="9"/>
        <v/>
      </c>
    </row>
    <row r="31" spans="1:21" x14ac:dyDescent="0.25">
      <c r="A31" s="177"/>
      <c r="B31" s="178" t="str">
        <f t="shared" si="12"/>
        <v>субъект РФ 1</v>
      </c>
      <c r="C31" s="178" t="str">
        <f t="shared" si="11"/>
        <v>ДЗО 1</v>
      </c>
      <c r="D31" s="179" t="str">
        <f t="shared" si="11"/>
        <v>филиал 1</v>
      </c>
      <c r="E31" s="191" t="s">
        <v>194</v>
      </c>
      <c r="F31" s="181"/>
      <c r="G31" s="182"/>
      <c r="H31" s="182"/>
      <c r="I31" s="183"/>
      <c r="J31" s="184"/>
      <c r="K31" s="185"/>
      <c r="L31" s="185">
        <f t="shared" si="4"/>
        <v>0</v>
      </c>
      <c r="M31" s="186" t="str">
        <f t="shared" si="5"/>
        <v/>
      </c>
      <c r="N31" s="184"/>
      <c r="O31" s="185"/>
      <c r="P31" s="185"/>
      <c r="Q31" s="185"/>
      <c r="R31" s="187">
        <f t="shared" si="6"/>
        <v>0</v>
      </c>
      <c r="S31" s="223" t="str">
        <f t="shared" si="7"/>
        <v/>
      </c>
      <c r="T31" s="187">
        <f t="shared" si="8"/>
        <v>0</v>
      </c>
      <c r="U31" s="188" t="str">
        <f t="shared" si="9"/>
        <v/>
      </c>
    </row>
    <row r="32" spans="1:21" x14ac:dyDescent="0.25">
      <c r="A32" s="177"/>
      <c r="B32" s="178" t="str">
        <f t="shared" si="12"/>
        <v>субъект РФ 1</v>
      </c>
      <c r="C32" s="178" t="str">
        <f t="shared" si="11"/>
        <v>ДЗО 1</v>
      </c>
      <c r="D32" s="179" t="str">
        <f t="shared" si="11"/>
        <v>филиал 1</v>
      </c>
      <c r="E32" s="191" t="s">
        <v>196</v>
      </c>
      <c r="F32" s="181"/>
      <c r="G32" s="182"/>
      <c r="H32" s="182"/>
      <c r="I32" s="183"/>
      <c r="J32" s="184"/>
      <c r="K32" s="185"/>
      <c r="L32" s="185">
        <f t="shared" si="4"/>
        <v>0</v>
      </c>
      <c r="M32" s="186" t="str">
        <f t="shared" si="5"/>
        <v/>
      </c>
      <c r="N32" s="184"/>
      <c r="O32" s="185"/>
      <c r="P32" s="185"/>
      <c r="Q32" s="185"/>
      <c r="R32" s="187">
        <f t="shared" si="6"/>
        <v>0</v>
      </c>
      <c r="S32" s="223" t="str">
        <f t="shared" si="7"/>
        <v/>
      </c>
      <c r="T32" s="187">
        <f t="shared" si="8"/>
        <v>0</v>
      </c>
      <c r="U32" s="188" t="str">
        <f t="shared" si="9"/>
        <v/>
      </c>
    </row>
    <row r="33" spans="1:21" x14ac:dyDescent="0.25">
      <c r="A33" s="177"/>
      <c r="B33" s="178" t="str">
        <f t="shared" si="12"/>
        <v>субъект РФ 1</v>
      </c>
      <c r="C33" s="178" t="str">
        <f t="shared" si="11"/>
        <v>ДЗО 1</v>
      </c>
      <c r="D33" s="179" t="str">
        <f t="shared" si="11"/>
        <v>филиал 1</v>
      </c>
      <c r="E33" s="191" t="s">
        <v>198</v>
      </c>
      <c r="F33" s="181"/>
      <c r="G33" s="182"/>
      <c r="H33" s="182"/>
      <c r="I33" s="183"/>
      <c r="J33" s="189"/>
      <c r="K33" s="190"/>
      <c r="L33" s="185">
        <f t="shared" si="4"/>
        <v>0</v>
      </c>
      <c r="M33" s="186" t="str">
        <f t="shared" si="5"/>
        <v/>
      </c>
      <c r="N33" s="189"/>
      <c r="O33" s="190"/>
      <c r="P33" s="190"/>
      <c r="Q33" s="190"/>
      <c r="R33" s="187">
        <f t="shared" si="6"/>
        <v>0</v>
      </c>
      <c r="S33" s="223" t="str">
        <f t="shared" si="7"/>
        <v/>
      </c>
      <c r="T33" s="187">
        <f t="shared" si="8"/>
        <v>0</v>
      </c>
      <c r="U33" s="188" t="str">
        <f t="shared" si="9"/>
        <v/>
      </c>
    </row>
    <row r="34" spans="1:21" x14ac:dyDescent="0.25">
      <c r="A34" s="177"/>
      <c r="B34" s="178" t="str">
        <f t="shared" si="12"/>
        <v>субъект РФ 1</v>
      </c>
      <c r="C34" s="178" t="str">
        <f t="shared" si="11"/>
        <v>ДЗО 1</v>
      </c>
      <c r="D34" s="179" t="str">
        <f t="shared" si="11"/>
        <v>филиал 1</v>
      </c>
      <c r="E34" s="191" t="s">
        <v>200</v>
      </c>
      <c r="F34" s="181"/>
      <c r="G34" s="182"/>
      <c r="H34" s="182"/>
      <c r="I34" s="183"/>
      <c r="J34" s="184"/>
      <c r="K34" s="185"/>
      <c r="L34" s="185">
        <f t="shared" si="4"/>
        <v>0</v>
      </c>
      <c r="M34" s="186" t="str">
        <f t="shared" si="5"/>
        <v/>
      </c>
      <c r="N34" s="184"/>
      <c r="O34" s="185"/>
      <c r="P34" s="185"/>
      <c r="Q34" s="185"/>
      <c r="R34" s="187">
        <f t="shared" si="6"/>
        <v>0</v>
      </c>
      <c r="S34" s="223" t="str">
        <f t="shared" si="7"/>
        <v/>
      </c>
      <c r="T34" s="187">
        <f t="shared" si="8"/>
        <v>0</v>
      </c>
      <c r="U34" s="188" t="str">
        <f t="shared" si="9"/>
        <v/>
      </c>
    </row>
    <row r="35" spans="1:21" x14ac:dyDescent="0.25">
      <c r="A35" s="168" t="s">
        <v>17</v>
      </c>
      <c r="B35" s="169" t="str">
        <f t="shared" si="12"/>
        <v>субъект РФ 1</v>
      </c>
      <c r="C35" s="169" t="str">
        <f t="shared" si="11"/>
        <v>ДЗО 1</v>
      </c>
      <c r="D35" s="170" t="str">
        <f t="shared" si="11"/>
        <v>филиал 1</v>
      </c>
      <c r="E35" s="171" t="s">
        <v>187</v>
      </c>
      <c r="F35" s="138"/>
      <c r="G35" s="139"/>
      <c r="H35" s="139"/>
      <c r="I35" s="140"/>
      <c r="J35" s="172">
        <f t="shared" ref="J35:K35" si="17">SUM(J36:J39)</f>
        <v>0</v>
      </c>
      <c r="K35" s="173">
        <f t="shared" si="17"/>
        <v>0</v>
      </c>
      <c r="L35" s="173">
        <f t="shared" si="4"/>
        <v>0</v>
      </c>
      <c r="M35" s="174" t="str">
        <f t="shared" si="5"/>
        <v/>
      </c>
      <c r="N35" s="172">
        <f t="shared" ref="N35:Q35" si="18">SUM(N36:N39)</f>
        <v>0</v>
      </c>
      <c r="O35" s="173">
        <f t="shared" si="18"/>
        <v>0</v>
      </c>
      <c r="P35" s="173">
        <f t="shared" si="18"/>
        <v>0</v>
      </c>
      <c r="Q35" s="173">
        <f t="shared" si="18"/>
        <v>0</v>
      </c>
      <c r="R35" s="175">
        <f t="shared" si="6"/>
        <v>0</v>
      </c>
      <c r="S35" s="222" t="str">
        <f t="shared" si="7"/>
        <v/>
      </c>
      <c r="T35" s="175">
        <f t="shared" si="8"/>
        <v>0</v>
      </c>
      <c r="U35" s="176" t="str">
        <f t="shared" si="9"/>
        <v/>
      </c>
    </row>
    <row r="36" spans="1:21" x14ac:dyDescent="0.25">
      <c r="A36" s="177"/>
      <c r="B36" s="178" t="str">
        <f t="shared" si="12"/>
        <v>субъект РФ 1</v>
      </c>
      <c r="C36" s="178" t="str">
        <f t="shared" si="12"/>
        <v>ДЗО 1</v>
      </c>
      <c r="D36" s="179" t="str">
        <f t="shared" si="12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>
        <f t="shared" si="4"/>
        <v>0</v>
      </c>
      <c r="M36" s="186" t="str">
        <f t="shared" si="5"/>
        <v/>
      </c>
      <c r="N36" s="184"/>
      <c r="O36" s="185"/>
      <c r="P36" s="185"/>
      <c r="Q36" s="185"/>
      <c r="R36" s="187">
        <f t="shared" si="6"/>
        <v>0</v>
      </c>
      <c r="S36" s="223" t="str">
        <f t="shared" si="7"/>
        <v/>
      </c>
      <c r="T36" s="187">
        <f t="shared" si="8"/>
        <v>0</v>
      </c>
      <c r="U36" s="188" t="str">
        <f t="shared" si="9"/>
        <v/>
      </c>
    </row>
    <row r="37" spans="1:21" x14ac:dyDescent="0.25">
      <c r="A37" s="177"/>
      <c r="B37" s="178" t="str">
        <f t="shared" ref="B37:D52" si="19">B36</f>
        <v>субъект РФ 1</v>
      </c>
      <c r="C37" s="178" t="str">
        <f t="shared" si="19"/>
        <v>ДЗО 1</v>
      </c>
      <c r="D37" s="179" t="str">
        <f t="shared" si="19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>
        <f t="shared" si="4"/>
        <v>0</v>
      </c>
      <c r="M37" s="186" t="str">
        <f t="shared" si="5"/>
        <v/>
      </c>
      <c r="N37" s="184"/>
      <c r="O37" s="185"/>
      <c r="P37" s="185"/>
      <c r="Q37" s="185"/>
      <c r="R37" s="187">
        <f t="shared" si="6"/>
        <v>0</v>
      </c>
      <c r="S37" s="223" t="str">
        <f t="shared" si="7"/>
        <v/>
      </c>
      <c r="T37" s="187">
        <f t="shared" si="8"/>
        <v>0</v>
      </c>
      <c r="U37" s="188" t="str">
        <f t="shared" si="9"/>
        <v/>
      </c>
    </row>
    <row r="38" spans="1:21" x14ac:dyDescent="0.25">
      <c r="A38" s="177"/>
      <c r="B38" s="178" t="str">
        <f t="shared" si="19"/>
        <v>субъект РФ 1</v>
      </c>
      <c r="C38" s="178" t="str">
        <f t="shared" si="19"/>
        <v>ДЗО 1</v>
      </c>
      <c r="D38" s="179" t="str">
        <f t="shared" si="19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85">
        <f t="shared" si="4"/>
        <v>0</v>
      </c>
      <c r="M38" s="186" t="str">
        <f t="shared" si="5"/>
        <v/>
      </c>
      <c r="N38" s="189"/>
      <c r="O38" s="190"/>
      <c r="P38" s="190"/>
      <c r="Q38" s="190"/>
      <c r="R38" s="187">
        <f t="shared" si="6"/>
        <v>0</v>
      </c>
      <c r="S38" s="223" t="str">
        <f t="shared" si="7"/>
        <v/>
      </c>
      <c r="T38" s="187">
        <f t="shared" si="8"/>
        <v>0</v>
      </c>
      <c r="U38" s="188" t="str">
        <f t="shared" si="9"/>
        <v/>
      </c>
    </row>
    <row r="39" spans="1:21" x14ac:dyDescent="0.25">
      <c r="A39" s="177"/>
      <c r="B39" s="178" t="str">
        <f t="shared" si="19"/>
        <v>субъект РФ 1</v>
      </c>
      <c r="C39" s="178" t="str">
        <f t="shared" si="19"/>
        <v>ДЗО 1</v>
      </c>
      <c r="D39" s="179" t="str">
        <f t="shared" si="19"/>
        <v>филиал 1</v>
      </c>
      <c r="E39" s="191" t="s">
        <v>200</v>
      </c>
      <c r="F39" s="181"/>
      <c r="G39" s="182"/>
      <c r="H39" s="182"/>
      <c r="I39" s="183"/>
      <c r="J39" s="184"/>
      <c r="K39" s="185"/>
      <c r="L39" s="185">
        <f t="shared" si="4"/>
        <v>0</v>
      </c>
      <c r="M39" s="186" t="str">
        <f t="shared" si="5"/>
        <v/>
      </c>
      <c r="N39" s="184"/>
      <c r="O39" s="185"/>
      <c r="P39" s="185"/>
      <c r="Q39" s="185"/>
      <c r="R39" s="187">
        <f t="shared" si="6"/>
        <v>0</v>
      </c>
      <c r="S39" s="223" t="str">
        <f t="shared" si="7"/>
        <v/>
      </c>
      <c r="T39" s="187">
        <f t="shared" si="8"/>
        <v>0</v>
      </c>
      <c r="U39" s="188" t="str">
        <f t="shared" si="9"/>
        <v/>
      </c>
    </row>
    <row r="40" spans="1:21" x14ac:dyDescent="0.25">
      <c r="A40" s="168" t="s">
        <v>19</v>
      </c>
      <c r="B40" s="169" t="str">
        <f t="shared" si="19"/>
        <v>субъект РФ 1</v>
      </c>
      <c r="C40" s="169" t="str">
        <f t="shared" si="19"/>
        <v>ДЗО 1</v>
      </c>
      <c r="D40" s="170" t="str">
        <f t="shared" si="19"/>
        <v>филиал 1</v>
      </c>
      <c r="E40" s="171" t="s">
        <v>188</v>
      </c>
      <c r="F40" s="138"/>
      <c r="G40" s="139"/>
      <c r="H40" s="139"/>
      <c r="I40" s="140"/>
      <c r="J40" s="172">
        <f t="shared" ref="J40:K40" si="20">SUM(J41:J44)</f>
        <v>0</v>
      </c>
      <c r="K40" s="173">
        <f t="shared" si="20"/>
        <v>0</v>
      </c>
      <c r="L40" s="173">
        <f t="shared" si="4"/>
        <v>0</v>
      </c>
      <c r="M40" s="174" t="str">
        <f t="shared" si="5"/>
        <v/>
      </c>
      <c r="N40" s="172">
        <f t="shared" ref="N40:Q40" si="21">SUM(N41:N44)</f>
        <v>0</v>
      </c>
      <c r="O40" s="173">
        <f t="shared" si="21"/>
        <v>0</v>
      </c>
      <c r="P40" s="173">
        <f t="shared" si="21"/>
        <v>0</v>
      </c>
      <c r="Q40" s="173">
        <f t="shared" si="21"/>
        <v>0</v>
      </c>
      <c r="R40" s="175">
        <f t="shared" si="6"/>
        <v>0</v>
      </c>
      <c r="S40" s="222" t="str">
        <f t="shared" si="7"/>
        <v/>
      </c>
      <c r="T40" s="175">
        <f t="shared" si="8"/>
        <v>0</v>
      </c>
      <c r="U40" s="176" t="str">
        <f t="shared" si="9"/>
        <v/>
      </c>
    </row>
    <row r="41" spans="1:21" x14ac:dyDescent="0.25">
      <c r="A41" s="177"/>
      <c r="B41" s="178" t="str">
        <f t="shared" si="19"/>
        <v>субъект РФ 1</v>
      </c>
      <c r="C41" s="178" t="str">
        <f t="shared" si="19"/>
        <v>ДЗО 1</v>
      </c>
      <c r="D41" s="179" t="str">
        <f t="shared" si="19"/>
        <v>филиал 1</v>
      </c>
      <c r="E41" s="191" t="s">
        <v>194</v>
      </c>
      <c r="F41" s="181"/>
      <c r="G41" s="182"/>
      <c r="H41" s="182"/>
      <c r="I41" s="183"/>
      <c r="J41" s="189"/>
      <c r="K41" s="190"/>
      <c r="L41" s="185">
        <f t="shared" si="4"/>
        <v>0</v>
      </c>
      <c r="M41" s="186" t="str">
        <f t="shared" si="5"/>
        <v/>
      </c>
      <c r="N41" s="189"/>
      <c r="O41" s="190"/>
      <c r="P41" s="190"/>
      <c r="Q41" s="190"/>
      <c r="R41" s="187">
        <f t="shared" si="6"/>
        <v>0</v>
      </c>
      <c r="S41" s="223" t="str">
        <f t="shared" si="7"/>
        <v/>
      </c>
      <c r="T41" s="187">
        <f t="shared" si="8"/>
        <v>0</v>
      </c>
      <c r="U41" s="188" t="str">
        <f t="shared" si="9"/>
        <v/>
      </c>
    </row>
    <row r="42" spans="1:21" x14ac:dyDescent="0.25">
      <c r="A42" s="177"/>
      <c r="B42" s="178" t="str">
        <f t="shared" si="19"/>
        <v>субъект РФ 1</v>
      </c>
      <c r="C42" s="178" t="str">
        <f t="shared" si="19"/>
        <v>ДЗО 1</v>
      </c>
      <c r="D42" s="179" t="str">
        <f t="shared" si="19"/>
        <v>филиал 1</v>
      </c>
      <c r="E42" s="191" t="s">
        <v>196</v>
      </c>
      <c r="F42" s="181"/>
      <c r="G42" s="182"/>
      <c r="H42" s="182"/>
      <c r="I42" s="183"/>
      <c r="J42" s="189"/>
      <c r="K42" s="190"/>
      <c r="L42" s="185">
        <f t="shared" si="4"/>
        <v>0</v>
      </c>
      <c r="M42" s="186" t="str">
        <f t="shared" si="5"/>
        <v/>
      </c>
      <c r="N42" s="189"/>
      <c r="O42" s="190"/>
      <c r="P42" s="190"/>
      <c r="Q42" s="190"/>
      <c r="R42" s="187">
        <f t="shared" si="6"/>
        <v>0</v>
      </c>
      <c r="S42" s="223" t="str">
        <f t="shared" si="7"/>
        <v/>
      </c>
      <c r="T42" s="187">
        <f t="shared" si="8"/>
        <v>0</v>
      </c>
      <c r="U42" s="188" t="str">
        <f t="shared" si="9"/>
        <v/>
      </c>
    </row>
    <row r="43" spans="1:21" x14ac:dyDescent="0.25">
      <c r="A43" s="177"/>
      <c r="B43" s="178" t="str">
        <f t="shared" si="19"/>
        <v>субъект РФ 1</v>
      </c>
      <c r="C43" s="178" t="str">
        <f t="shared" si="19"/>
        <v>ДЗО 1</v>
      </c>
      <c r="D43" s="179" t="str">
        <f t="shared" si="19"/>
        <v>филиал 1</v>
      </c>
      <c r="E43" s="191" t="s">
        <v>198</v>
      </c>
      <c r="F43" s="181"/>
      <c r="G43" s="182"/>
      <c r="H43" s="182"/>
      <c r="I43" s="183"/>
      <c r="J43" s="189"/>
      <c r="K43" s="190"/>
      <c r="L43" s="185">
        <f t="shared" si="4"/>
        <v>0</v>
      </c>
      <c r="M43" s="186" t="str">
        <f t="shared" si="5"/>
        <v/>
      </c>
      <c r="N43" s="189"/>
      <c r="O43" s="190"/>
      <c r="P43" s="190"/>
      <c r="Q43" s="190"/>
      <c r="R43" s="187">
        <f t="shared" si="6"/>
        <v>0</v>
      </c>
      <c r="S43" s="223" t="str">
        <f t="shared" si="7"/>
        <v/>
      </c>
      <c r="T43" s="187">
        <f t="shared" si="8"/>
        <v>0</v>
      </c>
      <c r="U43" s="188" t="str">
        <f t="shared" si="9"/>
        <v/>
      </c>
    </row>
    <row r="44" spans="1:21" x14ac:dyDescent="0.25">
      <c r="A44" s="177"/>
      <c r="B44" s="178" t="str">
        <f t="shared" si="19"/>
        <v>субъект РФ 1</v>
      </c>
      <c r="C44" s="178" t="str">
        <f t="shared" si="19"/>
        <v>ДЗО 1</v>
      </c>
      <c r="D44" s="179" t="str">
        <f t="shared" si="19"/>
        <v>филиал 1</v>
      </c>
      <c r="E44" s="191" t="s">
        <v>200</v>
      </c>
      <c r="F44" s="181"/>
      <c r="G44" s="182"/>
      <c r="H44" s="182"/>
      <c r="I44" s="183"/>
      <c r="J44" s="184"/>
      <c r="K44" s="185"/>
      <c r="L44" s="185">
        <f t="shared" si="4"/>
        <v>0</v>
      </c>
      <c r="M44" s="186" t="str">
        <f t="shared" si="5"/>
        <v/>
      </c>
      <c r="N44" s="184"/>
      <c r="O44" s="185"/>
      <c r="P44" s="185"/>
      <c r="Q44" s="185"/>
      <c r="R44" s="187">
        <f t="shared" si="6"/>
        <v>0</v>
      </c>
      <c r="S44" s="223" t="str">
        <f t="shared" si="7"/>
        <v/>
      </c>
      <c r="T44" s="187">
        <f t="shared" si="8"/>
        <v>0</v>
      </c>
      <c r="U44" s="188" t="str">
        <f t="shared" si="9"/>
        <v/>
      </c>
    </row>
    <row r="45" spans="1:21" ht="30" x14ac:dyDescent="0.25">
      <c r="A45" s="168" t="s">
        <v>21</v>
      </c>
      <c r="B45" s="169" t="str">
        <f t="shared" si="19"/>
        <v>субъект РФ 1</v>
      </c>
      <c r="C45" s="169" t="str">
        <f t="shared" si="19"/>
        <v>ДЗО 1</v>
      </c>
      <c r="D45" s="170" t="str">
        <f t="shared" si="19"/>
        <v>филиал 1</v>
      </c>
      <c r="E45" s="171" t="s">
        <v>189</v>
      </c>
      <c r="F45" s="138"/>
      <c r="G45" s="139"/>
      <c r="H45" s="139"/>
      <c r="I45" s="140"/>
      <c r="J45" s="172">
        <f t="shared" ref="J45:K45" si="22">SUM(J46:J49)</f>
        <v>0</v>
      </c>
      <c r="K45" s="173">
        <f t="shared" si="22"/>
        <v>0</v>
      </c>
      <c r="L45" s="173">
        <f t="shared" si="4"/>
        <v>0</v>
      </c>
      <c r="M45" s="174" t="str">
        <f t="shared" si="5"/>
        <v/>
      </c>
      <c r="N45" s="172">
        <f t="shared" ref="N45:Q45" si="23">SUM(N46:N49)</f>
        <v>0</v>
      </c>
      <c r="O45" s="173">
        <f t="shared" si="23"/>
        <v>0</v>
      </c>
      <c r="P45" s="173">
        <f t="shared" si="23"/>
        <v>0</v>
      </c>
      <c r="Q45" s="173">
        <f t="shared" si="23"/>
        <v>0</v>
      </c>
      <c r="R45" s="175">
        <f t="shared" si="6"/>
        <v>0</v>
      </c>
      <c r="S45" s="222" t="str">
        <f t="shared" si="7"/>
        <v/>
      </c>
      <c r="T45" s="175">
        <f t="shared" si="8"/>
        <v>0</v>
      </c>
      <c r="U45" s="176" t="str">
        <f t="shared" si="9"/>
        <v/>
      </c>
    </row>
    <row r="46" spans="1:21" x14ac:dyDescent="0.25">
      <c r="A46" s="177"/>
      <c r="B46" s="178" t="str">
        <f t="shared" si="19"/>
        <v>субъект РФ 1</v>
      </c>
      <c r="C46" s="178" t="str">
        <f t="shared" si="19"/>
        <v>ДЗО 1</v>
      </c>
      <c r="D46" s="179" t="str">
        <f t="shared" si="19"/>
        <v>филиал 1</v>
      </c>
      <c r="E46" s="191" t="s">
        <v>194</v>
      </c>
      <c r="F46" s="181"/>
      <c r="G46" s="182"/>
      <c r="H46" s="182"/>
      <c r="I46" s="183"/>
      <c r="J46" s="184"/>
      <c r="K46" s="185"/>
      <c r="L46" s="185">
        <f t="shared" si="4"/>
        <v>0</v>
      </c>
      <c r="M46" s="186" t="str">
        <f t="shared" si="5"/>
        <v/>
      </c>
      <c r="N46" s="184"/>
      <c r="O46" s="185"/>
      <c r="P46" s="185"/>
      <c r="Q46" s="185"/>
      <c r="R46" s="187">
        <f t="shared" si="6"/>
        <v>0</v>
      </c>
      <c r="S46" s="223" t="str">
        <f t="shared" si="7"/>
        <v/>
      </c>
      <c r="T46" s="187">
        <f t="shared" si="8"/>
        <v>0</v>
      </c>
      <c r="U46" s="188" t="str">
        <f t="shared" si="9"/>
        <v/>
      </c>
    </row>
    <row r="47" spans="1:21" x14ac:dyDescent="0.25">
      <c r="A47" s="177"/>
      <c r="B47" s="178" t="str">
        <f t="shared" si="19"/>
        <v>субъект РФ 1</v>
      </c>
      <c r="C47" s="178" t="str">
        <f t="shared" si="19"/>
        <v>ДЗО 1</v>
      </c>
      <c r="D47" s="179" t="str">
        <f t="shared" si="19"/>
        <v>филиал 1</v>
      </c>
      <c r="E47" s="191" t="s">
        <v>196</v>
      </c>
      <c r="F47" s="181"/>
      <c r="G47" s="182"/>
      <c r="H47" s="182"/>
      <c r="I47" s="183"/>
      <c r="J47" s="184"/>
      <c r="K47" s="185"/>
      <c r="L47" s="185">
        <f t="shared" si="4"/>
        <v>0</v>
      </c>
      <c r="M47" s="186" t="str">
        <f t="shared" si="5"/>
        <v/>
      </c>
      <c r="N47" s="184"/>
      <c r="O47" s="185"/>
      <c r="P47" s="185"/>
      <c r="Q47" s="185"/>
      <c r="R47" s="187">
        <f t="shared" si="6"/>
        <v>0</v>
      </c>
      <c r="S47" s="223" t="str">
        <f t="shared" si="7"/>
        <v/>
      </c>
      <c r="T47" s="187">
        <f t="shared" si="8"/>
        <v>0</v>
      </c>
      <c r="U47" s="188" t="str">
        <f t="shared" si="9"/>
        <v/>
      </c>
    </row>
    <row r="48" spans="1:21" x14ac:dyDescent="0.25">
      <c r="A48" s="177"/>
      <c r="B48" s="178" t="str">
        <f t="shared" si="19"/>
        <v>субъект РФ 1</v>
      </c>
      <c r="C48" s="178" t="str">
        <f t="shared" si="19"/>
        <v>ДЗО 1</v>
      </c>
      <c r="D48" s="179" t="str">
        <f t="shared" si="19"/>
        <v>филиал 1</v>
      </c>
      <c r="E48" s="191" t="s">
        <v>198</v>
      </c>
      <c r="F48" s="181"/>
      <c r="G48" s="182"/>
      <c r="H48" s="182"/>
      <c r="I48" s="183"/>
      <c r="J48" s="189"/>
      <c r="K48" s="190"/>
      <c r="L48" s="185">
        <f t="shared" si="4"/>
        <v>0</v>
      </c>
      <c r="M48" s="186" t="str">
        <f t="shared" si="5"/>
        <v/>
      </c>
      <c r="N48" s="189"/>
      <c r="O48" s="190"/>
      <c r="P48" s="190"/>
      <c r="Q48" s="190"/>
      <c r="R48" s="187">
        <f t="shared" si="6"/>
        <v>0</v>
      </c>
      <c r="S48" s="223" t="str">
        <f t="shared" si="7"/>
        <v/>
      </c>
      <c r="T48" s="187">
        <f t="shared" si="8"/>
        <v>0</v>
      </c>
      <c r="U48" s="188" t="str">
        <f t="shared" si="9"/>
        <v/>
      </c>
    </row>
    <row r="49" spans="1:21" x14ac:dyDescent="0.25">
      <c r="A49" s="177"/>
      <c r="B49" s="178" t="str">
        <f t="shared" si="19"/>
        <v>субъект РФ 1</v>
      </c>
      <c r="C49" s="178" t="str">
        <f t="shared" si="19"/>
        <v>ДЗО 1</v>
      </c>
      <c r="D49" s="179" t="str">
        <f t="shared" si="19"/>
        <v>филиал 1</v>
      </c>
      <c r="E49" s="191" t="s">
        <v>200</v>
      </c>
      <c r="F49" s="181"/>
      <c r="G49" s="182"/>
      <c r="H49" s="182"/>
      <c r="I49" s="183"/>
      <c r="J49" s="184"/>
      <c r="K49" s="185"/>
      <c r="L49" s="185">
        <f t="shared" si="4"/>
        <v>0</v>
      </c>
      <c r="M49" s="186" t="str">
        <f t="shared" si="5"/>
        <v/>
      </c>
      <c r="N49" s="184"/>
      <c r="O49" s="185"/>
      <c r="P49" s="185"/>
      <c r="Q49" s="185"/>
      <c r="R49" s="187">
        <f t="shared" si="6"/>
        <v>0</v>
      </c>
      <c r="S49" s="223" t="str">
        <f t="shared" si="7"/>
        <v/>
      </c>
      <c r="T49" s="187">
        <f t="shared" si="8"/>
        <v>0</v>
      </c>
      <c r="U49" s="188" t="str">
        <f t="shared" si="9"/>
        <v/>
      </c>
    </row>
    <row r="50" spans="1:21" x14ac:dyDescent="0.25">
      <c r="A50" s="168" t="s">
        <v>23</v>
      </c>
      <c r="B50" s="169" t="str">
        <f t="shared" si="19"/>
        <v>субъект РФ 1</v>
      </c>
      <c r="C50" s="169" t="str">
        <f t="shared" si="19"/>
        <v>ДЗО 1</v>
      </c>
      <c r="D50" s="170" t="str">
        <f t="shared" si="19"/>
        <v>филиал 1</v>
      </c>
      <c r="E50" s="171" t="s">
        <v>190</v>
      </c>
      <c r="F50" s="138"/>
      <c r="G50" s="139"/>
      <c r="H50" s="139"/>
      <c r="I50" s="140"/>
      <c r="J50" s="192"/>
      <c r="K50" s="193"/>
      <c r="L50" s="193">
        <f t="shared" si="4"/>
        <v>0</v>
      </c>
      <c r="M50" s="194" t="str">
        <f t="shared" si="5"/>
        <v/>
      </c>
      <c r="N50" s="192"/>
      <c r="O50" s="193"/>
      <c r="P50" s="193"/>
      <c r="Q50" s="193"/>
      <c r="R50" s="195">
        <f t="shared" si="6"/>
        <v>0</v>
      </c>
      <c r="S50" s="224" t="str">
        <f t="shared" si="7"/>
        <v/>
      </c>
      <c r="T50" s="195">
        <f t="shared" si="8"/>
        <v>0</v>
      </c>
      <c r="U50" s="196" t="str">
        <f t="shared" si="9"/>
        <v/>
      </c>
    </row>
    <row r="51" spans="1:21" x14ac:dyDescent="0.25">
      <c r="A51" s="168" t="s">
        <v>25</v>
      </c>
      <c r="B51" s="169" t="str">
        <f t="shared" si="19"/>
        <v>субъект РФ 1</v>
      </c>
      <c r="C51" s="169" t="str">
        <f t="shared" si="19"/>
        <v>ДЗО 1</v>
      </c>
      <c r="D51" s="170" t="str">
        <f t="shared" si="19"/>
        <v>филиал 1</v>
      </c>
      <c r="E51" s="171" t="s">
        <v>191</v>
      </c>
      <c r="F51" s="138"/>
      <c r="G51" s="139"/>
      <c r="H51" s="139"/>
      <c r="I51" s="140"/>
      <c r="J51" s="172">
        <f>SUM(J52:J55)</f>
        <v>0</v>
      </c>
      <c r="K51" s="173">
        <f>SUM(K52:K55)</f>
        <v>0</v>
      </c>
      <c r="L51" s="173">
        <f t="shared" si="4"/>
        <v>0</v>
      </c>
      <c r="M51" s="174" t="str">
        <f t="shared" si="5"/>
        <v/>
      </c>
      <c r="N51" s="172">
        <f>SUM(N52:N55)</f>
        <v>0</v>
      </c>
      <c r="O51" s="173">
        <f>SUM(O52:O55)</f>
        <v>0</v>
      </c>
      <c r="P51" s="173">
        <f>SUM(P52:P55)</f>
        <v>0</v>
      </c>
      <c r="Q51" s="173">
        <f>SUM(Q52:Q55)</f>
        <v>0</v>
      </c>
      <c r="R51" s="175">
        <f t="shared" si="6"/>
        <v>0</v>
      </c>
      <c r="S51" s="222" t="str">
        <f t="shared" si="7"/>
        <v/>
      </c>
      <c r="T51" s="175">
        <f t="shared" si="8"/>
        <v>0</v>
      </c>
      <c r="U51" s="176" t="str">
        <f t="shared" si="9"/>
        <v/>
      </c>
    </row>
    <row r="52" spans="1:21" x14ac:dyDescent="0.25">
      <c r="A52" s="177"/>
      <c r="B52" s="178" t="str">
        <f t="shared" si="19"/>
        <v>субъект РФ 1</v>
      </c>
      <c r="C52" s="178" t="str">
        <f t="shared" si="19"/>
        <v>ДЗО 1</v>
      </c>
      <c r="D52" s="179" t="str">
        <f t="shared" si="19"/>
        <v>филиал 1</v>
      </c>
      <c r="E52" s="191" t="s">
        <v>202</v>
      </c>
      <c r="F52" s="181"/>
      <c r="G52" s="182"/>
      <c r="H52" s="182"/>
      <c r="I52" s="183"/>
      <c r="J52" s="184"/>
      <c r="K52" s="185"/>
      <c r="L52" s="185">
        <f t="shared" si="4"/>
        <v>0</v>
      </c>
      <c r="M52" s="186" t="str">
        <f t="shared" si="5"/>
        <v/>
      </c>
      <c r="N52" s="184"/>
      <c r="O52" s="185"/>
      <c r="P52" s="185"/>
      <c r="Q52" s="185"/>
      <c r="R52" s="187">
        <f t="shared" si="6"/>
        <v>0</v>
      </c>
      <c r="S52" s="223" t="str">
        <f t="shared" si="7"/>
        <v/>
      </c>
      <c r="T52" s="187">
        <f t="shared" si="8"/>
        <v>0</v>
      </c>
      <c r="U52" s="188" t="str">
        <f t="shared" si="9"/>
        <v/>
      </c>
    </row>
    <row r="53" spans="1:21" x14ac:dyDescent="0.25">
      <c r="A53" s="177"/>
      <c r="B53" s="178" t="str">
        <f t="shared" ref="B53:D55" si="24">B52</f>
        <v>субъект РФ 1</v>
      </c>
      <c r="C53" s="178" t="str">
        <f t="shared" si="24"/>
        <v>ДЗО 1</v>
      </c>
      <c r="D53" s="179" t="str">
        <f t="shared" si="24"/>
        <v>филиал 1</v>
      </c>
      <c r="E53" s="191" t="s">
        <v>203</v>
      </c>
      <c r="F53" s="181"/>
      <c r="G53" s="182"/>
      <c r="H53" s="182"/>
      <c r="I53" s="183"/>
      <c r="J53" s="184"/>
      <c r="K53" s="185"/>
      <c r="L53" s="185">
        <f t="shared" si="4"/>
        <v>0</v>
      </c>
      <c r="M53" s="186" t="str">
        <f t="shared" si="5"/>
        <v/>
      </c>
      <c r="N53" s="184"/>
      <c r="O53" s="185"/>
      <c r="P53" s="185"/>
      <c r="Q53" s="185"/>
      <c r="R53" s="187">
        <f t="shared" si="6"/>
        <v>0</v>
      </c>
      <c r="S53" s="223" t="str">
        <f t="shared" si="7"/>
        <v/>
      </c>
      <c r="T53" s="187">
        <f t="shared" si="8"/>
        <v>0</v>
      </c>
      <c r="U53" s="188" t="str">
        <f t="shared" si="9"/>
        <v/>
      </c>
    </row>
    <row r="54" spans="1:21" x14ac:dyDescent="0.25">
      <c r="A54" s="177"/>
      <c r="B54" s="178" t="str">
        <f t="shared" si="24"/>
        <v>субъект РФ 1</v>
      </c>
      <c r="C54" s="178" t="str">
        <f t="shared" si="24"/>
        <v>ДЗО 1</v>
      </c>
      <c r="D54" s="179" t="str">
        <f t="shared" si="24"/>
        <v>филиал 1</v>
      </c>
      <c r="E54" s="191" t="s">
        <v>204</v>
      </c>
      <c r="F54" s="181"/>
      <c r="G54" s="182"/>
      <c r="H54" s="182"/>
      <c r="I54" s="183"/>
      <c r="J54" s="184"/>
      <c r="K54" s="185"/>
      <c r="L54" s="185">
        <f t="shared" si="4"/>
        <v>0</v>
      </c>
      <c r="M54" s="186" t="str">
        <f t="shared" si="5"/>
        <v/>
      </c>
      <c r="N54" s="184"/>
      <c r="O54" s="185"/>
      <c r="P54" s="185"/>
      <c r="Q54" s="185"/>
      <c r="R54" s="187">
        <f t="shared" si="6"/>
        <v>0</v>
      </c>
      <c r="S54" s="223" t="str">
        <f t="shared" si="7"/>
        <v/>
      </c>
      <c r="T54" s="187">
        <f t="shared" si="8"/>
        <v>0</v>
      </c>
      <c r="U54" s="188" t="str">
        <f t="shared" si="9"/>
        <v/>
      </c>
    </row>
    <row r="55" spans="1:21" ht="15.75" thickBot="1" x14ac:dyDescent="0.3">
      <c r="A55" s="197"/>
      <c r="B55" s="198" t="str">
        <f t="shared" si="24"/>
        <v>субъект РФ 1</v>
      </c>
      <c r="C55" s="198" t="str">
        <f t="shared" si="24"/>
        <v>ДЗО 1</v>
      </c>
      <c r="D55" s="199" t="str">
        <f t="shared" si="24"/>
        <v>филиал 1</v>
      </c>
      <c r="E55" s="200" t="s">
        <v>205</v>
      </c>
      <c r="F55" s="201"/>
      <c r="G55" s="202"/>
      <c r="H55" s="202"/>
      <c r="I55" s="203"/>
      <c r="J55" s="204"/>
      <c r="K55" s="205"/>
      <c r="L55" s="205">
        <f t="shared" si="4"/>
        <v>0</v>
      </c>
      <c r="M55" s="206" t="str">
        <f t="shared" si="5"/>
        <v/>
      </c>
      <c r="N55" s="204"/>
      <c r="O55" s="205"/>
      <c r="P55" s="205"/>
      <c r="Q55" s="205"/>
      <c r="R55" s="207">
        <f t="shared" si="6"/>
        <v>0</v>
      </c>
      <c r="S55" s="225" t="str">
        <f t="shared" si="7"/>
        <v/>
      </c>
      <c r="T55" s="207">
        <f t="shared" si="8"/>
        <v>0</v>
      </c>
      <c r="U55" s="208" t="str">
        <f t="shared" si="9"/>
        <v/>
      </c>
    </row>
  </sheetData>
  <autoFilter ref="A9:U55"/>
  <customSheetViews>
    <customSheetView guid="{A3F75126-AB89-40B3-A1FB-70723A76F2EB}" scale="85" showAutoFilter="1" state="hidden">
      <pane xSplit="5" ySplit="9" topLeftCell="F10" activePane="bottomRight" state="frozen"/>
      <selection pane="bottomRight" activeCell="R10" sqref="R10"/>
      <pageMargins left="0.7" right="0.7" top="0.75" bottom="0.75" header="0.3" footer="0.3"/>
      <pageSetup paperSize="9" orientation="portrait" r:id="rId1"/>
      <autoFilter ref="A9:U55"/>
    </customSheetView>
    <customSheetView guid="{9A943EE5-4332-418A-A0F3-826318CDB5F0}" scale="85" showAutoFilter="1" state="hidden">
      <pane xSplit="5" ySplit="9" topLeftCell="F10" activePane="bottomRight" state="frozen"/>
      <selection pane="bottomRight" activeCell="R10" sqref="R10"/>
      <pageMargins left="0.7" right="0.7" top="0.75" bottom="0.75" header="0.3" footer="0.3"/>
      <pageSetup paperSize="9" orientation="portrait" r:id="rId2"/>
      <autoFilter ref="A9:U55"/>
    </customSheetView>
  </customSheetViews>
  <mergeCells count="18">
    <mergeCell ref="A6:A8"/>
    <mergeCell ref="B6:B8"/>
    <mergeCell ref="C6:C8"/>
    <mergeCell ref="D6:D8"/>
    <mergeCell ref="E6:E8"/>
    <mergeCell ref="J6:M6"/>
    <mergeCell ref="N6:U6"/>
    <mergeCell ref="F7:F8"/>
    <mergeCell ref="G7:G8"/>
    <mergeCell ref="H7:I7"/>
    <mergeCell ref="J7:J8"/>
    <mergeCell ref="K7:K8"/>
    <mergeCell ref="L7:M7"/>
    <mergeCell ref="R7:S7"/>
    <mergeCell ref="T7:U7"/>
    <mergeCell ref="F6:I6"/>
    <mergeCell ref="N7:O7"/>
    <mergeCell ref="P7:Q7"/>
  </mergeCells>
  <conditionalFormatting sqref="I10:I55">
    <cfRule type="cellIs" dxfId="447" priority="15" operator="lessThan">
      <formula>0</formula>
    </cfRule>
    <cfRule type="cellIs" dxfId="446" priority="16" operator="greaterThan">
      <formula>0</formula>
    </cfRule>
  </conditionalFormatting>
  <conditionalFormatting sqref="M10:M55">
    <cfRule type="cellIs" dxfId="445" priority="13" operator="lessThan">
      <formula>0</formula>
    </cfRule>
    <cfRule type="cellIs" dxfId="444" priority="14" operator="greaterThan">
      <formula>0</formula>
    </cfRule>
  </conditionalFormatting>
  <conditionalFormatting sqref="U10:U55">
    <cfRule type="cellIs" dxfId="443" priority="11" operator="lessThan">
      <formula>0</formula>
    </cfRule>
    <cfRule type="cellIs" dxfId="442" priority="12" operator="greaterThan">
      <formula>0</formula>
    </cfRule>
  </conditionalFormatting>
  <conditionalFormatting sqref="H10:H55">
    <cfRule type="cellIs" dxfId="441" priority="9" operator="lessThan">
      <formula>0</formula>
    </cfRule>
    <cfRule type="cellIs" dxfId="440" priority="10" operator="greaterThan">
      <formula>0</formula>
    </cfRule>
  </conditionalFormatting>
  <conditionalFormatting sqref="L10:L55">
    <cfRule type="cellIs" dxfId="439" priority="7" operator="lessThan">
      <formula>0</formula>
    </cfRule>
    <cfRule type="cellIs" dxfId="438" priority="8" operator="greaterThan">
      <formula>0</formula>
    </cfRule>
  </conditionalFormatting>
  <conditionalFormatting sqref="R10:R55">
    <cfRule type="cellIs" dxfId="437" priority="5" operator="lessThan">
      <formula>0</formula>
    </cfRule>
    <cfRule type="cellIs" dxfId="436" priority="6" operator="greaterThan">
      <formula>0</formula>
    </cfRule>
  </conditionalFormatting>
  <conditionalFormatting sqref="S10:S55">
    <cfRule type="cellIs" dxfId="435" priority="3" operator="lessThan">
      <formula>0</formula>
    </cfRule>
    <cfRule type="cellIs" dxfId="434" priority="4" operator="greaterThan">
      <formula>0</formula>
    </cfRule>
  </conditionalFormatting>
  <conditionalFormatting sqref="T10:T55">
    <cfRule type="cellIs" dxfId="433" priority="1" operator="lessThan">
      <formula>0</formula>
    </cfRule>
    <cfRule type="cellIs" dxfId="432" priority="2" operator="greaterThan">
      <formula>0</formula>
    </cfRule>
  </conditionalFormatting>
  <pageMargins left="0.7" right="0.7" top="0.75" bottom="0.75" header="0.3" footer="0.3"/>
  <pageSetup paperSize="9" orientation="portrait" r:id="rId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7"/>
  <sheetViews>
    <sheetView topLeftCell="A19" zoomScale="70" zoomScaleNormal="70" workbookViewId="0">
      <selection activeCell="O25" sqref="O25"/>
    </sheetView>
  </sheetViews>
  <sheetFormatPr defaultColWidth="9.140625" defaultRowHeight="15" x14ac:dyDescent="0.25"/>
  <cols>
    <col min="1" max="1" width="6.7109375" style="254" customWidth="1"/>
    <col min="2" max="2" width="26.140625" style="254" customWidth="1"/>
    <col min="3" max="3" width="24.5703125" style="254" customWidth="1"/>
    <col min="4" max="4" width="13" style="254" customWidth="1"/>
    <col min="5" max="5" width="52.5703125" style="254" customWidth="1"/>
    <col min="6" max="8" width="18.5703125" style="254" hidden="1" customWidth="1"/>
    <col min="9" max="9" width="58.140625" style="254" hidden="1" customWidth="1"/>
    <col min="10" max="11" width="16.7109375" style="254" customWidth="1"/>
    <col min="12" max="12" width="17.140625" style="254" customWidth="1"/>
    <col min="13" max="13" width="17.42578125" style="254" customWidth="1"/>
    <col min="14" max="14" width="23.7109375" style="254" customWidth="1"/>
    <col min="15" max="15" width="21.140625" style="254" customWidth="1"/>
    <col min="16" max="16" width="16.7109375" style="254" customWidth="1"/>
    <col min="17" max="17" width="17.140625" style="254" customWidth="1"/>
    <col min="18" max="18" width="18.42578125" style="254" customWidth="1"/>
    <col min="19" max="19" width="26.28515625" style="254" hidden="1" customWidth="1"/>
    <col min="20" max="20" width="26.85546875" style="254" hidden="1" customWidth="1"/>
    <col min="21" max="22" width="16.7109375" style="254" customWidth="1"/>
    <col min="23" max="23" width="17.140625" style="254" customWidth="1"/>
    <col min="24" max="24" width="18" style="254" customWidth="1"/>
    <col min="25" max="25" width="31" style="254" customWidth="1"/>
    <col min="26" max="26" width="96.28515625" style="254" customWidth="1"/>
    <col min="27" max="16384" width="9.140625" style="254"/>
  </cols>
  <sheetData>
    <row r="1" spans="1:26" s="249" customFormat="1" ht="15.75" x14ac:dyDescent="0.25">
      <c r="A1" s="109" t="s">
        <v>170</v>
      </c>
      <c r="C1" s="111">
        <v>44207</v>
      </c>
      <c r="N1" s="303"/>
      <c r="O1" s="303"/>
    </row>
    <row r="2" spans="1:26" s="249" customFormat="1" ht="12.75" x14ac:dyDescent="0.2"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</row>
    <row r="3" spans="1:26" s="249" customFormat="1" ht="15.75" x14ac:dyDescent="0.25">
      <c r="A3" s="112" t="s">
        <v>268</v>
      </c>
      <c r="B3" s="112"/>
      <c r="O3" s="296"/>
      <c r="P3" s="293"/>
      <c r="Q3" s="292"/>
      <c r="R3" s="292"/>
      <c r="U3" s="292"/>
    </row>
    <row r="4" spans="1:26" s="249" customFormat="1" ht="19.5" customHeight="1" x14ac:dyDescent="0.2">
      <c r="J4" s="301"/>
      <c r="K4" s="301"/>
      <c r="L4" s="292"/>
      <c r="M4" s="292"/>
      <c r="N4" s="306">
        <v>210.34805903225805</v>
      </c>
      <c r="O4" s="306">
        <v>214.55502032258065</v>
      </c>
      <c r="P4" s="302"/>
      <c r="Q4" s="301"/>
      <c r="R4" s="301"/>
    </row>
    <row r="5" spans="1:26" s="249" customFormat="1" ht="12" customHeight="1" thickBot="1" x14ac:dyDescent="0.25">
      <c r="N5" s="308">
        <f>N19-N4</f>
        <v>0</v>
      </c>
      <c r="O5" s="308">
        <f>O19-O4</f>
        <v>0</v>
      </c>
      <c r="P5" s="292"/>
      <c r="Q5" s="293"/>
    </row>
    <row r="6" spans="1:26" s="249" customFormat="1" ht="24.75" customHeight="1" x14ac:dyDescent="0.2">
      <c r="A6" s="341" t="s">
        <v>172</v>
      </c>
      <c r="B6" s="323" t="s">
        <v>1</v>
      </c>
      <c r="C6" s="323" t="s">
        <v>2</v>
      </c>
      <c r="D6" s="323" t="s">
        <v>3</v>
      </c>
      <c r="E6" s="354" t="s">
        <v>173</v>
      </c>
      <c r="F6" s="351" t="s">
        <v>262</v>
      </c>
      <c r="G6" s="351" t="s">
        <v>263</v>
      </c>
      <c r="H6" s="351" t="s">
        <v>264</v>
      </c>
      <c r="I6" s="351" t="s">
        <v>265</v>
      </c>
      <c r="J6" s="356" t="s">
        <v>174</v>
      </c>
      <c r="K6" s="356"/>
      <c r="L6" s="356"/>
      <c r="M6" s="348"/>
      <c r="N6" s="336" t="s">
        <v>175</v>
      </c>
      <c r="O6" s="337"/>
      <c r="P6" s="337"/>
      <c r="Q6" s="337"/>
      <c r="R6" s="338"/>
      <c r="S6" s="362" t="s">
        <v>266</v>
      </c>
      <c r="T6" s="363"/>
      <c r="U6" s="337" t="s">
        <v>176</v>
      </c>
      <c r="V6" s="337"/>
      <c r="W6" s="337"/>
      <c r="X6" s="338"/>
      <c r="Y6" s="368" t="s">
        <v>231</v>
      </c>
      <c r="Z6" s="357" t="s">
        <v>232</v>
      </c>
    </row>
    <row r="7" spans="1:26" s="249" customFormat="1" ht="24.75" customHeight="1" x14ac:dyDescent="0.2">
      <c r="A7" s="342"/>
      <c r="B7" s="324"/>
      <c r="C7" s="324"/>
      <c r="D7" s="324"/>
      <c r="E7" s="355"/>
      <c r="F7" s="352"/>
      <c r="G7" s="352"/>
      <c r="H7" s="352"/>
      <c r="I7" s="352"/>
      <c r="J7" s="332">
        <v>2020</v>
      </c>
      <c r="K7" s="332">
        <v>2021</v>
      </c>
      <c r="L7" s="360" t="s">
        <v>177</v>
      </c>
      <c r="M7" s="361"/>
      <c r="N7" s="339">
        <v>2020</v>
      </c>
      <c r="O7" s="332">
        <v>2021</v>
      </c>
      <c r="P7" s="332" t="s">
        <v>178</v>
      </c>
      <c r="Q7" s="334" t="s">
        <v>177</v>
      </c>
      <c r="R7" s="335"/>
      <c r="S7" s="364">
        <v>2019</v>
      </c>
      <c r="T7" s="366">
        <v>2020</v>
      </c>
      <c r="U7" s="339">
        <v>2019</v>
      </c>
      <c r="V7" s="332">
        <v>2020</v>
      </c>
      <c r="W7" s="334" t="s">
        <v>177</v>
      </c>
      <c r="X7" s="335"/>
      <c r="Y7" s="369"/>
      <c r="Z7" s="358"/>
    </row>
    <row r="8" spans="1:26" s="249" customFormat="1" ht="42.75" customHeight="1" thickBot="1" x14ac:dyDescent="0.25">
      <c r="A8" s="343"/>
      <c r="B8" s="344"/>
      <c r="C8" s="344"/>
      <c r="D8" s="344"/>
      <c r="E8" s="355"/>
      <c r="F8" s="353"/>
      <c r="G8" s="353"/>
      <c r="H8" s="353"/>
      <c r="I8" s="353"/>
      <c r="J8" s="333"/>
      <c r="K8" s="333"/>
      <c r="L8" s="307" t="s">
        <v>179</v>
      </c>
      <c r="M8" s="216" t="s">
        <v>180</v>
      </c>
      <c r="N8" s="340"/>
      <c r="O8" s="333"/>
      <c r="P8" s="333"/>
      <c r="Q8" s="307" t="s">
        <v>179</v>
      </c>
      <c r="R8" s="114" t="s">
        <v>180</v>
      </c>
      <c r="S8" s="365"/>
      <c r="T8" s="367"/>
      <c r="U8" s="340"/>
      <c r="V8" s="333"/>
      <c r="W8" s="307" t="s">
        <v>179</v>
      </c>
      <c r="X8" s="114" t="s">
        <v>180</v>
      </c>
      <c r="Y8" s="369"/>
      <c r="Z8" s="359"/>
    </row>
    <row r="9" spans="1:26" s="249" customFormat="1" ht="13.5" thickBot="1" x14ac:dyDescent="0.25">
      <c r="A9" s="115">
        <v>1</v>
      </c>
      <c r="B9" s="116">
        <f>A9+1</f>
        <v>2</v>
      </c>
      <c r="C9" s="116">
        <f t="shared" ref="C9:Z9" si="0">B9+1</f>
        <v>3</v>
      </c>
      <c r="D9" s="250">
        <f t="shared" si="0"/>
        <v>4</v>
      </c>
      <c r="E9" s="250">
        <f t="shared" si="0"/>
        <v>5</v>
      </c>
      <c r="F9" s="250">
        <f t="shared" si="0"/>
        <v>6</v>
      </c>
      <c r="G9" s="250">
        <f t="shared" si="0"/>
        <v>7</v>
      </c>
      <c r="H9" s="250">
        <f t="shared" si="0"/>
        <v>8</v>
      </c>
      <c r="I9" s="250">
        <f t="shared" si="0"/>
        <v>9</v>
      </c>
      <c r="J9" s="252">
        <f t="shared" si="0"/>
        <v>10</v>
      </c>
      <c r="K9" s="252">
        <f t="shared" si="0"/>
        <v>11</v>
      </c>
      <c r="L9" s="252">
        <f t="shared" si="0"/>
        <v>12</v>
      </c>
      <c r="M9" s="267">
        <f t="shared" si="0"/>
        <v>13</v>
      </c>
      <c r="N9" s="119">
        <f t="shared" si="0"/>
        <v>14</v>
      </c>
      <c r="O9" s="252">
        <f t="shared" si="0"/>
        <v>15</v>
      </c>
      <c r="P9" s="252">
        <f t="shared" si="0"/>
        <v>16</v>
      </c>
      <c r="Q9" s="252">
        <f t="shared" si="0"/>
        <v>17</v>
      </c>
      <c r="R9" s="121">
        <f t="shared" si="0"/>
        <v>18</v>
      </c>
      <c r="S9" s="251">
        <f t="shared" si="0"/>
        <v>19</v>
      </c>
      <c r="T9" s="251">
        <f t="shared" si="0"/>
        <v>20</v>
      </c>
      <c r="U9" s="252">
        <f t="shared" si="0"/>
        <v>21</v>
      </c>
      <c r="V9" s="252">
        <f t="shared" si="0"/>
        <v>22</v>
      </c>
      <c r="W9" s="122">
        <f t="shared" si="0"/>
        <v>23</v>
      </c>
      <c r="X9" s="122">
        <f t="shared" si="0"/>
        <v>24</v>
      </c>
      <c r="Y9" s="251">
        <f t="shared" si="0"/>
        <v>25</v>
      </c>
      <c r="Z9" s="251">
        <f t="shared" si="0"/>
        <v>26</v>
      </c>
    </row>
    <row r="10" spans="1:26" ht="15.75" x14ac:dyDescent="0.25">
      <c r="A10" s="123" t="s">
        <v>181</v>
      </c>
      <c r="B10" s="124" t="s">
        <v>182</v>
      </c>
      <c r="C10" s="124" t="s">
        <v>88</v>
      </c>
      <c r="D10" s="125" t="s">
        <v>182</v>
      </c>
      <c r="E10" s="268" t="s">
        <v>183</v>
      </c>
      <c r="F10" s="268"/>
      <c r="G10" s="268"/>
      <c r="H10" s="268"/>
      <c r="I10" s="268"/>
      <c r="J10" s="269">
        <f>SUMIFS(J18:J5008,$A18:$A5008,$A10,$C18:$C5008,$C10)</f>
        <v>225.19945064516128</v>
      </c>
      <c r="K10" s="275">
        <f>SUMIFS(K18:K5008,$A18:$A5008,$A10,$C18:$C5008,$C10)</f>
        <v>229.70362656713218</v>
      </c>
      <c r="L10" s="275">
        <f>K10-J10</f>
        <v>4.5041759219708979</v>
      </c>
      <c r="M10" s="253">
        <f>IFERROR(K10/J10-1,"")</f>
        <v>2.0000829971241751E-2</v>
      </c>
      <c r="N10" s="276">
        <f t="shared" ref="N10" si="1">SUM(N11:N18)</f>
        <v>210.34805903225811</v>
      </c>
      <c r="O10" s="275">
        <f t="shared" ref="O10" si="2">SUM(O11:O18)</f>
        <v>214.55502032258059</v>
      </c>
      <c r="P10" s="275"/>
      <c r="Q10" s="275">
        <f>O10-N10</f>
        <v>4.2069612903224822</v>
      </c>
      <c r="R10" s="304">
        <f>IFERROR(O10/N10-1,"")</f>
        <v>2.0000000521408712E-2</v>
      </c>
      <c r="S10" s="276">
        <f t="shared" ref="S10" si="3">SUM(S11:S18)</f>
        <v>-146.21836483870948</v>
      </c>
      <c r="T10" s="275">
        <f t="shared" ref="T10" si="4">SUM(T11:T18)</f>
        <v>-116.5537528436478</v>
      </c>
      <c r="U10" s="275">
        <f>SUMIFS(U18:U5008,$A18:$A5008,$A10,$C18:$C5008,$C10)</f>
        <v>596.01567917</v>
      </c>
      <c r="V10" s="275">
        <f>SUMIFS(V18:V5008,$A18:$A5008,$A10,$C18:$C5008,$C10)</f>
        <v>614.89001887618394</v>
      </c>
      <c r="W10" s="131">
        <f t="shared" ref="W10" si="5">V10-U10</f>
        <v>18.874339706183946</v>
      </c>
      <c r="X10" s="253">
        <f t="shared" ref="X10" si="6">IFERROR(V10/U10-1,"")</f>
        <v>3.1667522123693059E-2</v>
      </c>
      <c r="Y10" s="126"/>
      <c r="Z10" s="126"/>
    </row>
    <row r="11" spans="1:26" x14ac:dyDescent="0.25">
      <c r="A11" s="134" t="s">
        <v>10</v>
      </c>
      <c r="B11" s="135" t="s">
        <v>182</v>
      </c>
      <c r="C11" s="135" t="str">
        <f>C10</f>
        <v>ПАО "МРСК Сибири"</v>
      </c>
      <c r="D11" s="136" t="s">
        <v>182</v>
      </c>
      <c r="E11" s="270" t="s">
        <v>184</v>
      </c>
      <c r="F11" s="270"/>
      <c r="G11" s="270"/>
      <c r="H11" s="270"/>
      <c r="I11" s="270" t="s">
        <v>184</v>
      </c>
      <c r="J11" s="255"/>
      <c r="K11" s="255"/>
      <c r="L11" s="255"/>
      <c r="M11" s="261"/>
      <c r="N11" s="277">
        <f>SUMIFS(N19:N5009,$A19:$A5009,$A11,$C19:$C5009,$C11)</f>
        <v>32.636827096774283</v>
      </c>
      <c r="O11" s="278">
        <f>SUMIFS(O19:O5009,$A19:$A5009,$A11,$C19:$C5009,$C11)</f>
        <v>32.71571749462364</v>
      </c>
      <c r="P11" s="297"/>
      <c r="Q11" s="278">
        <f t="shared" ref="Q11:Q71" si="7">O11-N11</f>
        <v>7.8890397849356475E-2</v>
      </c>
      <c r="R11" s="143">
        <f t="shared" ref="R11:R71" si="8">IFERROR(O11/N11-1,"")</f>
        <v>2.4172202038952317E-3</v>
      </c>
      <c r="S11" s="277">
        <f>SUMIFS(S19:S5009,$A19:$A5009,$A11,$C19:$C5009,$C11)</f>
        <v>-19.990736777419251</v>
      </c>
      <c r="T11" s="278">
        <f>SUMIFS(T19:T5009,$A19:$A5009,$A11,$C19:$C5009,$C11)</f>
        <v>-17.507551682713821</v>
      </c>
      <c r="U11" s="255"/>
      <c r="V11" s="255"/>
      <c r="W11" s="229"/>
      <c r="X11" s="261"/>
      <c r="Y11" s="137"/>
      <c r="Z11" s="137"/>
    </row>
    <row r="12" spans="1:26" x14ac:dyDescent="0.25">
      <c r="A12" s="134" t="s">
        <v>13</v>
      </c>
      <c r="B12" s="135" t="s">
        <v>182</v>
      </c>
      <c r="C12" s="135" t="str">
        <f t="shared" ref="C12:C18" si="9">C11</f>
        <v>ПАО "МРСК Сибири"</v>
      </c>
      <c r="D12" s="136" t="s">
        <v>182</v>
      </c>
      <c r="E12" s="270" t="s">
        <v>185</v>
      </c>
      <c r="F12" s="270"/>
      <c r="G12" s="270"/>
      <c r="H12" s="270"/>
      <c r="I12" s="270" t="s">
        <v>185</v>
      </c>
      <c r="J12" s="255"/>
      <c r="K12" s="255"/>
      <c r="L12" s="255"/>
      <c r="M12" s="261"/>
      <c r="N12" s="277">
        <f>SUMIFS(N19:N5009,$A19:$A5009,$A12,$C19:$C5009,$C12)</f>
        <v>1.7904006451613081</v>
      </c>
      <c r="O12" s="278">
        <f>SUMIFS(O19:O5009,$A19:$A5009,$A12,$C19:$C5009,$C12)</f>
        <v>1.8340908387096773</v>
      </c>
      <c r="P12" s="298"/>
      <c r="Q12" s="278">
        <f t="shared" si="7"/>
        <v>4.3690193548369116E-2</v>
      </c>
      <c r="R12" s="143">
        <f t="shared" si="8"/>
        <v>2.4402467496001501E-2</v>
      </c>
      <c r="S12" s="277">
        <f>SUMIFS(S19:S5009,$A19:$A5009,$A12,$C19:$C5009,$C12)</f>
        <v>-0.17441655913976711</v>
      </c>
      <c r="T12" s="278">
        <f>SUMIFS(T19:T5009,$A19:$A5009,$A12,$C19:$C5009,$C12)</f>
        <v>7.5370887303998518E-2</v>
      </c>
      <c r="U12" s="255"/>
      <c r="V12" s="255"/>
      <c r="W12" s="229"/>
      <c r="X12" s="261"/>
      <c r="Y12" s="137"/>
      <c r="Z12" s="137"/>
    </row>
    <row r="13" spans="1:26" x14ac:dyDescent="0.25">
      <c r="A13" s="134" t="s">
        <v>15</v>
      </c>
      <c r="B13" s="135" t="s">
        <v>182</v>
      </c>
      <c r="C13" s="135" t="str">
        <f t="shared" si="9"/>
        <v>ПАО "МРСК Сибири"</v>
      </c>
      <c r="D13" s="136" t="s">
        <v>182</v>
      </c>
      <c r="E13" s="270" t="s">
        <v>186</v>
      </c>
      <c r="F13" s="270"/>
      <c r="G13" s="270"/>
      <c r="H13" s="270"/>
      <c r="I13" s="270" t="s">
        <v>186</v>
      </c>
      <c r="J13" s="255"/>
      <c r="K13" s="255"/>
      <c r="L13" s="255"/>
      <c r="M13" s="261"/>
      <c r="N13" s="277">
        <f>SUMIFS(N19:N5009,$A19:$A5009,$A13,$C19:$C5009,$C13)</f>
        <v>0</v>
      </c>
      <c r="O13" s="278">
        <f>SUMIFS(O19:O5009,$A19:$A5009,$A13,$C19:$C5009,$C13)</f>
        <v>0</v>
      </c>
      <c r="P13" s="278"/>
      <c r="Q13" s="278">
        <f>O13-N13</f>
        <v>0</v>
      </c>
      <c r="R13" s="143" t="str">
        <f t="shared" si="8"/>
        <v/>
      </c>
      <c r="S13" s="277">
        <f>SUMIFS(S19:S5009,$A19:$A5009,$A13,$C19:$C5009,$C13)</f>
        <v>0</v>
      </c>
      <c r="T13" s="278">
        <f>SUMIFS(T19:T5009,$A19:$A5009,$A13,$C19:$C5009,$C13)</f>
        <v>0</v>
      </c>
      <c r="U13" s="255"/>
      <c r="V13" s="255"/>
      <c r="W13" s="229"/>
      <c r="X13" s="261"/>
      <c r="Y13" s="137"/>
      <c r="Z13" s="137"/>
    </row>
    <row r="14" spans="1:26" x14ac:dyDescent="0.25">
      <c r="A14" s="134" t="s">
        <v>17</v>
      </c>
      <c r="B14" s="135" t="s">
        <v>182</v>
      </c>
      <c r="C14" s="135" t="str">
        <f t="shared" si="9"/>
        <v>ПАО "МРСК Сибири"</v>
      </c>
      <c r="D14" s="136" t="s">
        <v>182</v>
      </c>
      <c r="E14" s="270" t="s">
        <v>187</v>
      </c>
      <c r="F14" s="270"/>
      <c r="G14" s="270"/>
      <c r="H14" s="270"/>
      <c r="I14" s="270" t="s">
        <v>187</v>
      </c>
      <c r="J14" s="255"/>
      <c r="K14" s="255"/>
      <c r="L14" s="255"/>
      <c r="M14" s="261"/>
      <c r="N14" s="277">
        <f>SUMIFS(N19:N5009,$A19:$A5009,$A14,$C19:$C5009,$C14)</f>
        <v>7.2163332258064505</v>
      </c>
      <c r="O14" s="278">
        <f>SUMIFS(O19:O5009,$A19:$A5009,$A14,$C19:$C5009,$C14)</f>
        <v>7.2163332258064505</v>
      </c>
      <c r="P14" s="298"/>
      <c r="Q14" s="278">
        <f t="shared" si="7"/>
        <v>0</v>
      </c>
      <c r="R14" s="143">
        <f t="shared" si="8"/>
        <v>0</v>
      </c>
      <c r="S14" s="277">
        <f>SUMIFS(S19:S5009,$A19:$A5009,$A14,$C19:$C5009,$C14)</f>
        <v>-4.944351290322583</v>
      </c>
      <c r="T14" s="278">
        <f>SUMIFS(T19:T5009,$A19:$A5009,$A14,$C19:$C5009,$C14)</f>
        <v>-4.9695240513315291</v>
      </c>
      <c r="U14" s="255"/>
      <c r="V14" s="255"/>
      <c r="W14" s="229"/>
      <c r="X14" s="261"/>
      <c r="Y14" s="137"/>
      <c r="Z14" s="137"/>
    </row>
    <row r="15" spans="1:26" x14ac:dyDescent="0.25">
      <c r="A15" s="134" t="s">
        <v>19</v>
      </c>
      <c r="B15" s="135" t="s">
        <v>182</v>
      </c>
      <c r="C15" s="135" t="str">
        <f t="shared" si="9"/>
        <v>ПАО "МРСК Сибири"</v>
      </c>
      <c r="D15" s="136" t="s">
        <v>182</v>
      </c>
      <c r="E15" s="270" t="s">
        <v>188</v>
      </c>
      <c r="F15" s="270"/>
      <c r="G15" s="270"/>
      <c r="H15" s="270"/>
      <c r="I15" s="270" t="s">
        <v>188</v>
      </c>
      <c r="J15" s="255"/>
      <c r="K15" s="255"/>
      <c r="L15" s="255"/>
      <c r="M15" s="261"/>
      <c r="N15" s="277">
        <f>SUMIFS(N19:N5009,$A19:$A5009,$A15,$C19:$C5009,$C15)</f>
        <v>23.097635806451564</v>
      </c>
      <c r="O15" s="278">
        <f>SUMIFS(O19:O5009,$A19:$A5009,$A15,$C19:$C5009,$C15)</f>
        <v>24.901720139784942</v>
      </c>
      <c r="P15" s="298"/>
      <c r="Q15" s="278">
        <f t="shared" si="7"/>
        <v>1.8040843333333783</v>
      </c>
      <c r="R15" s="143">
        <f t="shared" si="8"/>
        <v>7.81068828191267E-2</v>
      </c>
      <c r="S15" s="277">
        <f>SUMIFS(S19:S5009,$A19:$A5009,$A15,$C19:$C5009,$C15)</f>
        <v>-16.762366325724294</v>
      </c>
      <c r="T15" s="278">
        <f>SUMIFS(T19:T5009,$A19:$A5009,$A15,$C19:$C5009,$C15)</f>
        <v>-12.145290153821348</v>
      </c>
      <c r="U15" s="255"/>
      <c r="V15" s="255"/>
      <c r="W15" s="229"/>
      <c r="X15" s="261"/>
      <c r="Y15" s="137"/>
      <c r="Z15" s="137"/>
    </row>
    <row r="16" spans="1:26" ht="30" x14ac:dyDescent="0.25">
      <c r="A16" s="134" t="s">
        <v>21</v>
      </c>
      <c r="B16" s="135" t="s">
        <v>182</v>
      </c>
      <c r="C16" s="135" t="str">
        <f t="shared" si="9"/>
        <v>ПАО "МРСК Сибири"</v>
      </c>
      <c r="D16" s="136" t="s">
        <v>182</v>
      </c>
      <c r="E16" s="270" t="s">
        <v>189</v>
      </c>
      <c r="F16" s="270"/>
      <c r="G16" s="270"/>
      <c r="H16" s="270"/>
      <c r="I16" s="270" t="s">
        <v>189</v>
      </c>
      <c r="J16" s="255"/>
      <c r="K16" s="255"/>
      <c r="L16" s="255"/>
      <c r="M16" s="261"/>
      <c r="N16" s="277">
        <f>SUMIFS(N19:N5009,$A19:$A5009,$A16,$C19:$C5009,$C16)</f>
        <v>2.9303180645161291</v>
      </c>
      <c r="O16" s="278">
        <f>SUMIFS(O19:O5009,$A19:$A5009,$A16,$C19:$C5009,$C16)</f>
        <v>2.9304113225806452</v>
      </c>
      <c r="P16" s="298"/>
      <c r="Q16" s="278">
        <f t="shared" si="7"/>
        <v>9.3258064516099637E-5</v>
      </c>
      <c r="R16" s="143">
        <f t="shared" si="8"/>
        <v>3.1825236190385908E-5</v>
      </c>
      <c r="S16" s="277">
        <f>SUMIFS(S19:S5009,$A19:$A5009,$A16,$C19:$C5009,$C16)</f>
        <v>-9.8117440942302125E-2</v>
      </c>
      <c r="T16" s="278">
        <f>SUMIFS(T19:T5009,$A19:$A5009,$A16,$C19:$C5009,$C16)</f>
        <v>5.2338517297123799E-2</v>
      </c>
      <c r="U16" s="255"/>
      <c r="V16" s="255"/>
      <c r="W16" s="229"/>
      <c r="X16" s="261"/>
      <c r="Y16" s="137"/>
      <c r="Z16" s="137"/>
    </row>
    <row r="17" spans="1:26" x14ac:dyDescent="0.25">
      <c r="A17" s="134" t="s">
        <v>23</v>
      </c>
      <c r="B17" s="135" t="s">
        <v>182</v>
      </c>
      <c r="C17" s="135" t="str">
        <f t="shared" si="9"/>
        <v>ПАО "МРСК Сибири"</v>
      </c>
      <c r="D17" s="136" t="s">
        <v>182</v>
      </c>
      <c r="E17" s="270" t="s">
        <v>190</v>
      </c>
      <c r="F17" s="270"/>
      <c r="G17" s="270"/>
      <c r="H17" s="270"/>
      <c r="I17" s="270" t="s">
        <v>190</v>
      </c>
      <c r="J17" s="255"/>
      <c r="K17" s="255"/>
      <c r="L17" s="255"/>
      <c r="M17" s="261"/>
      <c r="N17" s="277">
        <f>SUMIFS(N19:N5009,$A19:$A5009,$A17,$C19:$C5009,$C17)</f>
        <v>22.39864096774194</v>
      </c>
      <c r="O17" s="278">
        <f>SUMIFS(O19:O5009,$A19:$A5009,$A17,$C19:$C5009,$C17)</f>
        <v>22.39864096774194</v>
      </c>
      <c r="P17" s="298"/>
      <c r="Q17" s="278">
        <f t="shared" si="7"/>
        <v>0</v>
      </c>
      <c r="R17" s="143">
        <f t="shared" si="8"/>
        <v>0</v>
      </c>
      <c r="S17" s="277">
        <f>SUMIFS(S19:S5009,$A19:$A5009,$A17,$C19:$C5009,$C17)</f>
        <v>-21.253911283870963</v>
      </c>
      <c r="T17" s="278">
        <f>SUMIFS(T19:T5009,$A19:$A5009,$A17,$C19:$C5009,$C17)</f>
        <v>-20.409149069690059</v>
      </c>
      <c r="U17" s="255"/>
      <c r="V17" s="255"/>
      <c r="W17" s="229"/>
      <c r="X17" s="261"/>
      <c r="Y17" s="137"/>
      <c r="Z17" s="137"/>
    </row>
    <row r="18" spans="1:26" x14ac:dyDescent="0.25">
      <c r="A18" s="146" t="s">
        <v>25</v>
      </c>
      <c r="B18" s="147" t="s">
        <v>182</v>
      </c>
      <c r="C18" s="147" t="str">
        <f t="shared" si="9"/>
        <v>ПАО "МРСК Сибири"</v>
      </c>
      <c r="D18" s="148" t="s">
        <v>182</v>
      </c>
      <c r="E18" s="271" t="s">
        <v>191</v>
      </c>
      <c r="F18" s="271"/>
      <c r="G18" s="271"/>
      <c r="H18" s="271"/>
      <c r="I18" s="271" t="s">
        <v>191</v>
      </c>
      <c r="J18" s="256"/>
      <c r="K18" s="256"/>
      <c r="L18" s="256"/>
      <c r="M18" s="264"/>
      <c r="N18" s="279">
        <f>SUMIFS(N19:N5009,$A19:$A5009,$A18,$C19:$C5009,$C18)</f>
        <v>120.27790322580644</v>
      </c>
      <c r="O18" s="280">
        <f>SUMIFS(O19:O5009,$A19:$A5009,$A18,$C19:$C5009,$C18)</f>
        <v>122.5581063333333</v>
      </c>
      <c r="P18" s="299"/>
      <c r="Q18" s="280">
        <f t="shared" si="7"/>
        <v>2.2802031075268587</v>
      </c>
      <c r="R18" s="155">
        <f t="shared" si="8"/>
        <v>1.8957788973474665E-2</v>
      </c>
      <c r="S18" s="279">
        <f>SUMIFS(S19:S5009,$A19:$A5009,$A18,$C19:$C5009,$C18)</f>
        <v>-82.994465161290321</v>
      </c>
      <c r="T18" s="280">
        <f>SUMIFS(T19:T5009,$A19:$A5009,$A18,$C19:$C5009,$C18)</f>
        <v>-61.649947290692168</v>
      </c>
      <c r="U18" s="256"/>
      <c r="V18" s="256"/>
      <c r="W18" s="235"/>
      <c r="X18" s="264"/>
      <c r="Y18" s="149"/>
      <c r="Z18" s="149"/>
    </row>
    <row r="19" spans="1:26" ht="15.75" x14ac:dyDescent="0.25">
      <c r="A19" s="158" t="s">
        <v>181</v>
      </c>
      <c r="B19" s="159" t="s">
        <v>233</v>
      </c>
      <c r="C19" s="160" t="s">
        <v>88</v>
      </c>
      <c r="D19" s="161" t="s">
        <v>90</v>
      </c>
      <c r="E19" s="272" t="s">
        <v>183</v>
      </c>
      <c r="F19" s="272"/>
      <c r="G19" s="272"/>
      <c r="H19" s="272"/>
      <c r="I19" s="272"/>
      <c r="J19" s="305">
        <v>225.19945064516128</v>
      </c>
      <c r="K19" s="305">
        <v>229.70362656713218</v>
      </c>
      <c r="L19" s="281">
        <f>K19-J19</f>
        <v>4.5041759219708979</v>
      </c>
      <c r="M19" s="257">
        <f>IFERROR(K19/J19-1,"")</f>
        <v>2.0000829971241751E-2</v>
      </c>
      <c r="N19" s="300">
        <f>SUM(N20,N41,N46,N52,N55,N60,N65,N66)</f>
        <v>210.34805903225811</v>
      </c>
      <c r="O19" s="300">
        <f>SUM(O20,O41,O46,O52,O55,O60,O65,O66)</f>
        <v>214.55502032258059</v>
      </c>
      <c r="P19" s="281"/>
      <c r="Q19" s="281">
        <f t="shared" si="7"/>
        <v>4.2069612903224822</v>
      </c>
      <c r="R19" s="164">
        <f t="shared" si="8"/>
        <v>2.0000000521408712E-2</v>
      </c>
      <c r="S19" s="282">
        <f>SUM(S20,S41,S46,S52,S55,S60,S65,S66)</f>
        <v>-146.21836483870948</v>
      </c>
      <c r="T19" s="281">
        <f>SUM(T20,T41,T46,T52,T55,T60,T65,T66)</f>
        <v>-116.5537528436478</v>
      </c>
      <c r="U19" s="260">
        <v>596.01567917</v>
      </c>
      <c r="V19" s="260">
        <v>614.89001887618394</v>
      </c>
      <c r="W19" s="166">
        <f t="shared" ref="W19" si="10">V19-U19</f>
        <v>18.874339706183946</v>
      </c>
      <c r="X19" s="257">
        <f t="shared" ref="X19" si="11">IFERROR(V19/U19-1,"")</f>
        <v>3.1667522123693059E-2</v>
      </c>
      <c r="Y19" s="162"/>
      <c r="Z19" s="162"/>
    </row>
    <row r="20" spans="1:26" x14ac:dyDescent="0.25">
      <c r="A20" s="168" t="s">
        <v>10</v>
      </c>
      <c r="B20" s="169" t="str">
        <f>B19</f>
        <v>Алтайский край</v>
      </c>
      <c r="C20" s="169" t="str">
        <f t="shared" ref="C20:D35" si="12">C19</f>
        <v>ПАО "МРСК Сибири"</v>
      </c>
      <c r="D20" s="170" t="str">
        <f>D19</f>
        <v>Алтайэнерго</v>
      </c>
      <c r="E20" s="273" t="s">
        <v>193</v>
      </c>
      <c r="F20" s="273"/>
      <c r="G20" s="273"/>
      <c r="H20" s="273"/>
      <c r="I20" s="273" t="s">
        <v>193</v>
      </c>
      <c r="J20" s="255"/>
      <c r="K20" s="255"/>
      <c r="L20" s="255"/>
      <c r="M20" s="261"/>
      <c r="N20" s="283">
        <f>SUM(N21:N40)</f>
        <v>32.636827096774283</v>
      </c>
      <c r="O20" s="284">
        <f>SUM(O21:O40)</f>
        <v>32.71571749462364</v>
      </c>
      <c r="P20" s="284"/>
      <c r="Q20" s="284">
        <f t="shared" si="7"/>
        <v>7.8890397849356475E-2</v>
      </c>
      <c r="R20" s="174">
        <f>IFERROR(O20/N20-1,"")</f>
        <v>2.4172202038952317E-3</v>
      </c>
      <c r="S20" s="283">
        <f>SUM(S21:S40)</f>
        <v>-19.990736777419251</v>
      </c>
      <c r="T20" s="284">
        <f>SUM(T21:T40)</f>
        <v>-17.507551682713821</v>
      </c>
      <c r="U20" s="255"/>
      <c r="V20" s="255"/>
      <c r="W20" s="229"/>
      <c r="X20" s="261"/>
      <c r="Y20" s="171"/>
      <c r="Z20" s="171" t="s">
        <v>261</v>
      </c>
    </row>
    <row r="21" spans="1:26" ht="26.25" x14ac:dyDescent="0.25">
      <c r="A21" s="177"/>
      <c r="B21" s="178" t="str">
        <f t="shared" ref="B21:D36" si="13">B20</f>
        <v>Алтайский край</v>
      </c>
      <c r="C21" s="178" t="str">
        <f t="shared" si="12"/>
        <v>ПАО "МРСК Сибири"</v>
      </c>
      <c r="D21" s="179" t="str">
        <f t="shared" si="12"/>
        <v>Алтайэнерго</v>
      </c>
      <c r="E21" s="265" t="s">
        <v>235</v>
      </c>
      <c r="F21" s="265"/>
      <c r="G21" s="265"/>
      <c r="H21" s="265"/>
      <c r="I21" s="265" t="s">
        <v>193</v>
      </c>
      <c r="J21" s="258"/>
      <c r="K21" s="258"/>
      <c r="L21" s="258"/>
      <c r="M21" s="262"/>
      <c r="N21" s="303">
        <v>0.3488848387096774</v>
      </c>
      <c r="O21" s="292">
        <v>0.3488848387096774</v>
      </c>
      <c r="P21" s="286" t="s">
        <v>199</v>
      </c>
      <c r="Q21" s="286">
        <f t="shared" si="7"/>
        <v>0</v>
      </c>
      <c r="R21" s="186">
        <f>IFERROR(O21/N21-1,"")</f>
        <v>0</v>
      </c>
      <c r="S21" s="285">
        <v>5.1216451612903058E-2</v>
      </c>
      <c r="T21" s="285">
        <v>-3.8807468982630322E-2</v>
      </c>
      <c r="U21" s="258"/>
      <c r="V21" s="258"/>
      <c r="W21" s="230"/>
      <c r="X21" s="262"/>
      <c r="Y21" s="180" t="s">
        <v>234</v>
      </c>
      <c r="Z21" s="180"/>
    </row>
    <row r="22" spans="1:26" x14ac:dyDescent="0.25">
      <c r="A22" s="177"/>
      <c r="B22" s="178" t="str">
        <f t="shared" si="13"/>
        <v>Алтайский край</v>
      </c>
      <c r="C22" s="178" t="str">
        <f t="shared" si="12"/>
        <v>ПАО "МРСК Сибири"</v>
      </c>
      <c r="D22" s="179" t="str">
        <f t="shared" si="12"/>
        <v>Алтайэнерго</v>
      </c>
      <c r="E22" s="265" t="s">
        <v>236</v>
      </c>
      <c r="F22" s="265"/>
      <c r="G22" s="265"/>
      <c r="H22" s="265"/>
      <c r="I22" s="265" t="s">
        <v>193</v>
      </c>
      <c r="J22" s="258"/>
      <c r="K22" s="258"/>
      <c r="L22" s="258"/>
      <c r="M22" s="262"/>
      <c r="N22" s="303">
        <v>1.4154996774193549</v>
      </c>
      <c r="O22" s="292">
        <v>1.2200876774193501</v>
      </c>
      <c r="P22" s="286" t="s">
        <v>199</v>
      </c>
      <c r="Q22" s="286">
        <f t="shared" si="7"/>
        <v>-0.1954120000000048</v>
      </c>
      <c r="R22" s="186">
        <f t="shared" si="8"/>
        <v>-0.13805160334353939</v>
      </c>
      <c r="S22" s="285">
        <v>1.1122325806451614</v>
      </c>
      <c r="T22" s="285">
        <v>0.95288339855652127</v>
      </c>
      <c r="U22" s="258"/>
      <c r="V22" s="258"/>
      <c r="W22" s="230"/>
      <c r="X22" s="262"/>
      <c r="Y22" s="180" t="s">
        <v>234</v>
      </c>
      <c r="Z22" s="180"/>
    </row>
    <row r="23" spans="1:26" x14ac:dyDescent="0.25">
      <c r="A23" s="177"/>
      <c r="B23" s="178" t="str">
        <f t="shared" si="13"/>
        <v>Алтайский край</v>
      </c>
      <c r="C23" s="178" t="str">
        <f t="shared" si="12"/>
        <v>ПАО "МРСК Сибири"</v>
      </c>
      <c r="D23" s="179" t="str">
        <f t="shared" si="12"/>
        <v>Алтайэнерго</v>
      </c>
      <c r="E23" s="265" t="s">
        <v>237</v>
      </c>
      <c r="F23" s="265"/>
      <c r="G23" s="265"/>
      <c r="H23" s="265"/>
      <c r="I23" s="265" t="s">
        <v>193</v>
      </c>
      <c r="J23" s="258"/>
      <c r="K23" s="258"/>
      <c r="L23" s="258"/>
      <c r="M23" s="262"/>
      <c r="N23" s="303">
        <v>0.26412645161290321</v>
      </c>
      <c r="O23" s="292">
        <v>0.267647290322581</v>
      </c>
      <c r="P23" s="286" t="s">
        <v>199</v>
      </c>
      <c r="Q23" s="286">
        <f t="shared" si="7"/>
        <v>3.5208387096777871E-3</v>
      </c>
      <c r="R23" s="186">
        <f t="shared" si="8"/>
        <v>1.3330125355403011E-2</v>
      </c>
      <c r="S23" s="285">
        <v>-0.28248129032258068</v>
      </c>
      <c r="T23" s="285">
        <v>-0.21396093245623377</v>
      </c>
      <c r="U23" s="258"/>
      <c r="V23" s="258"/>
      <c r="W23" s="230"/>
      <c r="X23" s="262"/>
      <c r="Y23" s="180" t="s">
        <v>234</v>
      </c>
      <c r="Z23" s="180"/>
    </row>
    <row r="24" spans="1:26" x14ac:dyDescent="0.25">
      <c r="A24" s="177"/>
      <c r="B24" s="178" t="str">
        <f t="shared" si="13"/>
        <v>Алтайский край</v>
      </c>
      <c r="C24" s="178" t="str">
        <f t="shared" si="12"/>
        <v>ПАО "МРСК Сибири"</v>
      </c>
      <c r="D24" s="179" t="str">
        <f t="shared" si="12"/>
        <v>Алтайэнерго</v>
      </c>
      <c r="E24" s="265" t="s">
        <v>238</v>
      </c>
      <c r="F24" s="265"/>
      <c r="G24" s="265"/>
      <c r="H24" s="265"/>
      <c r="I24" s="265" t="s">
        <v>193</v>
      </c>
      <c r="J24" s="258"/>
      <c r="K24" s="258"/>
      <c r="L24" s="258"/>
      <c r="M24" s="262"/>
      <c r="N24" s="303">
        <v>0.1135267741935484</v>
      </c>
      <c r="O24" s="292">
        <v>0.1135267741935484</v>
      </c>
      <c r="P24" s="286" t="s">
        <v>199</v>
      </c>
      <c r="Q24" s="286">
        <f t="shared" si="7"/>
        <v>0</v>
      </c>
      <c r="R24" s="186">
        <f t="shared" si="8"/>
        <v>0</v>
      </c>
      <c r="S24" s="285">
        <v>-0.1198512903225806</v>
      </c>
      <c r="T24" s="285">
        <v>-9.5501488833746873E-3</v>
      </c>
      <c r="U24" s="258"/>
      <c r="V24" s="258"/>
      <c r="W24" s="230"/>
      <c r="X24" s="262"/>
      <c r="Y24" s="180" t="s">
        <v>234</v>
      </c>
      <c r="Z24" s="180"/>
    </row>
    <row r="25" spans="1:26" x14ac:dyDescent="0.25">
      <c r="A25" s="177"/>
      <c r="B25" s="178" t="str">
        <f t="shared" si="13"/>
        <v>Алтайский край</v>
      </c>
      <c r="C25" s="178" t="str">
        <f t="shared" si="12"/>
        <v>ПАО "МРСК Сибири"</v>
      </c>
      <c r="D25" s="179" t="str">
        <f t="shared" si="12"/>
        <v>Алтайэнерго</v>
      </c>
      <c r="E25" s="265" t="s">
        <v>239</v>
      </c>
      <c r="F25" s="265"/>
      <c r="G25" s="265"/>
      <c r="H25" s="265"/>
      <c r="I25" s="265" t="s">
        <v>193</v>
      </c>
      <c r="J25" s="258"/>
      <c r="K25" s="258"/>
      <c r="L25" s="258"/>
      <c r="M25" s="262"/>
      <c r="N25" s="303">
        <v>0.02</v>
      </c>
      <c r="O25" s="292">
        <v>0.02</v>
      </c>
      <c r="P25" s="286" t="s">
        <v>199</v>
      </c>
      <c r="Q25" s="286">
        <f t="shared" si="7"/>
        <v>0</v>
      </c>
      <c r="R25" s="186">
        <f t="shared" si="8"/>
        <v>0</v>
      </c>
      <c r="S25" s="285">
        <v>-0.297659569892473</v>
      </c>
      <c r="T25" s="285">
        <v>-0.25988528000515171</v>
      </c>
      <c r="U25" s="258"/>
      <c r="V25" s="258"/>
      <c r="W25" s="230"/>
      <c r="X25" s="262"/>
      <c r="Y25" s="180" t="s">
        <v>234</v>
      </c>
      <c r="Z25" s="180"/>
    </row>
    <row r="26" spans="1:26" x14ac:dyDescent="0.25">
      <c r="A26" s="177"/>
      <c r="B26" s="178" t="str">
        <f t="shared" si="13"/>
        <v>Алтайский край</v>
      </c>
      <c r="C26" s="178" t="str">
        <f t="shared" si="12"/>
        <v>ПАО "МРСК Сибири"</v>
      </c>
      <c r="D26" s="179" t="str">
        <f t="shared" si="12"/>
        <v>Алтайэнерго</v>
      </c>
      <c r="E26" s="265" t="s">
        <v>240</v>
      </c>
      <c r="F26" s="265"/>
      <c r="G26" s="265"/>
      <c r="H26" s="265"/>
      <c r="I26" s="265" t="s">
        <v>193</v>
      </c>
      <c r="J26" s="258"/>
      <c r="K26" s="258"/>
      <c r="L26" s="258"/>
      <c r="M26" s="262"/>
      <c r="N26" s="303">
        <v>0</v>
      </c>
      <c r="O26" s="292">
        <v>0</v>
      </c>
      <c r="P26" s="286" t="s">
        <v>199</v>
      </c>
      <c r="Q26" s="286">
        <f t="shared" si="7"/>
        <v>0</v>
      </c>
      <c r="R26" s="186" t="str">
        <f t="shared" si="8"/>
        <v/>
      </c>
      <c r="S26" s="285">
        <v>-4.3819354838709685E-3</v>
      </c>
      <c r="T26" s="285">
        <v>-3.8608603552629712E-3</v>
      </c>
      <c r="U26" s="258"/>
      <c r="V26" s="258"/>
      <c r="W26" s="230"/>
      <c r="X26" s="262"/>
      <c r="Y26" s="180" t="s">
        <v>234</v>
      </c>
      <c r="Z26" s="180"/>
    </row>
    <row r="27" spans="1:26" x14ac:dyDescent="0.25">
      <c r="A27" s="177"/>
      <c r="B27" s="178" t="str">
        <f t="shared" si="13"/>
        <v>Алтайский край</v>
      </c>
      <c r="C27" s="178" t="str">
        <f t="shared" si="12"/>
        <v>ПАО "МРСК Сибири"</v>
      </c>
      <c r="D27" s="179" t="str">
        <f t="shared" si="12"/>
        <v>Алтайэнерго</v>
      </c>
      <c r="E27" s="265" t="s">
        <v>241</v>
      </c>
      <c r="F27" s="265"/>
      <c r="G27" s="265"/>
      <c r="H27" s="265"/>
      <c r="I27" s="265" t="s">
        <v>193</v>
      </c>
      <c r="J27" s="258"/>
      <c r="K27" s="258"/>
      <c r="L27" s="258"/>
      <c r="M27" s="262"/>
      <c r="N27" s="303">
        <v>6.4810967741935496E-2</v>
      </c>
      <c r="O27" s="292">
        <v>6.4286999999999997E-2</v>
      </c>
      <c r="P27" s="286" t="s">
        <v>199</v>
      </c>
      <c r="Q27" s="286">
        <f t="shared" si="7"/>
        <v>-5.2396774193549933E-4</v>
      </c>
      <c r="R27" s="186">
        <f t="shared" si="8"/>
        <v>-8.0845535900935239E-3</v>
      </c>
      <c r="S27" s="285">
        <v>-0.56861569892473118</v>
      </c>
      <c r="T27" s="285">
        <v>-0.61691399999999996</v>
      </c>
      <c r="U27" s="258"/>
      <c r="V27" s="258"/>
      <c r="W27" s="230"/>
      <c r="X27" s="262"/>
      <c r="Y27" s="180" t="s">
        <v>234</v>
      </c>
      <c r="Z27" s="180"/>
    </row>
    <row r="28" spans="1:26" x14ac:dyDescent="0.25">
      <c r="A28" s="177"/>
      <c r="B28" s="178" t="str">
        <f t="shared" si="13"/>
        <v>Алтайский край</v>
      </c>
      <c r="C28" s="178" t="str">
        <f t="shared" si="12"/>
        <v>ПАО "МРСК Сибири"</v>
      </c>
      <c r="D28" s="179" t="str">
        <f t="shared" si="12"/>
        <v>Алтайэнерго</v>
      </c>
      <c r="E28" s="265" t="s">
        <v>242</v>
      </c>
      <c r="F28" s="265"/>
      <c r="G28" s="265"/>
      <c r="H28" s="265"/>
      <c r="I28" s="265" t="s">
        <v>193</v>
      </c>
      <c r="J28" s="258"/>
      <c r="K28" s="258"/>
      <c r="L28" s="258"/>
      <c r="M28" s="262"/>
      <c r="N28" s="303">
        <v>0.31450499999999998</v>
      </c>
      <c r="O28" s="292">
        <v>0.114805419354839</v>
      </c>
      <c r="P28" s="286" t="s">
        <v>199</v>
      </c>
      <c r="Q28" s="286">
        <f>O28-N28</f>
        <v>-0.19969958064516097</v>
      </c>
      <c r="R28" s="186">
        <f t="shared" si="8"/>
        <v>-0.63496472439281093</v>
      </c>
      <c r="S28" s="285">
        <v>-0.53998532258064524</v>
      </c>
      <c r="T28" s="285">
        <v>-0.57823327187528639</v>
      </c>
      <c r="U28" s="258"/>
      <c r="V28" s="258"/>
      <c r="W28" s="230"/>
      <c r="X28" s="262"/>
      <c r="Y28" s="180" t="s">
        <v>234</v>
      </c>
      <c r="Z28" s="180"/>
    </row>
    <row r="29" spans="1:26" ht="26.25" x14ac:dyDescent="0.25">
      <c r="A29" s="177"/>
      <c r="B29" s="178" t="str">
        <f t="shared" si="13"/>
        <v>Алтайский край</v>
      </c>
      <c r="C29" s="178" t="str">
        <f t="shared" si="12"/>
        <v>ПАО "МРСК Сибири"</v>
      </c>
      <c r="D29" s="179" t="str">
        <f t="shared" si="12"/>
        <v>Алтайэнерго</v>
      </c>
      <c r="E29" s="265" t="s">
        <v>267</v>
      </c>
      <c r="F29" s="265"/>
      <c r="G29" s="265"/>
      <c r="H29" s="265"/>
      <c r="I29" s="265" t="s">
        <v>193</v>
      </c>
      <c r="J29" s="258"/>
      <c r="K29" s="258"/>
      <c r="L29" s="258"/>
      <c r="M29" s="262"/>
      <c r="N29" s="303">
        <v>0.99770599999999998</v>
      </c>
      <c r="O29" s="292">
        <v>1.01791606451613</v>
      </c>
      <c r="P29" s="286" t="s">
        <v>199</v>
      </c>
      <c r="Q29" s="286">
        <f>O29-N29</f>
        <v>2.0210064516130055E-2</v>
      </c>
      <c r="R29" s="186">
        <f t="shared" si="8"/>
        <v>2.0256533002838584E-2</v>
      </c>
      <c r="S29" s="285">
        <v>0.92321696774193551</v>
      </c>
      <c r="T29" s="285">
        <v>0.95704595566780726</v>
      </c>
      <c r="U29" s="258"/>
      <c r="V29" s="258"/>
      <c r="W29" s="230"/>
      <c r="X29" s="262"/>
      <c r="Y29" s="180" t="s">
        <v>234</v>
      </c>
      <c r="Z29" s="180"/>
    </row>
    <row r="30" spans="1:26" x14ac:dyDescent="0.25">
      <c r="A30" s="177"/>
      <c r="B30" s="178" t="str">
        <f t="shared" si="13"/>
        <v>Алтайский край</v>
      </c>
      <c r="C30" s="178" t="str">
        <f t="shared" si="12"/>
        <v>ПАО "МРСК Сибири"</v>
      </c>
      <c r="D30" s="179" t="str">
        <f t="shared" si="12"/>
        <v>Алтайэнерго</v>
      </c>
      <c r="E30" s="265" t="s">
        <v>243</v>
      </c>
      <c r="F30" s="265"/>
      <c r="G30" s="265"/>
      <c r="H30" s="265"/>
      <c r="I30" s="265" t="s">
        <v>193</v>
      </c>
      <c r="J30" s="258"/>
      <c r="K30" s="258"/>
      <c r="L30" s="258"/>
      <c r="M30" s="262"/>
      <c r="N30" s="303">
        <v>0.35202548387096777</v>
      </c>
      <c r="O30" s="292">
        <v>0.46748000000000001</v>
      </c>
      <c r="P30" s="286" t="s">
        <v>199</v>
      </c>
      <c r="Q30" s="286">
        <f t="shared" si="7"/>
        <v>0.11545451612903224</v>
      </c>
      <c r="R30" s="186">
        <f t="shared" si="8"/>
        <v>0.32797204014738668</v>
      </c>
      <c r="S30" s="285">
        <v>-0.21660118279569884</v>
      </c>
      <c r="T30" s="285">
        <v>0.233491</v>
      </c>
      <c r="U30" s="258"/>
      <c r="V30" s="258"/>
      <c r="W30" s="230"/>
      <c r="X30" s="262"/>
      <c r="Y30" s="180" t="s">
        <v>234</v>
      </c>
      <c r="Z30" s="180"/>
    </row>
    <row r="31" spans="1:26" x14ac:dyDescent="0.25">
      <c r="A31" s="177"/>
      <c r="B31" s="178" t="str">
        <f t="shared" si="13"/>
        <v>Алтайский край</v>
      </c>
      <c r="C31" s="178" t="str">
        <f t="shared" si="12"/>
        <v>ПАО "МРСК Сибири"</v>
      </c>
      <c r="D31" s="179" t="str">
        <f t="shared" si="12"/>
        <v>Алтайэнерго</v>
      </c>
      <c r="E31" s="265" t="s">
        <v>244</v>
      </c>
      <c r="F31" s="265"/>
      <c r="G31" s="265"/>
      <c r="H31" s="265"/>
      <c r="I31" s="265" t="s">
        <v>193</v>
      </c>
      <c r="J31" s="258"/>
      <c r="K31" s="258"/>
      <c r="L31" s="258"/>
      <c r="M31" s="262"/>
      <c r="N31" s="303">
        <v>2.094677419354839E-2</v>
      </c>
      <c r="O31" s="292">
        <v>2.0945999999999999E-2</v>
      </c>
      <c r="P31" s="286" t="s">
        <v>199</v>
      </c>
      <c r="Q31" s="286">
        <f t="shared" si="7"/>
        <v>-7.7419354839111665E-7</v>
      </c>
      <c r="R31" s="186">
        <f t="shared" si="8"/>
        <v>-3.6960036960187459E-5</v>
      </c>
      <c r="S31" s="285">
        <v>7.6293548387096812E-3</v>
      </c>
      <c r="T31" s="285">
        <v>9.1726213272477E-3</v>
      </c>
      <c r="U31" s="258"/>
      <c r="V31" s="258"/>
      <c r="W31" s="230"/>
      <c r="X31" s="262"/>
      <c r="Y31" s="180" t="s">
        <v>234</v>
      </c>
      <c r="Z31" s="180"/>
    </row>
    <row r="32" spans="1:26" x14ac:dyDescent="0.25">
      <c r="A32" s="177"/>
      <c r="B32" s="178" t="str">
        <f t="shared" si="13"/>
        <v>Алтайский край</v>
      </c>
      <c r="C32" s="178" t="str">
        <f t="shared" si="12"/>
        <v>ПАО "МРСК Сибири"</v>
      </c>
      <c r="D32" s="179" t="str">
        <f t="shared" si="12"/>
        <v>Алтайэнерго</v>
      </c>
      <c r="E32" s="265" t="s">
        <v>245</v>
      </c>
      <c r="F32" s="265"/>
      <c r="G32" s="265"/>
      <c r="H32" s="265"/>
      <c r="I32" s="265" t="s">
        <v>193</v>
      </c>
      <c r="J32" s="258"/>
      <c r="K32" s="258"/>
      <c r="L32" s="258"/>
      <c r="M32" s="262"/>
      <c r="N32" s="303">
        <v>5.2259999999999997E-3</v>
      </c>
      <c r="O32" s="292">
        <v>6.796E-3</v>
      </c>
      <c r="P32" s="286" t="s">
        <v>199</v>
      </c>
      <c r="Q32" s="286">
        <f t="shared" si="7"/>
        <v>1.5700000000000002E-3</v>
      </c>
      <c r="R32" s="186">
        <f t="shared" si="8"/>
        <v>0.30042097206276308</v>
      </c>
      <c r="S32" s="285">
        <v>-1.7551869032258065</v>
      </c>
      <c r="T32" s="285">
        <v>-1.4279957750918599</v>
      </c>
      <c r="U32" s="258"/>
      <c r="V32" s="258"/>
      <c r="W32" s="230"/>
      <c r="X32" s="262"/>
      <c r="Y32" s="180" t="s">
        <v>234</v>
      </c>
      <c r="Z32" s="180"/>
    </row>
    <row r="33" spans="1:26" x14ac:dyDescent="0.25">
      <c r="A33" s="177"/>
      <c r="B33" s="178" t="str">
        <f t="shared" si="13"/>
        <v>Алтайский край</v>
      </c>
      <c r="C33" s="178" t="str">
        <f t="shared" si="12"/>
        <v>ПАО "МРСК Сибири"</v>
      </c>
      <c r="D33" s="179" t="str">
        <f t="shared" si="12"/>
        <v>Алтайэнерго</v>
      </c>
      <c r="E33" s="265" t="s">
        <v>246</v>
      </c>
      <c r="F33" s="265"/>
      <c r="G33" s="265"/>
      <c r="H33" s="265"/>
      <c r="I33" s="265" t="s">
        <v>193</v>
      </c>
      <c r="J33" s="258"/>
      <c r="K33" s="258"/>
      <c r="L33" s="258"/>
      <c r="M33" s="262"/>
      <c r="N33" s="303">
        <v>6.5638000000000002E-2</v>
      </c>
      <c r="O33" s="292">
        <v>7.0823999999999998E-2</v>
      </c>
      <c r="P33" s="286" t="s">
        <v>199</v>
      </c>
      <c r="Q33" s="286">
        <f t="shared" si="7"/>
        <v>5.1859999999999962E-3</v>
      </c>
      <c r="R33" s="186">
        <f t="shared" si="8"/>
        <v>7.9009110576190533E-2</v>
      </c>
      <c r="S33" s="285">
        <v>-4.1012000000000007E-2</v>
      </c>
      <c r="T33" s="285">
        <v>-5.8360999999999996E-2</v>
      </c>
      <c r="U33" s="258"/>
      <c r="V33" s="258"/>
      <c r="W33" s="230"/>
      <c r="X33" s="262"/>
      <c r="Y33" s="180" t="s">
        <v>234</v>
      </c>
      <c r="Z33" s="180"/>
    </row>
    <row r="34" spans="1:26" x14ac:dyDescent="0.25">
      <c r="A34" s="177"/>
      <c r="B34" s="178" t="str">
        <f t="shared" si="13"/>
        <v>Алтайский край</v>
      </c>
      <c r="C34" s="178" t="str">
        <f t="shared" si="12"/>
        <v>ПАО "МРСК Сибири"</v>
      </c>
      <c r="D34" s="179" t="str">
        <f t="shared" si="12"/>
        <v>Алтайэнерго</v>
      </c>
      <c r="E34" s="265" t="s">
        <v>247</v>
      </c>
      <c r="F34" s="265"/>
      <c r="G34" s="265"/>
      <c r="H34" s="265"/>
      <c r="I34" s="265" t="s">
        <v>193</v>
      </c>
      <c r="J34" s="258"/>
      <c r="K34" s="258"/>
      <c r="L34" s="258"/>
      <c r="M34" s="262"/>
      <c r="N34" s="303">
        <v>0.3521196774193549</v>
      </c>
      <c r="O34" s="292">
        <v>0.57332000000000005</v>
      </c>
      <c r="P34" s="286" t="s">
        <v>199</v>
      </c>
      <c r="Q34" s="286">
        <f t="shared" si="7"/>
        <v>0.22120032258064515</v>
      </c>
      <c r="R34" s="186">
        <f t="shared" si="8"/>
        <v>0.62819642515237195</v>
      </c>
      <c r="S34" s="285">
        <v>-0.42979322580645152</v>
      </c>
      <c r="T34" s="285">
        <v>-0.11657322173831397</v>
      </c>
      <c r="U34" s="258"/>
      <c r="V34" s="258"/>
      <c r="W34" s="230"/>
      <c r="X34" s="262"/>
      <c r="Y34" s="180" t="s">
        <v>234</v>
      </c>
      <c r="Z34" s="180"/>
    </row>
    <row r="35" spans="1:26" x14ac:dyDescent="0.25">
      <c r="A35" s="177"/>
      <c r="B35" s="178" t="str">
        <f t="shared" si="13"/>
        <v>Алтайский край</v>
      </c>
      <c r="C35" s="178" t="str">
        <f t="shared" si="12"/>
        <v>ПАО "МРСК Сибири"</v>
      </c>
      <c r="D35" s="179" t="str">
        <f t="shared" si="12"/>
        <v>Алтайэнерго</v>
      </c>
      <c r="E35" s="265" t="s">
        <v>248</v>
      </c>
      <c r="F35" s="265"/>
      <c r="G35" s="265"/>
      <c r="H35" s="265"/>
      <c r="I35" s="265" t="s">
        <v>193</v>
      </c>
      <c r="J35" s="258"/>
      <c r="K35" s="258"/>
      <c r="L35" s="258"/>
      <c r="M35" s="262"/>
      <c r="N35" s="303">
        <v>9.9740999999999996E-2</v>
      </c>
      <c r="O35" s="292">
        <v>0.104892</v>
      </c>
      <c r="P35" s="286" t="s">
        <v>199</v>
      </c>
      <c r="Q35" s="286">
        <f t="shared" si="7"/>
        <v>5.1510000000000028E-3</v>
      </c>
      <c r="R35" s="186">
        <f t="shared" si="8"/>
        <v>5.1643757331488516E-2</v>
      </c>
      <c r="S35" s="285">
        <v>-9.3172333333333329E-2</v>
      </c>
      <c r="T35" s="285">
        <v>-6.6824000000000008E-2</v>
      </c>
      <c r="U35" s="258"/>
      <c r="V35" s="258"/>
      <c r="W35" s="230"/>
      <c r="X35" s="262"/>
      <c r="Y35" s="180" t="s">
        <v>234</v>
      </c>
      <c r="Z35" s="180"/>
    </row>
    <row r="36" spans="1:26" x14ac:dyDescent="0.25">
      <c r="A36" s="177"/>
      <c r="B36" s="178" t="str">
        <f t="shared" si="13"/>
        <v>Алтайский край</v>
      </c>
      <c r="C36" s="178" t="str">
        <f t="shared" si="13"/>
        <v>ПАО "МРСК Сибири"</v>
      </c>
      <c r="D36" s="179" t="str">
        <f t="shared" si="13"/>
        <v>Алтайэнерго</v>
      </c>
      <c r="E36" s="265" t="s">
        <v>249</v>
      </c>
      <c r="F36" s="265"/>
      <c r="G36" s="265"/>
      <c r="H36" s="265"/>
      <c r="I36" s="265" t="s">
        <v>193</v>
      </c>
      <c r="J36" s="258"/>
      <c r="K36" s="258"/>
      <c r="L36" s="258"/>
      <c r="M36" s="262"/>
      <c r="N36" s="303">
        <v>0.46706548387096769</v>
      </c>
      <c r="O36" s="292">
        <v>0.46706548387096769</v>
      </c>
      <c r="P36" s="286" t="s">
        <v>199</v>
      </c>
      <c r="Q36" s="286">
        <f t="shared" si="7"/>
        <v>0</v>
      </c>
      <c r="R36" s="186">
        <f t="shared" si="8"/>
        <v>0</v>
      </c>
      <c r="S36" s="285">
        <v>-0.53595580645161311</v>
      </c>
      <c r="T36" s="285">
        <v>-0.62831913151364771</v>
      </c>
      <c r="U36" s="258"/>
      <c r="V36" s="258"/>
      <c r="W36" s="230"/>
      <c r="X36" s="262"/>
      <c r="Y36" s="180" t="s">
        <v>234</v>
      </c>
      <c r="Z36" s="180"/>
    </row>
    <row r="37" spans="1:26" x14ac:dyDescent="0.25">
      <c r="A37" s="177"/>
      <c r="B37" s="178" t="str">
        <f t="shared" ref="B37:D52" si="14">B36</f>
        <v>Алтайский край</v>
      </c>
      <c r="C37" s="178" t="str">
        <f t="shared" si="14"/>
        <v>ПАО "МРСК Сибири"</v>
      </c>
      <c r="D37" s="179" t="str">
        <f t="shared" si="14"/>
        <v>Алтайэнерго</v>
      </c>
      <c r="E37" s="265" t="s">
        <v>250</v>
      </c>
      <c r="F37" s="265"/>
      <c r="G37" s="265"/>
      <c r="H37" s="265"/>
      <c r="I37" s="265" t="s">
        <v>193</v>
      </c>
      <c r="J37" s="258"/>
      <c r="K37" s="258"/>
      <c r="L37" s="258"/>
      <c r="M37" s="262"/>
      <c r="N37" s="303">
        <v>9.9124000000000004E-2</v>
      </c>
      <c r="O37" s="292">
        <v>0.15510099999999999</v>
      </c>
      <c r="P37" s="286" t="s">
        <v>199</v>
      </c>
      <c r="Q37" s="286">
        <f t="shared" si="7"/>
        <v>5.5976999999999985E-2</v>
      </c>
      <c r="R37" s="186">
        <f t="shared" si="8"/>
        <v>0.56471692022113706</v>
      </c>
      <c r="S37" s="285">
        <v>-0.1807926666666666</v>
      </c>
      <c r="T37" s="285">
        <v>-0.208816</v>
      </c>
      <c r="U37" s="258"/>
      <c r="V37" s="258"/>
      <c r="W37" s="230"/>
      <c r="X37" s="262"/>
      <c r="Y37" s="180" t="s">
        <v>234</v>
      </c>
      <c r="Z37" s="180"/>
    </row>
    <row r="38" spans="1:26" x14ac:dyDescent="0.25">
      <c r="A38" s="177"/>
      <c r="B38" s="178" t="str">
        <f t="shared" si="14"/>
        <v>Алтайский край</v>
      </c>
      <c r="C38" s="178" t="str">
        <f t="shared" si="14"/>
        <v>ПАО "МРСК Сибири"</v>
      </c>
      <c r="D38" s="179" t="str">
        <f t="shared" si="14"/>
        <v>Алтайэнерго</v>
      </c>
      <c r="E38" s="265" t="s">
        <v>251</v>
      </c>
      <c r="F38" s="265"/>
      <c r="G38" s="265"/>
      <c r="H38" s="265"/>
      <c r="I38" s="265" t="s">
        <v>193</v>
      </c>
      <c r="J38" s="258"/>
      <c r="K38" s="258"/>
      <c r="L38" s="258"/>
      <c r="M38" s="262"/>
      <c r="N38" s="303">
        <v>3.5700000000000003E-2</v>
      </c>
      <c r="O38" s="292">
        <v>4.4200000000000003E-2</v>
      </c>
      <c r="P38" s="286" t="s">
        <v>199</v>
      </c>
      <c r="Q38" s="286">
        <f t="shared" si="7"/>
        <v>8.5000000000000006E-3</v>
      </c>
      <c r="R38" s="186">
        <f t="shared" si="8"/>
        <v>0.23809523809523814</v>
      </c>
      <c r="S38" s="285">
        <v>-2.9669999999999995E-2</v>
      </c>
      <c r="T38" s="285">
        <v>-3.3651E-2</v>
      </c>
      <c r="U38" s="258"/>
      <c r="V38" s="258"/>
      <c r="W38" s="230"/>
      <c r="X38" s="262"/>
      <c r="Y38" s="180" t="s">
        <v>234</v>
      </c>
      <c r="Z38" s="180"/>
    </row>
    <row r="39" spans="1:26" x14ac:dyDescent="0.25">
      <c r="A39" s="177"/>
      <c r="B39" s="178" t="str">
        <f t="shared" si="14"/>
        <v>Алтайский край</v>
      </c>
      <c r="C39" s="178" t="str">
        <f t="shared" si="14"/>
        <v>ПАО "МРСК Сибири"</v>
      </c>
      <c r="D39" s="179" t="str">
        <f t="shared" si="14"/>
        <v>Алтайэнерго</v>
      </c>
      <c r="E39" s="265" t="s">
        <v>229</v>
      </c>
      <c r="F39" s="265"/>
      <c r="G39" s="265"/>
      <c r="H39" s="265"/>
      <c r="I39" s="265" t="s">
        <v>193</v>
      </c>
      <c r="J39" s="258"/>
      <c r="K39" s="258"/>
      <c r="L39" s="258"/>
      <c r="M39" s="262"/>
      <c r="N39" s="303">
        <v>3.1952888656221439</v>
      </c>
      <c r="O39" s="292">
        <v>3.1952888656221439</v>
      </c>
      <c r="P39" s="287"/>
      <c r="Q39" s="286">
        <f t="shared" si="7"/>
        <v>0</v>
      </c>
      <c r="R39" s="186">
        <f t="shared" si="8"/>
        <v>0</v>
      </c>
      <c r="S39" s="285">
        <v>-0.85696726341011376</v>
      </c>
      <c r="T39" s="285">
        <v>-0.37509574992933681</v>
      </c>
      <c r="U39" s="258"/>
      <c r="V39" s="258"/>
      <c r="W39" s="230"/>
      <c r="X39" s="262"/>
      <c r="Y39" s="180" t="s">
        <v>234</v>
      </c>
      <c r="Z39" s="180"/>
    </row>
    <row r="40" spans="1:26" x14ac:dyDescent="0.25">
      <c r="A40" s="177"/>
      <c r="B40" s="178" t="str">
        <f t="shared" si="14"/>
        <v>Алтайский край</v>
      </c>
      <c r="C40" s="178" t="str">
        <f t="shared" si="14"/>
        <v>ПАО "МРСК Сибири"</v>
      </c>
      <c r="D40" s="179" t="str">
        <f t="shared" si="14"/>
        <v>Алтайэнерго</v>
      </c>
      <c r="E40" s="265" t="s">
        <v>230</v>
      </c>
      <c r="F40" s="265"/>
      <c r="G40" s="265"/>
      <c r="H40" s="265"/>
      <c r="I40" s="265" t="s">
        <v>193</v>
      </c>
      <c r="J40" s="258"/>
      <c r="K40" s="258"/>
      <c r="L40" s="258"/>
      <c r="M40" s="262"/>
      <c r="N40" s="303">
        <v>24.404892102119877</v>
      </c>
      <c r="O40" s="292">
        <v>24.442649080614402</v>
      </c>
      <c r="P40" s="287"/>
      <c r="Q40" s="286">
        <f t="shared" si="7"/>
        <v>3.7756978494524418E-2</v>
      </c>
      <c r="R40" s="186">
        <f t="shared" si="8"/>
        <v>1.5471069626751266E-3</v>
      </c>
      <c r="S40" s="285">
        <v>-16.132905643041394</v>
      </c>
      <c r="T40" s="285">
        <v>-15.0232968174343</v>
      </c>
      <c r="U40" s="258"/>
      <c r="V40" s="258"/>
      <c r="W40" s="230"/>
      <c r="X40" s="262"/>
      <c r="Y40" s="180" t="s">
        <v>234</v>
      </c>
      <c r="Z40" s="180"/>
    </row>
    <row r="41" spans="1:26" x14ac:dyDescent="0.25">
      <c r="A41" s="168" t="s">
        <v>13</v>
      </c>
      <c r="B41" s="169" t="str">
        <f t="shared" si="14"/>
        <v>Алтайский край</v>
      </c>
      <c r="C41" s="169" t="str">
        <f t="shared" si="14"/>
        <v>ПАО "МРСК Сибири"</v>
      </c>
      <c r="D41" s="170" t="str">
        <f t="shared" si="14"/>
        <v>Алтайэнерго</v>
      </c>
      <c r="E41" s="273" t="s">
        <v>201</v>
      </c>
      <c r="F41" s="273"/>
      <c r="G41" s="273"/>
      <c r="H41" s="273"/>
      <c r="I41" s="273" t="s">
        <v>201</v>
      </c>
      <c r="J41" s="255"/>
      <c r="K41" s="255"/>
      <c r="L41" s="255"/>
      <c r="M41" s="261"/>
      <c r="N41" s="283">
        <f>SUM(N42:N45)</f>
        <v>1.7904006451613081</v>
      </c>
      <c r="O41" s="284">
        <f>SUM(O42:O45)</f>
        <v>1.8340908387096773</v>
      </c>
      <c r="P41" s="284"/>
      <c r="Q41" s="284">
        <f t="shared" si="7"/>
        <v>4.3690193548369116E-2</v>
      </c>
      <c r="R41" s="174">
        <f t="shared" si="8"/>
        <v>2.4402467496001501E-2</v>
      </c>
      <c r="S41" s="283">
        <f>SUM(S42:S45)</f>
        <v>-0.17441655913976711</v>
      </c>
      <c r="T41" s="284">
        <f>SUM(T42:T45)</f>
        <v>7.5370887303998518E-2</v>
      </c>
      <c r="U41" s="255"/>
      <c r="V41" s="255"/>
      <c r="W41" s="229"/>
      <c r="X41" s="261"/>
      <c r="Y41" s="171"/>
      <c r="Z41" s="171" t="s">
        <v>261</v>
      </c>
    </row>
    <row r="42" spans="1:26" x14ac:dyDescent="0.25">
      <c r="A42" s="177"/>
      <c r="B42" s="178" t="str">
        <f t="shared" si="14"/>
        <v>Алтайский край</v>
      </c>
      <c r="C42" s="178" t="str">
        <f t="shared" si="14"/>
        <v>ПАО "МРСК Сибири"</v>
      </c>
      <c r="D42" s="179" t="str">
        <f t="shared" si="14"/>
        <v>Алтайэнерго</v>
      </c>
      <c r="E42" s="266" t="s">
        <v>252</v>
      </c>
      <c r="F42" s="266"/>
      <c r="G42" s="266"/>
      <c r="H42" s="266"/>
      <c r="I42" s="266" t="s">
        <v>201</v>
      </c>
      <c r="J42" s="258"/>
      <c r="K42" s="258"/>
      <c r="L42" s="258"/>
      <c r="M42" s="262"/>
      <c r="N42" s="303">
        <v>0.86119900000000005</v>
      </c>
      <c r="O42" s="292">
        <v>0.87980599999999998</v>
      </c>
      <c r="P42" s="286" t="s">
        <v>199</v>
      </c>
      <c r="Q42" s="286">
        <f t="shared" si="7"/>
        <v>1.8606999999999929E-2</v>
      </c>
      <c r="R42" s="186">
        <f t="shared" si="8"/>
        <v>2.160592383409643E-2</v>
      </c>
      <c r="S42" s="285">
        <v>-0.22183433333333324</v>
      </c>
      <c r="T42" s="285">
        <v>-0.13553099999999996</v>
      </c>
      <c r="U42" s="258"/>
      <c r="V42" s="258"/>
      <c r="W42" s="230"/>
      <c r="X42" s="262"/>
      <c r="Y42" s="191" t="s">
        <v>234</v>
      </c>
      <c r="Z42" s="191"/>
    </row>
    <row r="43" spans="1:26" x14ac:dyDescent="0.25">
      <c r="A43" s="177"/>
      <c r="B43" s="178" t="str">
        <f t="shared" si="14"/>
        <v>Алтайский край</v>
      </c>
      <c r="C43" s="178" t="str">
        <f t="shared" si="14"/>
        <v>ПАО "МРСК Сибири"</v>
      </c>
      <c r="D43" s="179" t="str">
        <f t="shared" si="14"/>
        <v>Алтайэнерго</v>
      </c>
      <c r="E43" s="266" t="s">
        <v>253</v>
      </c>
      <c r="F43" s="266"/>
      <c r="G43" s="266"/>
      <c r="H43" s="266"/>
      <c r="I43" s="266" t="s">
        <v>201</v>
      </c>
      <c r="J43" s="258"/>
      <c r="K43" s="258"/>
      <c r="L43" s="258"/>
      <c r="M43" s="262"/>
      <c r="N43" s="303">
        <v>0.25678387096774191</v>
      </c>
      <c r="O43" s="292">
        <v>0.25678387096774191</v>
      </c>
      <c r="P43" s="286" t="s">
        <v>199</v>
      </c>
      <c r="Q43" s="286">
        <f t="shared" si="7"/>
        <v>0</v>
      </c>
      <c r="R43" s="186">
        <f t="shared" si="8"/>
        <v>0</v>
      </c>
      <c r="S43" s="285">
        <v>-5.1425806451612932E-2</v>
      </c>
      <c r="T43" s="285">
        <v>2.2937717121588042E-2</v>
      </c>
      <c r="U43" s="258"/>
      <c r="V43" s="258"/>
      <c r="W43" s="230"/>
      <c r="X43" s="262"/>
      <c r="Y43" s="191" t="s">
        <v>234</v>
      </c>
      <c r="Z43" s="191"/>
    </row>
    <row r="44" spans="1:26" x14ac:dyDescent="0.25">
      <c r="A44" s="177"/>
      <c r="B44" s="178" t="str">
        <f t="shared" si="14"/>
        <v>Алтайский край</v>
      </c>
      <c r="C44" s="178" t="str">
        <f t="shared" si="14"/>
        <v>ПАО "МРСК Сибири"</v>
      </c>
      <c r="D44" s="179" t="str">
        <f t="shared" si="14"/>
        <v>Алтайэнерго</v>
      </c>
      <c r="E44" s="266" t="s">
        <v>229</v>
      </c>
      <c r="F44" s="266"/>
      <c r="G44" s="266"/>
      <c r="H44" s="266"/>
      <c r="I44" s="266" t="s">
        <v>201</v>
      </c>
      <c r="J44" s="258"/>
      <c r="K44" s="258"/>
      <c r="L44" s="258"/>
      <c r="M44" s="262"/>
      <c r="N44" s="303">
        <v>0.26950263985532696</v>
      </c>
      <c r="O44" s="292">
        <v>0.26950263985532696</v>
      </c>
      <c r="P44" s="286"/>
      <c r="Q44" s="286">
        <f t="shared" si="7"/>
        <v>0</v>
      </c>
      <c r="R44" s="186">
        <f t="shared" si="8"/>
        <v>0</v>
      </c>
      <c r="S44" s="285">
        <v>0.12961941404887534</v>
      </c>
      <c r="T44" s="285">
        <v>0.14517772994119696</v>
      </c>
      <c r="U44" s="258"/>
      <c r="V44" s="258"/>
      <c r="W44" s="230"/>
      <c r="X44" s="262"/>
      <c r="Y44" s="191" t="s">
        <v>234</v>
      </c>
      <c r="Z44" s="191"/>
    </row>
    <row r="45" spans="1:26" x14ac:dyDescent="0.25">
      <c r="A45" s="177"/>
      <c r="B45" s="178" t="str">
        <f t="shared" si="14"/>
        <v>Алтайский край</v>
      </c>
      <c r="C45" s="178" t="str">
        <f t="shared" si="14"/>
        <v>ПАО "МРСК Сибири"</v>
      </c>
      <c r="D45" s="179" t="str">
        <f t="shared" si="14"/>
        <v>Алтайэнерго</v>
      </c>
      <c r="E45" s="266" t="s">
        <v>230</v>
      </c>
      <c r="F45" s="266"/>
      <c r="G45" s="266"/>
      <c r="H45" s="266"/>
      <c r="I45" s="266" t="s">
        <v>201</v>
      </c>
      <c r="J45" s="258"/>
      <c r="K45" s="258"/>
      <c r="L45" s="258"/>
      <c r="M45" s="262"/>
      <c r="N45" s="303">
        <v>0.40291513433823917</v>
      </c>
      <c r="O45" s="292">
        <v>0.42799832788660847</v>
      </c>
      <c r="P45" s="286"/>
      <c r="Q45" s="286">
        <f t="shared" si="7"/>
        <v>2.5083193548369298E-2</v>
      </c>
      <c r="R45" s="186">
        <f t="shared" si="8"/>
        <v>6.2254284862162779E-2</v>
      </c>
      <c r="S45" s="285">
        <v>-3.0775833403696273E-2</v>
      </c>
      <c r="T45" s="285">
        <v>4.2786440241213475E-2</v>
      </c>
      <c r="U45" s="258"/>
      <c r="V45" s="258"/>
      <c r="W45" s="230"/>
      <c r="X45" s="262"/>
      <c r="Y45" s="191" t="s">
        <v>234</v>
      </c>
      <c r="Z45" s="191"/>
    </row>
    <row r="46" spans="1:26" x14ac:dyDescent="0.25">
      <c r="A46" s="168" t="s">
        <v>15</v>
      </c>
      <c r="B46" s="169" t="str">
        <f t="shared" si="14"/>
        <v>Алтайский край</v>
      </c>
      <c r="C46" s="169" t="str">
        <f t="shared" si="14"/>
        <v>ПАО "МРСК Сибири"</v>
      </c>
      <c r="D46" s="170" t="str">
        <f t="shared" si="14"/>
        <v>Алтайэнерго</v>
      </c>
      <c r="E46" s="273" t="s">
        <v>186</v>
      </c>
      <c r="F46" s="273"/>
      <c r="G46" s="273"/>
      <c r="H46" s="273"/>
      <c r="I46" s="273" t="s">
        <v>186</v>
      </c>
      <c r="J46" s="255"/>
      <c r="K46" s="255"/>
      <c r="L46" s="255"/>
      <c r="M46" s="261"/>
      <c r="N46" s="283">
        <f t="shared" ref="N46:O46" si="15">SUM(N47:N51)</f>
        <v>0</v>
      </c>
      <c r="O46" s="284">
        <f t="shared" si="15"/>
        <v>0</v>
      </c>
      <c r="P46" s="284"/>
      <c r="Q46" s="284">
        <f t="shared" si="7"/>
        <v>0</v>
      </c>
      <c r="R46" s="174" t="str">
        <f t="shared" si="8"/>
        <v/>
      </c>
      <c r="S46" s="283">
        <f t="shared" ref="S46:T46" si="16">SUM(S47:S51)</f>
        <v>0</v>
      </c>
      <c r="T46" s="284">
        <f t="shared" si="16"/>
        <v>0</v>
      </c>
      <c r="U46" s="255"/>
      <c r="V46" s="255"/>
      <c r="W46" s="229"/>
      <c r="X46" s="261"/>
      <c r="Y46" s="171"/>
      <c r="Z46" s="171"/>
    </row>
    <row r="47" spans="1:26" x14ac:dyDescent="0.25">
      <c r="A47" s="177"/>
      <c r="B47" s="178" t="str">
        <f t="shared" si="14"/>
        <v>Алтайский край</v>
      </c>
      <c r="C47" s="178" t="str">
        <f t="shared" si="14"/>
        <v>ПАО "МРСК Сибири"</v>
      </c>
      <c r="D47" s="179" t="str">
        <f t="shared" si="14"/>
        <v>Алтайэнерго</v>
      </c>
      <c r="E47" s="266" t="s">
        <v>194</v>
      </c>
      <c r="F47" s="266"/>
      <c r="G47" s="266"/>
      <c r="H47" s="266"/>
      <c r="I47" s="266" t="s">
        <v>186</v>
      </c>
      <c r="J47" s="258"/>
      <c r="K47" s="258"/>
      <c r="L47" s="258"/>
      <c r="M47" s="262"/>
      <c r="N47" s="292">
        <v>0</v>
      </c>
      <c r="O47" s="292">
        <v>0</v>
      </c>
      <c r="P47" s="286"/>
      <c r="Q47" s="286"/>
      <c r="R47" s="186" t="str">
        <f t="shared" si="8"/>
        <v/>
      </c>
      <c r="S47" s="285"/>
      <c r="T47" s="285"/>
      <c r="U47" s="258"/>
      <c r="V47" s="258"/>
      <c r="W47" s="230"/>
      <c r="X47" s="262"/>
      <c r="Y47" s="191"/>
      <c r="Z47" s="191"/>
    </row>
    <row r="48" spans="1:26" x14ac:dyDescent="0.25">
      <c r="A48" s="177"/>
      <c r="B48" s="178" t="str">
        <f t="shared" si="14"/>
        <v>Алтайский край</v>
      </c>
      <c r="C48" s="178" t="str">
        <f t="shared" si="14"/>
        <v>ПАО "МРСК Сибири"</v>
      </c>
      <c r="D48" s="179" t="str">
        <f t="shared" si="14"/>
        <v>Алтайэнерго</v>
      </c>
      <c r="E48" s="266" t="s">
        <v>196</v>
      </c>
      <c r="F48" s="266"/>
      <c r="G48" s="266"/>
      <c r="H48" s="266"/>
      <c r="I48" s="266" t="s">
        <v>186</v>
      </c>
      <c r="J48" s="258"/>
      <c r="K48" s="258"/>
      <c r="L48" s="258"/>
      <c r="M48" s="262"/>
      <c r="N48" s="292">
        <v>0</v>
      </c>
      <c r="O48" s="292">
        <v>0</v>
      </c>
      <c r="P48" s="286"/>
      <c r="Q48" s="286"/>
      <c r="R48" s="186" t="str">
        <f t="shared" si="8"/>
        <v/>
      </c>
      <c r="S48" s="285"/>
      <c r="T48" s="285"/>
      <c r="U48" s="258"/>
      <c r="V48" s="258"/>
      <c r="W48" s="230"/>
      <c r="X48" s="262"/>
      <c r="Y48" s="191"/>
      <c r="Z48" s="191"/>
    </row>
    <row r="49" spans="1:26" x14ac:dyDescent="0.25">
      <c r="A49" s="177"/>
      <c r="B49" s="178" t="str">
        <f t="shared" si="14"/>
        <v>Алтайский край</v>
      </c>
      <c r="C49" s="178" t="str">
        <f t="shared" si="14"/>
        <v>ПАО "МРСК Сибири"</v>
      </c>
      <c r="D49" s="179" t="str">
        <f t="shared" si="14"/>
        <v>Алтайэнерго</v>
      </c>
      <c r="E49" s="266" t="s">
        <v>198</v>
      </c>
      <c r="F49" s="266"/>
      <c r="G49" s="266"/>
      <c r="H49" s="266"/>
      <c r="I49" s="266" t="s">
        <v>186</v>
      </c>
      <c r="J49" s="258"/>
      <c r="K49" s="258"/>
      <c r="L49" s="258"/>
      <c r="M49" s="262"/>
      <c r="N49" s="292">
        <v>0</v>
      </c>
      <c r="O49" s="292">
        <v>0</v>
      </c>
      <c r="P49" s="287"/>
      <c r="Q49" s="286"/>
      <c r="R49" s="186" t="str">
        <f t="shared" si="8"/>
        <v/>
      </c>
      <c r="S49" s="285"/>
      <c r="T49" s="285"/>
      <c r="U49" s="258"/>
      <c r="V49" s="258"/>
      <c r="W49" s="230"/>
      <c r="X49" s="262"/>
      <c r="Y49" s="191"/>
      <c r="Z49" s="191"/>
    </row>
    <row r="50" spans="1:26" x14ac:dyDescent="0.25">
      <c r="A50" s="177"/>
      <c r="B50" s="178" t="str">
        <f t="shared" si="14"/>
        <v>Алтайский край</v>
      </c>
      <c r="C50" s="178" t="str">
        <f t="shared" si="14"/>
        <v>ПАО "МРСК Сибири"</v>
      </c>
      <c r="D50" s="179" t="str">
        <f t="shared" si="14"/>
        <v>Алтайэнерго</v>
      </c>
      <c r="E50" s="266" t="s">
        <v>229</v>
      </c>
      <c r="F50" s="266"/>
      <c r="G50" s="266"/>
      <c r="H50" s="266"/>
      <c r="I50" s="266" t="s">
        <v>186</v>
      </c>
      <c r="J50" s="258"/>
      <c r="K50" s="258"/>
      <c r="L50" s="258"/>
      <c r="M50" s="262"/>
      <c r="N50" s="292">
        <v>0</v>
      </c>
      <c r="O50" s="292">
        <v>0</v>
      </c>
      <c r="P50" s="286"/>
      <c r="Q50" s="286"/>
      <c r="R50" s="186" t="str">
        <f t="shared" si="8"/>
        <v/>
      </c>
      <c r="S50" s="285"/>
      <c r="T50" s="285"/>
      <c r="U50" s="258"/>
      <c r="V50" s="258"/>
      <c r="W50" s="230"/>
      <c r="X50" s="262"/>
      <c r="Y50" s="191"/>
      <c r="Z50" s="191"/>
    </row>
    <row r="51" spans="1:26" x14ac:dyDescent="0.25">
      <c r="A51" s="177"/>
      <c r="B51" s="178" t="str">
        <f t="shared" si="14"/>
        <v>Алтайский край</v>
      </c>
      <c r="C51" s="178" t="str">
        <f t="shared" si="14"/>
        <v>ПАО "МРСК Сибири"</v>
      </c>
      <c r="D51" s="179" t="str">
        <f t="shared" si="14"/>
        <v>Алтайэнерго</v>
      </c>
      <c r="E51" s="266" t="s">
        <v>230</v>
      </c>
      <c r="F51" s="266"/>
      <c r="G51" s="266"/>
      <c r="H51" s="266"/>
      <c r="I51" s="266" t="s">
        <v>186</v>
      </c>
      <c r="J51" s="258"/>
      <c r="K51" s="258"/>
      <c r="L51" s="258"/>
      <c r="M51" s="262"/>
      <c r="N51" s="292">
        <v>0</v>
      </c>
      <c r="O51" s="292">
        <v>0</v>
      </c>
      <c r="P51" s="286"/>
      <c r="Q51" s="286"/>
      <c r="R51" s="186" t="str">
        <f t="shared" si="8"/>
        <v/>
      </c>
      <c r="S51" s="285"/>
      <c r="T51" s="285"/>
      <c r="U51" s="258"/>
      <c r="V51" s="258"/>
      <c r="W51" s="230"/>
      <c r="X51" s="262"/>
      <c r="Y51" s="191"/>
      <c r="Z51" s="191"/>
    </row>
    <row r="52" spans="1:26" x14ac:dyDescent="0.25">
      <c r="A52" s="168" t="s">
        <v>17</v>
      </c>
      <c r="B52" s="169" t="str">
        <f t="shared" si="14"/>
        <v>Алтайский край</v>
      </c>
      <c r="C52" s="169" t="str">
        <f t="shared" si="14"/>
        <v>ПАО "МРСК Сибири"</v>
      </c>
      <c r="D52" s="170" t="str">
        <f t="shared" si="14"/>
        <v>Алтайэнерго</v>
      </c>
      <c r="E52" s="273" t="s">
        <v>187</v>
      </c>
      <c r="F52" s="273"/>
      <c r="G52" s="273"/>
      <c r="H52" s="273"/>
      <c r="I52" s="273" t="s">
        <v>187</v>
      </c>
      <c r="J52" s="255"/>
      <c r="K52" s="255"/>
      <c r="L52" s="255"/>
      <c r="M52" s="261"/>
      <c r="N52" s="283">
        <f>SUM(N53:N54)</f>
        <v>7.2163332258064505</v>
      </c>
      <c r="O52" s="284">
        <f>SUM(O53:O54)</f>
        <v>7.2163332258064505</v>
      </c>
      <c r="P52" s="284"/>
      <c r="Q52" s="284">
        <f t="shared" si="7"/>
        <v>0</v>
      </c>
      <c r="R52" s="174">
        <f t="shared" si="8"/>
        <v>0</v>
      </c>
      <c r="S52" s="283">
        <f>SUM(S53:S54)</f>
        <v>-4.944351290322583</v>
      </c>
      <c r="T52" s="284">
        <f>SUM(T53:T54)</f>
        <v>-4.9695240513315291</v>
      </c>
      <c r="U52" s="255"/>
      <c r="V52" s="255"/>
      <c r="W52" s="229"/>
      <c r="X52" s="261"/>
      <c r="Y52" s="171"/>
      <c r="Z52" s="171" t="s">
        <v>261</v>
      </c>
    </row>
    <row r="53" spans="1:26" x14ac:dyDescent="0.25">
      <c r="A53" s="177"/>
      <c r="B53" s="178" t="str">
        <f t="shared" ref="B53:D68" si="17">B52</f>
        <v>Алтайский край</v>
      </c>
      <c r="C53" s="178" t="str">
        <f t="shared" si="17"/>
        <v>ПАО "МРСК Сибири"</v>
      </c>
      <c r="D53" s="179" t="str">
        <f t="shared" si="17"/>
        <v>Алтайэнерго</v>
      </c>
      <c r="E53" s="266" t="s">
        <v>229</v>
      </c>
      <c r="F53" s="266"/>
      <c r="G53" s="266"/>
      <c r="H53" s="266"/>
      <c r="I53" s="266" t="s">
        <v>187</v>
      </c>
      <c r="J53" s="258"/>
      <c r="K53" s="258"/>
      <c r="L53" s="258"/>
      <c r="M53" s="262"/>
      <c r="N53" s="303">
        <v>1.7822139094278482</v>
      </c>
      <c r="O53" s="292">
        <v>1.7822139094278482</v>
      </c>
      <c r="P53" s="286"/>
      <c r="Q53" s="286">
        <f t="shared" si="7"/>
        <v>0</v>
      </c>
      <c r="R53" s="186">
        <f t="shared" si="8"/>
        <v>0</v>
      </c>
      <c r="S53" s="285">
        <v>-0.24395383250763514</v>
      </c>
      <c r="T53" s="285">
        <v>-0.30762874216703162</v>
      </c>
      <c r="U53" s="258"/>
      <c r="V53" s="258"/>
      <c r="W53" s="230"/>
      <c r="X53" s="262"/>
      <c r="Y53" s="191" t="s">
        <v>234</v>
      </c>
      <c r="Z53" s="191"/>
    </row>
    <row r="54" spans="1:26" x14ac:dyDescent="0.25">
      <c r="A54" s="177"/>
      <c r="B54" s="178" t="str">
        <f t="shared" si="17"/>
        <v>Алтайский край</v>
      </c>
      <c r="C54" s="178" t="str">
        <f t="shared" si="17"/>
        <v>ПАО "МРСК Сибири"</v>
      </c>
      <c r="D54" s="179" t="str">
        <f t="shared" si="17"/>
        <v>Алтайэнерго</v>
      </c>
      <c r="E54" s="266" t="s">
        <v>230</v>
      </c>
      <c r="F54" s="266"/>
      <c r="G54" s="266"/>
      <c r="H54" s="266"/>
      <c r="I54" s="266" t="s">
        <v>187</v>
      </c>
      <c r="J54" s="258"/>
      <c r="K54" s="258"/>
      <c r="L54" s="258"/>
      <c r="M54" s="262"/>
      <c r="N54" s="303">
        <v>5.4341193163786023</v>
      </c>
      <c r="O54" s="292">
        <v>5.4341193163786023</v>
      </c>
      <c r="P54" s="286"/>
      <c r="Q54" s="286">
        <f t="shared" si="7"/>
        <v>0</v>
      </c>
      <c r="R54" s="186">
        <f t="shared" si="8"/>
        <v>0</v>
      </c>
      <c r="S54" s="285">
        <v>-4.7003974578149474</v>
      </c>
      <c r="T54" s="285">
        <v>-4.6618953091644979</v>
      </c>
      <c r="U54" s="258"/>
      <c r="V54" s="258"/>
      <c r="W54" s="230"/>
      <c r="X54" s="262"/>
      <c r="Y54" s="191" t="s">
        <v>234</v>
      </c>
      <c r="Z54" s="191"/>
    </row>
    <row r="55" spans="1:26" x14ac:dyDescent="0.25">
      <c r="A55" s="168" t="s">
        <v>19</v>
      </c>
      <c r="B55" s="169" t="str">
        <f t="shared" si="17"/>
        <v>Алтайский край</v>
      </c>
      <c r="C55" s="169" t="str">
        <f t="shared" si="17"/>
        <v>ПАО "МРСК Сибири"</v>
      </c>
      <c r="D55" s="170" t="str">
        <f t="shared" si="17"/>
        <v>Алтайэнерго</v>
      </c>
      <c r="E55" s="273" t="s">
        <v>188</v>
      </c>
      <c r="F55" s="273"/>
      <c r="G55" s="273"/>
      <c r="H55" s="273"/>
      <c r="I55" s="273" t="s">
        <v>188</v>
      </c>
      <c r="J55" s="255"/>
      <c r="K55" s="255"/>
      <c r="L55" s="255"/>
      <c r="M55" s="261"/>
      <c r="N55" s="283">
        <f>SUM(N56:N59)</f>
        <v>23.097635806451564</v>
      </c>
      <c r="O55" s="284">
        <f>SUM(O56:O59)</f>
        <v>24.901720139784942</v>
      </c>
      <c r="P55" s="284"/>
      <c r="Q55" s="284">
        <f t="shared" si="7"/>
        <v>1.8040843333333783</v>
      </c>
      <c r="R55" s="174">
        <f>IFERROR(O55/N55-1,"")</f>
        <v>7.81068828191267E-2</v>
      </c>
      <c r="S55" s="283">
        <f>SUM(S56:S59)</f>
        <v>-16.762366325724294</v>
      </c>
      <c r="T55" s="284">
        <f>SUM(T56:T59)</f>
        <v>-12.145290153821348</v>
      </c>
      <c r="U55" s="255"/>
      <c r="V55" s="255"/>
      <c r="W55" s="229"/>
      <c r="X55" s="261"/>
      <c r="Y55" s="171"/>
      <c r="Z55" s="171" t="s">
        <v>261</v>
      </c>
    </row>
    <row r="56" spans="1:26" x14ac:dyDescent="0.25">
      <c r="A56" s="177"/>
      <c r="B56" s="178" t="str">
        <f t="shared" si="17"/>
        <v>Алтайский край</v>
      </c>
      <c r="C56" s="178" t="str">
        <f t="shared" si="17"/>
        <v>ПАО "МРСК Сибири"</v>
      </c>
      <c r="D56" s="179" t="str">
        <f t="shared" si="17"/>
        <v>Алтайэнерго</v>
      </c>
      <c r="E56" s="266" t="s">
        <v>254</v>
      </c>
      <c r="F56" s="266"/>
      <c r="G56" s="266"/>
      <c r="H56" s="266"/>
      <c r="I56" s="266" t="s">
        <v>188</v>
      </c>
      <c r="J56" s="258"/>
      <c r="K56" s="258"/>
      <c r="L56" s="258"/>
      <c r="M56" s="262"/>
      <c r="N56" s="303">
        <v>1.549585</v>
      </c>
      <c r="O56" s="292">
        <v>1.8492919999999999</v>
      </c>
      <c r="P56" s="287"/>
      <c r="Q56" s="286">
        <f t="shared" si="7"/>
        <v>0.29970699999999995</v>
      </c>
      <c r="R56" s="186">
        <f t="shared" si="8"/>
        <v>0.19341113911143948</v>
      </c>
      <c r="S56" s="285">
        <v>-1.0292783333333335</v>
      </c>
      <c r="T56" s="285">
        <v>-0.64463000000000004</v>
      </c>
      <c r="U56" s="258"/>
      <c r="V56" s="258"/>
      <c r="W56" s="230"/>
      <c r="X56" s="262"/>
      <c r="Y56" s="191" t="s">
        <v>234</v>
      </c>
      <c r="Z56" s="191"/>
    </row>
    <row r="57" spans="1:26" x14ac:dyDescent="0.25">
      <c r="A57" s="177"/>
      <c r="B57" s="178" t="str">
        <f t="shared" si="17"/>
        <v>Алтайский край</v>
      </c>
      <c r="C57" s="178" t="str">
        <f t="shared" si="17"/>
        <v>ПАО "МРСК Сибири"</v>
      </c>
      <c r="D57" s="179" t="str">
        <f t="shared" si="17"/>
        <v>Алтайэнерго</v>
      </c>
      <c r="E57" s="266" t="s">
        <v>255</v>
      </c>
      <c r="F57" s="266"/>
      <c r="G57" s="266"/>
      <c r="H57" s="266"/>
      <c r="I57" s="266" t="s">
        <v>188</v>
      </c>
      <c r="J57" s="258"/>
      <c r="K57" s="258"/>
      <c r="L57" s="258"/>
      <c r="M57" s="262"/>
      <c r="N57" s="303">
        <f>0.829601290322581</f>
        <v>0.82960129032258101</v>
      </c>
      <c r="O57" s="292">
        <v>0.97116599999999997</v>
      </c>
      <c r="P57" s="287"/>
      <c r="Q57" s="286">
        <f t="shared" si="7"/>
        <v>0.14156470967741897</v>
      </c>
      <c r="R57" s="186">
        <f t="shared" si="8"/>
        <v>0.17064186293921169</v>
      </c>
      <c r="S57" s="285">
        <v>0.48393795698924769</v>
      </c>
      <c r="T57" s="285">
        <v>0.46549600000000002</v>
      </c>
      <c r="U57" s="258"/>
      <c r="V57" s="258"/>
      <c r="W57" s="230"/>
      <c r="X57" s="262"/>
      <c r="Y57" s="191" t="s">
        <v>234</v>
      </c>
      <c r="Z57" s="191"/>
    </row>
    <row r="58" spans="1:26" x14ac:dyDescent="0.25">
      <c r="A58" s="177"/>
      <c r="B58" s="178" t="str">
        <f t="shared" si="17"/>
        <v>Алтайский край</v>
      </c>
      <c r="C58" s="178" t="str">
        <f t="shared" si="17"/>
        <v>ПАО "МРСК Сибири"</v>
      </c>
      <c r="D58" s="179" t="str">
        <f t="shared" si="17"/>
        <v>Алтайэнерго</v>
      </c>
      <c r="E58" s="266" t="s">
        <v>229</v>
      </c>
      <c r="F58" s="266"/>
      <c r="G58" s="266"/>
      <c r="H58" s="266"/>
      <c r="I58" s="266" t="s">
        <v>188</v>
      </c>
      <c r="J58" s="258"/>
      <c r="K58" s="258"/>
      <c r="L58" s="258"/>
      <c r="M58" s="262"/>
      <c r="N58" s="303">
        <v>2.9010887756724446</v>
      </c>
      <c r="O58" s="292">
        <v>2.9010887756724446</v>
      </c>
      <c r="P58" s="286"/>
      <c r="Q58" s="286">
        <f t="shared" si="7"/>
        <v>0</v>
      </c>
      <c r="R58" s="186">
        <f t="shared" si="8"/>
        <v>0</v>
      </c>
      <c r="S58" s="285">
        <v>1.8881678898250875E-2</v>
      </c>
      <c r="T58" s="285">
        <v>0.35161754051796468</v>
      </c>
      <c r="U58" s="258"/>
      <c r="V58" s="258"/>
      <c r="W58" s="230"/>
      <c r="X58" s="262"/>
      <c r="Y58" s="191" t="s">
        <v>234</v>
      </c>
      <c r="Z58" s="191"/>
    </row>
    <row r="59" spans="1:26" x14ac:dyDescent="0.25">
      <c r="A59" s="177"/>
      <c r="B59" s="178" t="str">
        <f t="shared" si="17"/>
        <v>Алтайский край</v>
      </c>
      <c r="C59" s="178" t="str">
        <f t="shared" si="17"/>
        <v>ПАО "МРСК Сибири"</v>
      </c>
      <c r="D59" s="179" t="str">
        <f t="shared" si="17"/>
        <v>Алтайэнерго</v>
      </c>
      <c r="E59" s="266" t="s">
        <v>230</v>
      </c>
      <c r="F59" s="266"/>
      <c r="G59" s="266"/>
      <c r="H59" s="266"/>
      <c r="I59" s="266" t="s">
        <v>188</v>
      </c>
      <c r="J59" s="258"/>
      <c r="K59" s="258"/>
      <c r="L59" s="258"/>
      <c r="M59" s="262"/>
      <c r="N59" s="303">
        <v>17.81736074045654</v>
      </c>
      <c r="O59" s="292">
        <v>19.180173364112498</v>
      </c>
      <c r="P59" s="286"/>
      <c r="Q59" s="286">
        <f t="shared" si="7"/>
        <v>1.3628126236559588</v>
      </c>
      <c r="R59" s="186">
        <f t="shared" si="8"/>
        <v>7.6487906570894326E-2</v>
      </c>
      <c r="S59" s="285">
        <v>-16.235907628278458</v>
      </c>
      <c r="T59" s="285">
        <v>-12.317773694339312</v>
      </c>
      <c r="U59" s="258"/>
      <c r="V59" s="258"/>
      <c r="W59" s="230"/>
      <c r="X59" s="262"/>
      <c r="Y59" s="191" t="s">
        <v>234</v>
      </c>
      <c r="Z59" s="191"/>
    </row>
    <row r="60" spans="1:26" ht="30" x14ac:dyDescent="0.25">
      <c r="A60" s="168" t="s">
        <v>21</v>
      </c>
      <c r="B60" s="169" t="str">
        <f t="shared" si="17"/>
        <v>Алтайский край</v>
      </c>
      <c r="C60" s="169" t="str">
        <f t="shared" si="17"/>
        <v>ПАО "МРСК Сибири"</v>
      </c>
      <c r="D60" s="170" t="str">
        <f t="shared" si="17"/>
        <v>Алтайэнерго</v>
      </c>
      <c r="E60" s="273" t="s">
        <v>189</v>
      </c>
      <c r="F60" s="273"/>
      <c r="G60" s="273"/>
      <c r="H60" s="273"/>
      <c r="I60" s="273" t="s">
        <v>189</v>
      </c>
      <c r="J60" s="255"/>
      <c r="K60" s="255"/>
      <c r="L60" s="255"/>
      <c r="M60" s="261"/>
      <c r="N60" s="283">
        <f>SUM(N61:N64)</f>
        <v>2.9303180645161291</v>
      </c>
      <c r="O60" s="284">
        <f>SUM(O61:O64)</f>
        <v>2.9304113225806452</v>
      </c>
      <c r="P60" s="284"/>
      <c r="Q60" s="284">
        <f t="shared" si="7"/>
        <v>9.3258064516099637E-5</v>
      </c>
      <c r="R60" s="174">
        <f t="shared" si="8"/>
        <v>3.1825236190385908E-5</v>
      </c>
      <c r="S60" s="283">
        <f>SUM(S61:S64)</f>
        <v>-9.8117440942302125E-2</v>
      </c>
      <c r="T60" s="284">
        <f>SUM(T61:T64)</f>
        <v>5.2338517297123799E-2</v>
      </c>
      <c r="U60" s="255"/>
      <c r="V60" s="255"/>
      <c r="W60" s="229"/>
      <c r="X60" s="261"/>
      <c r="Y60" s="171"/>
      <c r="Z60" s="171" t="s">
        <v>261</v>
      </c>
    </row>
    <row r="61" spans="1:26" ht="26.25" x14ac:dyDescent="0.25">
      <c r="A61" s="177"/>
      <c r="B61" s="178" t="str">
        <f t="shared" si="17"/>
        <v>Алтайский край</v>
      </c>
      <c r="C61" s="178" t="str">
        <f t="shared" si="17"/>
        <v>ПАО "МРСК Сибири"</v>
      </c>
      <c r="D61" s="179" t="str">
        <f t="shared" si="17"/>
        <v>Алтайэнерго</v>
      </c>
      <c r="E61" s="266" t="s">
        <v>256</v>
      </c>
      <c r="F61" s="266"/>
      <c r="G61" s="266"/>
      <c r="H61" s="266"/>
      <c r="I61" s="266" t="s">
        <v>189</v>
      </c>
      <c r="J61" s="258"/>
      <c r="K61" s="258"/>
      <c r="L61" s="258"/>
      <c r="M61" s="262"/>
      <c r="N61" s="303">
        <v>0.9501977419354839</v>
      </c>
      <c r="O61" s="292">
        <v>0.9501977419354839</v>
      </c>
      <c r="P61" s="286" t="s">
        <v>199</v>
      </c>
      <c r="Q61" s="286">
        <f t="shared" si="7"/>
        <v>0</v>
      </c>
      <c r="R61" s="186">
        <f t="shared" si="8"/>
        <v>0</v>
      </c>
      <c r="S61" s="285">
        <v>0.92690677419354839</v>
      </c>
      <c r="T61" s="285">
        <v>0.92865928039702239</v>
      </c>
      <c r="U61" s="258"/>
      <c r="V61" s="258"/>
      <c r="W61" s="230"/>
      <c r="X61" s="262"/>
      <c r="Y61" s="191" t="s">
        <v>234</v>
      </c>
      <c r="Z61" s="191"/>
    </row>
    <row r="62" spans="1:26" ht="26.25" x14ac:dyDescent="0.25">
      <c r="A62" s="177"/>
      <c r="B62" s="178" t="str">
        <f t="shared" si="17"/>
        <v>Алтайский край</v>
      </c>
      <c r="C62" s="178" t="str">
        <f t="shared" si="17"/>
        <v>ПАО "МРСК Сибири"</v>
      </c>
      <c r="D62" s="179" t="str">
        <f t="shared" si="17"/>
        <v>Алтайэнерго</v>
      </c>
      <c r="E62" s="266" t="s">
        <v>257</v>
      </c>
      <c r="F62" s="266"/>
      <c r="G62" s="266"/>
      <c r="H62" s="266"/>
      <c r="I62" s="266" t="s">
        <v>189</v>
      </c>
      <c r="J62" s="258"/>
      <c r="K62" s="258"/>
      <c r="L62" s="258"/>
      <c r="M62" s="262"/>
      <c r="N62" s="303">
        <v>1.541774193548387E-2</v>
      </c>
      <c r="O62" s="292">
        <v>1.5511E-2</v>
      </c>
      <c r="P62" s="286" t="s">
        <v>199</v>
      </c>
      <c r="Q62" s="286">
        <f t="shared" si="7"/>
        <v>9.3258064516130862E-5</v>
      </c>
      <c r="R62" s="186">
        <f t="shared" si="8"/>
        <v>6.0487498692332053E-3</v>
      </c>
      <c r="S62" s="285">
        <v>-3.6871957071334657E-2</v>
      </c>
      <c r="T62" s="285">
        <v>-3.2099163558528002E-2</v>
      </c>
      <c r="U62" s="258"/>
      <c r="V62" s="258"/>
      <c r="W62" s="230"/>
      <c r="X62" s="262"/>
      <c r="Y62" s="191" t="s">
        <v>234</v>
      </c>
      <c r="Z62" s="191"/>
    </row>
    <row r="63" spans="1:26" ht="26.25" x14ac:dyDescent="0.25">
      <c r="A63" s="177"/>
      <c r="B63" s="178" t="str">
        <f t="shared" si="17"/>
        <v>Алтайский край</v>
      </c>
      <c r="C63" s="178" t="str">
        <f t="shared" si="17"/>
        <v>ПАО "МРСК Сибири"</v>
      </c>
      <c r="D63" s="179" t="str">
        <f t="shared" si="17"/>
        <v>Алтайэнерго</v>
      </c>
      <c r="E63" s="266" t="s">
        <v>229</v>
      </c>
      <c r="F63" s="266"/>
      <c r="G63" s="266"/>
      <c r="H63" s="266"/>
      <c r="I63" s="266" t="s">
        <v>189</v>
      </c>
      <c r="J63" s="258"/>
      <c r="K63" s="258"/>
      <c r="L63" s="258"/>
      <c r="M63" s="262"/>
      <c r="N63" s="303">
        <v>0.19267915017007609</v>
      </c>
      <c r="O63" s="292">
        <v>0.19267915017007609</v>
      </c>
      <c r="P63" s="286"/>
      <c r="Q63" s="286">
        <f t="shared" si="7"/>
        <v>0</v>
      </c>
      <c r="R63" s="186">
        <f t="shared" si="8"/>
        <v>0</v>
      </c>
      <c r="S63" s="285">
        <v>-0.54589891434605287</v>
      </c>
      <c r="T63" s="285">
        <v>-0.52114828693270587</v>
      </c>
      <c r="U63" s="258"/>
      <c r="V63" s="258"/>
      <c r="W63" s="230"/>
      <c r="X63" s="262"/>
      <c r="Y63" s="191" t="s">
        <v>234</v>
      </c>
      <c r="Z63" s="191"/>
    </row>
    <row r="64" spans="1:26" ht="26.25" x14ac:dyDescent="0.25">
      <c r="A64" s="177"/>
      <c r="B64" s="178" t="str">
        <f t="shared" si="17"/>
        <v>Алтайский край</v>
      </c>
      <c r="C64" s="178" t="str">
        <f t="shared" si="17"/>
        <v>ПАО "МРСК Сибири"</v>
      </c>
      <c r="D64" s="179" t="str">
        <f t="shared" si="17"/>
        <v>Алтайэнерго</v>
      </c>
      <c r="E64" s="266" t="s">
        <v>230</v>
      </c>
      <c r="F64" s="266"/>
      <c r="G64" s="266"/>
      <c r="H64" s="266"/>
      <c r="I64" s="266" t="s">
        <v>189</v>
      </c>
      <c r="J64" s="258"/>
      <c r="K64" s="258"/>
      <c r="L64" s="258"/>
      <c r="M64" s="262"/>
      <c r="N64" s="303">
        <v>1.7720234304750853</v>
      </c>
      <c r="O64" s="292">
        <v>1.7720234304750853</v>
      </c>
      <c r="P64" s="286"/>
      <c r="Q64" s="286">
        <f t="shared" si="7"/>
        <v>0</v>
      </c>
      <c r="R64" s="186">
        <f t="shared" si="8"/>
        <v>0</v>
      </c>
      <c r="S64" s="285">
        <v>-0.44225334371846303</v>
      </c>
      <c r="T64" s="285">
        <v>-0.32307331260866468</v>
      </c>
      <c r="U64" s="258"/>
      <c r="V64" s="258"/>
      <c r="W64" s="230"/>
      <c r="X64" s="262"/>
      <c r="Y64" s="191" t="s">
        <v>234</v>
      </c>
      <c r="Z64" s="191"/>
    </row>
    <row r="65" spans="1:26" x14ac:dyDescent="0.25">
      <c r="A65" s="168" t="s">
        <v>23</v>
      </c>
      <c r="B65" s="169" t="str">
        <f t="shared" si="17"/>
        <v>Алтайский край</v>
      </c>
      <c r="C65" s="169" t="str">
        <f t="shared" si="17"/>
        <v>ПАО "МРСК Сибири"</v>
      </c>
      <c r="D65" s="170" t="str">
        <f t="shared" si="17"/>
        <v>Алтайэнерго</v>
      </c>
      <c r="E65" s="273" t="s">
        <v>190</v>
      </c>
      <c r="F65" s="273"/>
      <c r="G65" s="273"/>
      <c r="H65" s="273"/>
      <c r="I65" s="273" t="s">
        <v>190</v>
      </c>
      <c r="J65" s="255"/>
      <c r="K65" s="255"/>
      <c r="L65" s="255"/>
      <c r="M65" s="261"/>
      <c r="N65" s="303">
        <v>22.39864096774194</v>
      </c>
      <c r="O65" s="292">
        <v>22.39864096774194</v>
      </c>
      <c r="P65" s="288"/>
      <c r="Q65" s="288">
        <f t="shared" si="7"/>
        <v>0</v>
      </c>
      <c r="R65" s="194">
        <f t="shared" si="8"/>
        <v>0</v>
      </c>
      <c r="S65" s="285">
        <v>-21.253911283870963</v>
      </c>
      <c r="T65" s="285">
        <v>-20.409149069690059</v>
      </c>
      <c r="U65" s="255"/>
      <c r="V65" s="255"/>
      <c r="W65" s="229"/>
      <c r="X65" s="261"/>
      <c r="Y65" s="171"/>
      <c r="Z65" s="171" t="s">
        <v>261</v>
      </c>
    </row>
    <row r="66" spans="1:26" x14ac:dyDescent="0.25">
      <c r="A66" s="168" t="s">
        <v>25</v>
      </c>
      <c r="B66" s="169" t="str">
        <f t="shared" si="17"/>
        <v>Алтайский край</v>
      </c>
      <c r="C66" s="169" t="str">
        <f t="shared" si="17"/>
        <v>ПАО "МРСК Сибири"</v>
      </c>
      <c r="D66" s="170" t="str">
        <f t="shared" si="17"/>
        <v>Алтайэнерго</v>
      </c>
      <c r="E66" s="273" t="s">
        <v>191</v>
      </c>
      <c r="F66" s="273"/>
      <c r="G66" s="273"/>
      <c r="H66" s="273"/>
      <c r="I66" s="273" t="s">
        <v>191</v>
      </c>
      <c r="J66" s="255"/>
      <c r="K66" s="255"/>
      <c r="L66" s="255"/>
      <c r="M66" s="261"/>
      <c r="N66" s="283">
        <f>SUM(N67:N71)</f>
        <v>120.27790322580644</v>
      </c>
      <c r="O66" s="284">
        <f>SUM(O67:O71)</f>
        <v>122.5581063333333</v>
      </c>
      <c r="P66" s="284"/>
      <c r="Q66" s="284">
        <f t="shared" si="7"/>
        <v>2.2802031075268587</v>
      </c>
      <c r="R66" s="174">
        <f t="shared" si="8"/>
        <v>1.8957788973474665E-2</v>
      </c>
      <c r="S66" s="283">
        <f>SUM(S67:S71)</f>
        <v>-82.994465161290321</v>
      </c>
      <c r="T66" s="284">
        <f>SUM(T67:T71)</f>
        <v>-61.649947290692168</v>
      </c>
      <c r="U66" s="255"/>
      <c r="V66" s="255"/>
      <c r="W66" s="229"/>
      <c r="X66" s="261"/>
      <c r="Y66" s="171"/>
      <c r="Z66" s="171" t="s">
        <v>261</v>
      </c>
    </row>
    <row r="67" spans="1:26" x14ac:dyDescent="0.25">
      <c r="A67" s="177"/>
      <c r="B67" s="178" t="str">
        <f t="shared" si="17"/>
        <v>Алтайский край</v>
      </c>
      <c r="C67" s="178" t="str">
        <f t="shared" si="17"/>
        <v>ПАО "МРСК Сибири"</v>
      </c>
      <c r="D67" s="179" t="str">
        <f t="shared" si="17"/>
        <v>Алтайэнерго</v>
      </c>
      <c r="E67" s="266" t="s">
        <v>258</v>
      </c>
      <c r="F67" s="266"/>
      <c r="G67" s="266"/>
      <c r="H67" s="266"/>
      <c r="I67" s="266" t="s">
        <v>191</v>
      </c>
      <c r="J67" s="258"/>
      <c r="K67" s="258"/>
      <c r="L67" s="258"/>
      <c r="M67" s="262"/>
      <c r="N67" s="303">
        <v>48.538041935483875</v>
      </c>
      <c r="O67" s="292">
        <v>48.538041935483875</v>
      </c>
      <c r="P67" s="286" t="s">
        <v>199</v>
      </c>
      <c r="Q67" s="286">
        <f t="shared" si="7"/>
        <v>0</v>
      </c>
      <c r="R67" s="186">
        <f t="shared" si="8"/>
        <v>0</v>
      </c>
      <c r="S67" s="285">
        <v>-33.410573548387092</v>
      </c>
      <c r="T67" s="285">
        <v>-25.511858829113521</v>
      </c>
      <c r="U67" s="258"/>
      <c r="V67" s="258"/>
      <c r="W67" s="230"/>
      <c r="X67" s="262"/>
      <c r="Y67" s="191" t="s">
        <v>234</v>
      </c>
      <c r="Z67" s="191"/>
    </row>
    <row r="68" spans="1:26" x14ac:dyDescent="0.25">
      <c r="A68" s="177"/>
      <c r="B68" s="178" t="str">
        <f t="shared" si="17"/>
        <v>Алтайский край</v>
      </c>
      <c r="C68" s="178" t="str">
        <f t="shared" si="17"/>
        <v>ПАО "МРСК Сибири"</v>
      </c>
      <c r="D68" s="179" t="str">
        <f t="shared" si="17"/>
        <v>Алтайэнерго</v>
      </c>
      <c r="E68" s="266" t="s">
        <v>259</v>
      </c>
      <c r="F68" s="266"/>
      <c r="G68" s="266"/>
      <c r="H68" s="266"/>
      <c r="I68" s="266" t="s">
        <v>191</v>
      </c>
      <c r="J68" s="258"/>
      <c r="K68" s="258"/>
      <c r="L68" s="258"/>
      <c r="M68" s="262"/>
      <c r="N68" s="303">
        <v>6.3186574193548397</v>
      </c>
      <c r="O68" s="292">
        <v>6.3186574193548397</v>
      </c>
      <c r="P68" s="286" t="s">
        <v>199</v>
      </c>
      <c r="Q68" s="286">
        <f t="shared" si="7"/>
        <v>0</v>
      </c>
      <c r="R68" s="186">
        <f t="shared" si="8"/>
        <v>0</v>
      </c>
      <c r="S68" s="285">
        <v>-4.5138238709677401</v>
      </c>
      <c r="T68" s="285">
        <v>-3.2410707211399297</v>
      </c>
      <c r="U68" s="258"/>
      <c r="V68" s="258"/>
      <c r="W68" s="230"/>
      <c r="X68" s="262"/>
      <c r="Y68" s="191" t="s">
        <v>234</v>
      </c>
      <c r="Z68" s="191"/>
    </row>
    <row r="69" spans="1:26" x14ac:dyDescent="0.25">
      <c r="A69" s="177"/>
      <c r="B69" s="178" t="str">
        <f t="shared" ref="B69:D71" si="18">B68</f>
        <v>Алтайский край</v>
      </c>
      <c r="C69" s="178" t="str">
        <f t="shared" si="18"/>
        <v>ПАО "МРСК Сибири"</v>
      </c>
      <c r="D69" s="179" t="str">
        <f t="shared" si="18"/>
        <v>Алтайэнерго</v>
      </c>
      <c r="E69" s="266" t="s">
        <v>260</v>
      </c>
      <c r="F69" s="266"/>
      <c r="G69" s="266"/>
      <c r="H69" s="266"/>
      <c r="I69" s="266" t="s">
        <v>191</v>
      </c>
      <c r="J69" s="258"/>
      <c r="K69" s="258"/>
      <c r="L69" s="258"/>
      <c r="M69" s="262"/>
      <c r="N69" s="303">
        <v>50.443890645161289</v>
      </c>
      <c r="O69" s="292">
        <v>50.443890645161289</v>
      </c>
      <c r="P69" s="286" t="s">
        <v>199</v>
      </c>
      <c r="Q69" s="286">
        <f t="shared" si="7"/>
        <v>0</v>
      </c>
      <c r="R69" s="186">
        <f t="shared" si="8"/>
        <v>0</v>
      </c>
      <c r="S69" s="285">
        <v>-35.399017741935367</v>
      </c>
      <c r="T69" s="285">
        <v>-27.344907915476512</v>
      </c>
      <c r="U69" s="258"/>
      <c r="V69" s="258"/>
      <c r="W69" s="230"/>
      <c r="X69" s="262"/>
      <c r="Y69" s="191" t="s">
        <v>234</v>
      </c>
      <c r="Z69" s="191"/>
    </row>
    <row r="70" spans="1:26" x14ac:dyDescent="0.25">
      <c r="A70" s="177"/>
      <c r="B70" s="178" t="str">
        <f t="shared" si="18"/>
        <v>Алтайский край</v>
      </c>
      <c r="C70" s="178" t="str">
        <f t="shared" si="18"/>
        <v>ПАО "МРСК Сибири"</v>
      </c>
      <c r="D70" s="179" t="str">
        <f t="shared" si="18"/>
        <v>Алтайэнерго</v>
      </c>
      <c r="E70" s="266" t="s">
        <v>229</v>
      </c>
      <c r="F70" s="266"/>
      <c r="G70" s="266"/>
      <c r="H70" s="266"/>
      <c r="I70" s="266" t="s">
        <v>191</v>
      </c>
      <c r="J70" s="258"/>
      <c r="K70" s="258"/>
      <c r="L70" s="258"/>
      <c r="M70" s="262"/>
      <c r="N70" s="303">
        <v>14.977313225806446</v>
      </c>
      <c r="O70" s="292">
        <v>17.257516333333299</v>
      </c>
      <c r="P70" s="286"/>
      <c r="Q70" s="286">
        <f t="shared" si="7"/>
        <v>2.2802031075268534</v>
      </c>
      <c r="R70" s="186">
        <f t="shared" si="8"/>
        <v>0.15224380188550657</v>
      </c>
      <c r="S70" s="285">
        <v>-9.6710500000001236</v>
      </c>
      <c r="T70" s="285">
        <v>-5.5521098249622014</v>
      </c>
      <c r="U70" s="258"/>
      <c r="V70" s="258"/>
      <c r="W70" s="230"/>
      <c r="X70" s="262"/>
      <c r="Y70" s="191" t="s">
        <v>234</v>
      </c>
      <c r="Z70" s="191"/>
    </row>
    <row r="71" spans="1:26" ht="15.75" thickBot="1" x14ac:dyDescent="0.3">
      <c r="A71" s="197"/>
      <c r="B71" s="198" t="str">
        <f t="shared" si="18"/>
        <v>Алтайский край</v>
      </c>
      <c r="C71" s="198" t="str">
        <f t="shared" si="18"/>
        <v>ПАО "МРСК Сибири"</v>
      </c>
      <c r="D71" s="199" t="str">
        <f t="shared" si="18"/>
        <v>Алтайэнерго</v>
      </c>
      <c r="E71" s="274" t="s">
        <v>230</v>
      </c>
      <c r="F71" s="274"/>
      <c r="G71" s="274"/>
      <c r="H71" s="274"/>
      <c r="I71" s="274" t="s">
        <v>191</v>
      </c>
      <c r="J71" s="259"/>
      <c r="K71" s="259"/>
      <c r="L71" s="259"/>
      <c r="M71" s="263"/>
      <c r="N71" s="292"/>
      <c r="O71" s="292"/>
      <c r="P71" s="290"/>
      <c r="Q71" s="290">
        <f t="shared" si="7"/>
        <v>0</v>
      </c>
      <c r="R71" s="206" t="str">
        <f t="shared" si="8"/>
        <v/>
      </c>
      <c r="S71" s="289"/>
      <c r="T71" s="290"/>
      <c r="U71" s="259"/>
      <c r="V71" s="259"/>
      <c r="W71" s="231"/>
      <c r="X71" s="263"/>
      <c r="Y71" s="200"/>
      <c r="Z71" s="200"/>
    </row>
    <row r="73" spans="1:26" x14ac:dyDescent="0.25">
      <c r="N73" s="291"/>
      <c r="O73" s="291"/>
    </row>
    <row r="74" spans="1:26" x14ac:dyDescent="0.25">
      <c r="N74" s="291"/>
      <c r="O74" s="291"/>
      <c r="P74" s="291"/>
    </row>
    <row r="75" spans="1:26" x14ac:dyDescent="0.25">
      <c r="N75" s="291"/>
      <c r="O75" s="291"/>
      <c r="P75" s="291"/>
    </row>
    <row r="76" spans="1:26" x14ac:dyDescent="0.25">
      <c r="N76" s="291"/>
      <c r="O76" s="291"/>
      <c r="P76" s="291"/>
    </row>
    <row r="77" spans="1:26" x14ac:dyDescent="0.25">
      <c r="J77" s="295"/>
      <c r="N77" s="291"/>
      <c r="O77" s="291"/>
      <c r="P77" s="291"/>
    </row>
    <row r="78" spans="1:26" x14ac:dyDescent="0.25">
      <c r="J78" s="294"/>
      <c r="K78" s="294"/>
      <c r="L78" s="294"/>
      <c r="M78" s="291"/>
      <c r="N78" s="291"/>
      <c r="O78" s="291"/>
      <c r="P78" s="291"/>
    </row>
    <row r="79" spans="1:26" x14ac:dyDescent="0.25">
      <c r="J79" s="294"/>
      <c r="K79" s="294"/>
      <c r="L79" s="294"/>
      <c r="M79" s="291"/>
      <c r="N79" s="291"/>
      <c r="O79" s="291"/>
      <c r="P79" s="291"/>
    </row>
    <row r="80" spans="1:26" x14ac:dyDescent="0.25">
      <c r="J80" s="294"/>
      <c r="K80" s="294"/>
      <c r="L80" s="294"/>
      <c r="M80" s="291"/>
      <c r="N80" s="291"/>
      <c r="O80" s="291"/>
      <c r="P80" s="291"/>
    </row>
    <row r="81" spans="10:16" x14ac:dyDescent="0.25">
      <c r="J81" s="294"/>
      <c r="K81" s="294"/>
      <c r="L81" s="294"/>
      <c r="M81" s="291"/>
      <c r="N81" s="291"/>
      <c r="O81" s="291"/>
      <c r="P81" s="291"/>
    </row>
    <row r="82" spans="10:16" x14ac:dyDescent="0.25">
      <c r="J82" s="294"/>
      <c r="K82" s="294"/>
      <c r="L82" s="294"/>
      <c r="M82" s="291"/>
      <c r="N82" s="291"/>
      <c r="O82" s="291"/>
      <c r="P82" s="291"/>
    </row>
    <row r="83" spans="10:16" x14ac:dyDescent="0.25">
      <c r="J83" s="294"/>
      <c r="K83" s="294"/>
      <c r="L83" s="294"/>
      <c r="M83" s="291"/>
      <c r="N83" s="291"/>
      <c r="O83" s="291"/>
      <c r="P83" s="291"/>
    </row>
    <row r="84" spans="10:16" x14ac:dyDescent="0.25">
      <c r="J84" s="294"/>
      <c r="K84" s="294"/>
      <c r="L84" s="294"/>
      <c r="M84" s="291"/>
      <c r="N84" s="291"/>
      <c r="O84" s="291"/>
      <c r="P84" s="291"/>
    </row>
    <row r="85" spans="10:16" x14ac:dyDescent="0.25">
      <c r="J85" s="294"/>
      <c r="K85" s="294"/>
      <c r="L85" s="294"/>
      <c r="M85" s="291"/>
      <c r="N85" s="291"/>
      <c r="O85" s="291"/>
      <c r="P85" s="291"/>
    </row>
    <row r="86" spans="10:16" x14ac:dyDescent="0.25">
      <c r="J86" s="294"/>
      <c r="K86" s="294"/>
      <c r="L86" s="294"/>
      <c r="M86" s="291"/>
      <c r="N86" s="291"/>
      <c r="O86" s="291"/>
      <c r="P86" s="291"/>
    </row>
    <row r="87" spans="10:16" x14ac:dyDescent="0.25">
      <c r="J87" s="294"/>
      <c r="K87" s="294"/>
      <c r="L87" s="294"/>
      <c r="M87" s="291"/>
      <c r="N87" s="291"/>
      <c r="O87" s="291"/>
      <c r="P87" s="291"/>
    </row>
    <row r="88" spans="10:16" x14ac:dyDescent="0.25">
      <c r="J88" s="294"/>
      <c r="K88" s="294"/>
      <c r="L88" s="294"/>
      <c r="M88" s="291"/>
      <c r="N88" s="291"/>
      <c r="O88" s="291"/>
      <c r="P88" s="291"/>
    </row>
    <row r="89" spans="10:16" x14ac:dyDescent="0.25">
      <c r="J89" s="294"/>
      <c r="K89" s="294"/>
      <c r="L89" s="294"/>
      <c r="M89" s="291"/>
      <c r="N89" s="291"/>
      <c r="O89" s="291"/>
      <c r="P89" s="291"/>
    </row>
    <row r="90" spans="10:16" x14ac:dyDescent="0.25">
      <c r="J90" s="294"/>
      <c r="K90" s="294"/>
      <c r="L90" s="294"/>
      <c r="M90" s="291"/>
      <c r="N90" s="291"/>
      <c r="O90" s="291"/>
      <c r="P90" s="291"/>
    </row>
    <row r="91" spans="10:16" x14ac:dyDescent="0.25">
      <c r="J91" s="294"/>
      <c r="K91" s="294"/>
      <c r="L91" s="294"/>
      <c r="M91" s="291"/>
      <c r="N91" s="291"/>
      <c r="O91" s="291"/>
      <c r="P91" s="291"/>
    </row>
    <row r="92" spans="10:16" x14ac:dyDescent="0.25">
      <c r="J92" s="294"/>
      <c r="K92" s="294"/>
      <c r="L92" s="294"/>
      <c r="M92" s="291"/>
      <c r="N92" s="291"/>
      <c r="O92" s="291"/>
      <c r="P92" s="291"/>
    </row>
    <row r="93" spans="10:16" x14ac:dyDescent="0.25">
      <c r="J93" s="294"/>
      <c r="K93" s="294"/>
      <c r="L93" s="294"/>
      <c r="M93" s="291"/>
      <c r="N93" s="291"/>
      <c r="O93" s="291"/>
      <c r="P93" s="291"/>
    </row>
    <row r="94" spans="10:16" x14ac:dyDescent="0.25">
      <c r="J94" s="294"/>
      <c r="K94" s="294"/>
      <c r="L94" s="294"/>
      <c r="M94" s="291"/>
      <c r="N94" s="291"/>
      <c r="O94" s="291"/>
      <c r="P94" s="291"/>
    </row>
    <row r="95" spans="10:16" x14ac:dyDescent="0.25">
      <c r="J95" s="294"/>
      <c r="K95" s="294"/>
      <c r="L95" s="294"/>
      <c r="M95" s="291"/>
      <c r="N95" s="291"/>
      <c r="O95" s="291"/>
      <c r="P95" s="291"/>
    </row>
    <row r="96" spans="10:16" x14ac:dyDescent="0.25">
      <c r="J96" s="294"/>
      <c r="K96" s="294"/>
      <c r="L96" s="294"/>
      <c r="M96" s="291"/>
      <c r="N96" s="291"/>
      <c r="O96" s="291"/>
      <c r="P96" s="291"/>
    </row>
    <row r="97" spans="10:16" x14ac:dyDescent="0.25">
      <c r="J97" s="294"/>
      <c r="K97" s="294"/>
      <c r="L97" s="294"/>
      <c r="M97" s="291"/>
      <c r="N97" s="291"/>
      <c r="O97" s="291"/>
      <c r="P97" s="291"/>
    </row>
    <row r="98" spans="10:16" x14ac:dyDescent="0.25">
      <c r="M98" s="291"/>
      <c r="N98" s="291"/>
      <c r="O98" s="291"/>
      <c r="P98" s="291"/>
    </row>
    <row r="99" spans="10:16" x14ac:dyDescent="0.25">
      <c r="M99" s="291"/>
      <c r="N99" s="291"/>
      <c r="O99" s="291"/>
      <c r="P99" s="291"/>
    </row>
    <row r="100" spans="10:16" x14ac:dyDescent="0.25">
      <c r="M100" s="291"/>
      <c r="N100" s="291"/>
      <c r="O100" s="291"/>
      <c r="P100" s="291"/>
    </row>
    <row r="101" spans="10:16" x14ac:dyDescent="0.25">
      <c r="M101" s="291"/>
      <c r="N101" s="291"/>
      <c r="O101" s="291"/>
      <c r="P101" s="291"/>
    </row>
    <row r="102" spans="10:16" x14ac:dyDescent="0.25">
      <c r="M102" s="291"/>
      <c r="N102" s="291"/>
      <c r="O102" s="291"/>
      <c r="P102" s="291"/>
    </row>
    <row r="103" spans="10:16" x14ac:dyDescent="0.25">
      <c r="M103" s="291"/>
      <c r="N103" s="291"/>
      <c r="O103" s="291"/>
      <c r="P103" s="291"/>
    </row>
    <row r="104" spans="10:16" x14ac:dyDescent="0.25">
      <c r="M104" s="291"/>
      <c r="N104" s="291"/>
      <c r="O104" s="291"/>
      <c r="P104" s="291"/>
    </row>
    <row r="105" spans="10:16" x14ac:dyDescent="0.25">
      <c r="M105" s="291"/>
      <c r="N105" s="291"/>
      <c r="O105" s="291"/>
      <c r="P105" s="291"/>
    </row>
    <row r="106" spans="10:16" x14ac:dyDescent="0.25">
      <c r="M106" s="291"/>
      <c r="N106" s="291"/>
      <c r="O106" s="291"/>
      <c r="P106" s="291"/>
    </row>
    <row r="107" spans="10:16" x14ac:dyDescent="0.25">
      <c r="M107" s="291"/>
      <c r="N107" s="291"/>
      <c r="O107" s="291"/>
      <c r="P107" s="291"/>
    </row>
    <row r="108" spans="10:16" x14ac:dyDescent="0.25">
      <c r="M108" s="291"/>
      <c r="N108" s="291"/>
      <c r="O108" s="291"/>
      <c r="P108" s="291"/>
    </row>
    <row r="109" spans="10:16" x14ac:dyDescent="0.25">
      <c r="M109" s="291"/>
      <c r="N109" s="291"/>
      <c r="O109" s="291"/>
      <c r="P109" s="291"/>
    </row>
    <row r="110" spans="10:16" x14ac:dyDescent="0.25">
      <c r="M110" s="291"/>
      <c r="N110" s="291"/>
      <c r="O110" s="291"/>
      <c r="P110" s="291"/>
    </row>
    <row r="111" spans="10:16" x14ac:dyDescent="0.25">
      <c r="M111" s="291"/>
      <c r="N111" s="291"/>
      <c r="O111" s="291"/>
      <c r="P111" s="291"/>
    </row>
    <row r="112" spans="10:16" x14ac:dyDescent="0.25">
      <c r="M112" s="291"/>
      <c r="N112" s="291"/>
      <c r="O112" s="291"/>
      <c r="P112" s="291"/>
    </row>
    <row r="113" spans="13:16" x14ac:dyDescent="0.25">
      <c r="M113" s="291"/>
      <c r="N113" s="291"/>
      <c r="O113" s="291"/>
      <c r="P113" s="291"/>
    </row>
    <row r="114" spans="13:16" x14ac:dyDescent="0.25">
      <c r="M114" s="291"/>
      <c r="N114" s="291"/>
      <c r="O114" s="291"/>
      <c r="P114" s="291"/>
    </row>
    <row r="115" spans="13:16" x14ac:dyDescent="0.25">
      <c r="M115" s="291"/>
      <c r="N115" s="291"/>
      <c r="O115" s="291"/>
      <c r="P115" s="291"/>
    </row>
    <row r="116" spans="13:16" x14ac:dyDescent="0.25">
      <c r="M116" s="291"/>
      <c r="N116" s="291"/>
      <c r="O116" s="291"/>
      <c r="P116" s="291"/>
    </row>
    <row r="117" spans="13:16" x14ac:dyDescent="0.25">
      <c r="M117" s="291"/>
      <c r="N117" s="291"/>
      <c r="O117" s="291"/>
      <c r="P117" s="291"/>
    </row>
    <row r="118" spans="13:16" x14ac:dyDescent="0.25">
      <c r="M118" s="291"/>
      <c r="N118" s="291"/>
      <c r="O118" s="291"/>
      <c r="P118" s="291"/>
    </row>
    <row r="119" spans="13:16" x14ac:dyDescent="0.25">
      <c r="M119" s="291"/>
      <c r="N119" s="291"/>
      <c r="O119" s="291"/>
      <c r="P119" s="291"/>
    </row>
    <row r="120" spans="13:16" x14ac:dyDescent="0.25">
      <c r="M120" s="291"/>
      <c r="N120" s="291"/>
      <c r="O120" s="291"/>
      <c r="P120" s="291"/>
    </row>
    <row r="121" spans="13:16" x14ac:dyDescent="0.25">
      <c r="M121" s="291"/>
      <c r="N121" s="291"/>
      <c r="O121" s="291"/>
      <c r="P121" s="291"/>
    </row>
    <row r="122" spans="13:16" x14ac:dyDescent="0.25">
      <c r="M122" s="291"/>
      <c r="N122" s="291"/>
      <c r="O122" s="291"/>
      <c r="P122" s="291"/>
    </row>
    <row r="123" spans="13:16" x14ac:dyDescent="0.25">
      <c r="M123" s="291"/>
      <c r="N123" s="291"/>
      <c r="O123" s="291"/>
      <c r="P123" s="291"/>
    </row>
    <row r="124" spans="13:16" x14ac:dyDescent="0.25">
      <c r="M124" s="291"/>
      <c r="N124" s="291"/>
      <c r="O124" s="291"/>
      <c r="P124" s="291"/>
    </row>
    <row r="125" spans="13:16" x14ac:dyDescent="0.25">
      <c r="M125" s="291"/>
      <c r="N125" s="291"/>
      <c r="O125" s="291"/>
      <c r="P125" s="291"/>
    </row>
    <row r="126" spans="13:16" x14ac:dyDescent="0.25">
      <c r="M126" s="291"/>
      <c r="N126" s="291"/>
      <c r="O126" s="291"/>
      <c r="P126" s="291"/>
    </row>
    <row r="127" spans="13:16" x14ac:dyDescent="0.25">
      <c r="M127" s="291"/>
      <c r="N127" s="291"/>
      <c r="O127" s="291"/>
      <c r="P127" s="291"/>
    </row>
    <row r="128" spans="13:16" x14ac:dyDescent="0.25">
      <c r="M128" s="291"/>
      <c r="N128" s="291"/>
      <c r="O128" s="291"/>
      <c r="P128" s="291"/>
    </row>
    <row r="129" spans="13:16" x14ac:dyDescent="0.25">
      <c r="M129" s="291"/>
      <c r="N129" s="291"/>
      <c r="O129" s="291"/>
      <c r="P129" s="291"/>
    </row>
    <row r="130" spans="13:16" x14ac:dyDescent="0.25">
      <c r="M130" s="291"/>
      <c r="N130" s="291"/>
      <c r="O130" s="291"/>
      <c r="P130" s="291"/>
    </row>
    <row r="131" spans="13:16" x14ac:dyDescent="0.25">
      <c r="M131" s="291"/>
      <c r="N131" s="291"/>
      <c r="O131" s="291"/>
      <c r="P131" s="291"/>
    </row>
    <row r="132" spans="13:16" x14ac:dyDescent="0.25">
      <c r="M132" s="291"/>
      <c r="N132" s="291"/>
      <c r="O132" s="291"/>
      <c r="P132" s="291"/>
    </row>
    <row r="133" spans="13:16" x14ac:dyDescent="0.25">
      <c r="M133" s="291"/>
      <c r="N133" s="291"/>
      <c r="O133" s="291"/>
      <c r="P133" s="291"/>
    </row>
    <row r="134" spans="13:16" x14ac:dyDescent="0.25">
      <c r="M134" s="291"/>
      <c r="N134" s="291"/>
      <c r="O134" s="291"/>
      <c r="P134" s="291"/>
    </row>
    <row r="135" spans="13:16" x14ac:dyDescent="0.25">
      <c r="M135" s="291"/>
      <c r="N135" s="291"/>
      <c r="O135" s="291"/>
      <c r="P135" s="291"/>
    </row>
    <row r="136" spans="13:16" x14ac:dyDescent="0.25">
      <c r="M136" s="291"/>
      <c r="N136" s="291"/>
      <c r="O136" s="291"/>
      <c r="P136" s="291"/>
    </row>
    <row r="137" spans="13:16" x14ac:dyDescent="0.25">
      <c r="M137" s="291"/>
      <c r="O137" s="291"/>
      <c r="P137" s="291"/>
    </row>
    <row r="138" spans="13:16" x14ac:dyDescent="0.25">
      <c r="M138" s="291"/>
      <c r="O138" s="291"/>
      <c r="P138" s="291"/>
    </row>
    <row r="139" spans="13:16" x14ac:dyDescent="0.25">
      <c r="M139" s="291"/>
      <c r="O139" s="291"/>
      <c r="P139" s="291"/>
    </row>
    <row r="140" spans="13:16" x14ac:dyDescent="0.25">
      <c r="M140" s="291"/>
      <c r="O140" s="291"/>
      <c r="P140" s="291"/>
    </row>
    <row r="141" spans="13:16" x14ac:dyDescent="0.25">
      <c r="M141" s="291"/>
      <c r="O141" s="291"/>
      <c r="P141" s="291"/>
    </row>
    <row r="142" spans="13:16" x14ac:dyDescent="0.25">
      <c r="M142" s="291"/>
      <c r="O142" s="291"/>
      <c r="P142" s="291"/>
    </row>
    <row r="143" spans="13:16" x14ac:dyDescent="0.25">
      <c r="M143" s="291"/>
      <c r="O143" s="291"/>
      <c r="P143" s="291"/>
    </row>
    <row r="144" spans="13:16" x14ac:dyDescent="0.25">
      <c r="M144" s="291"/>
      <c r="O144" s="291"/>
      <c r="P144" s="291"/>
    </row>
    <row r="145" spans="13:16" x14ac:dyDescent="0.25">
      <c r="M145" s="291"/>
      <c r="O145" s="291"/>
      <c r="P145" s="291"/>
    </row>
    <row r="146" spans="13:16" x14ac:dyDescent="0.25">
      <c r="M146" s="291"/>
      <c r="O146" s="291"/>
      <c r="P146" s="291"/>
    </row>
    <row r="147" spans="13:16" x14ac:dyDescent="0.25">
      <c r="M147" s="291"/>
      <c r="O147" s="291"/>
      <c r="P147" s="291"/>
    </row>
    <row r="148" spans="13:16" x14ac:dyDescent="0.25">
      <c r="M148" s="291"/>
      <c r="O148" s="291"/>
      <c r="P148" s="291"/>
    </row>
    <row r="149" spans="13:16" x14ac:dyDescent="0.25">
      <c r="M149" s="291"/>
      <c r="O149" s="291"/>
      <c r="P149" s="291"/>
    </row>
    <row r="150" spans="13:16" x14ac:dyDescent="0.25">
      <c r="M150" s="291"/>
      <c r="O150" s="291"/>
      <c r="P150" s="291"/>
    </row>
    <row r="151" spans="13:16" x14ac:dyDescent="0.25">
      <c r="O151" s="291"/>
      <c r="P151" s="291"/>
    </row>
    <row r="152" spans="13:16" x14ac:dyDescent="0.25">
      <c r="O152" s="291"/>
      <c r="P152" s="291"/>
    </row>
    <row r="153" spans="13:16" x14ac:dyDescent="0.25">
      <c r="O153" s="291"/>
      <c r="P153" s="291"/>
    </row>
    <row r="154" spans="13:16" x14ac:dyDescent="0.25">
      <c r="O154" s="291"/>
      <c r="P154" s="291"/>
    </row>
    <row r="155" spans="13:16" x14ac:dyDescent="0.25">
      <c r="O155" s="291"/>
      <c r="P155" s="291"/>
    </row>
    <row r="156" spans="13:16" x14ac:dyDescent="0.25">
      <c r="O156" s="291"/>
      <c r="P156" s="291"/>
    </row>
    <row r="157" spans="13:16" x14ac:dyDescent="0.25">
      <c r="O157" s="291"/>
      <c r="P157" s="291"/>
    </row>
    <row r="158" spans="13:16" x14ac:dyDescent="0.25">
      <c r="O158" s="291"/>
      <c r="P158" s="291"/>
    </row>
    <row r="159" spans="13:16" x14ac:dyDescent="0.25">
      <c r="O159" s="291"/>
      <c r="P159" s="291"/>
    </row>
    <row r="160" spans="13:16" x14ac:dyDescent="0.25">
      <c r="O160" s="291"/>
      <c r="P160" s="291"/>
    </row>
    <row r="161" spans="15:16" x14ac:dyDescent="0.25">
      <c r="O161" s="291"/>
      <c r="P161" s="291"/>
    </row>
    <row r="162" spans="15:16" x14ac:dyDescent="0.25">
      <c r="O162" s="291"/>
      <c r="P162" s="291"/>
    </row>
    <row r="163" spans="15:16" x14ac:dyDescent="0.25">
      <c r="O163" s="291"/>
      <c r="P163" s="291"/>
    </row>
    <row r="164" spans="15:16" x14ac:dyDescent="0.25">
      <c r="O164" s="291"/>
      <c r="P164" s="291"/>
    </row>
    <row r="165" spans="15:16" x14ac:dyDescent="0.25">
      <c r="O165" s="291"/>
      <c r="P165" s="291"/>
    </row>
    <row r="166" spans="15:16" x14ac:dyDescent="0.25">
      <c r="O166" s="291"/>
      <c r="P166" s="291"/>
    </row>
    <row r="167" spans="15:16" x14ac:dyDescent="0.25">
      <c r="O167" s="291"/>
      <c r="P167" s="291"/>
    </row>
    <row r="168" spans="15:16" x14ac:dyDescent="0.25">
      <c r="O168" s="291"/>
      <c r="P168" s="291"/>
    </row>
    <row r="169" spans="15:16" x14ac:dyDescent="0.25">
      <c r="O169" s="291"/>
      <c r="P169" s="291"/>
    </row>
    <row r="170" spans="15:16" x14ac:dyDescent="0.25">
      <c r="O170" s="291"/>
      <c r="P170" s="291"/>
    </row>
    <row r="171" spans="15:16" x14ac:dyDescent="0.25">
      <c r="O171" s="291"/>
      <c r="P171" s="291"/>
    </row>
    <row r="172" spans="15:16" x14ac:dyDescent="0.25">
      <c r="O172" s="291"/>
      <c r="P172" s="291"/>
    </row>
    <row r="173" spans="15:16" x14ac:dyDescent="0.25">
      <c r="O173" s="291"/>
    </row>
    <row r="174" spans="15:16" x14ac:dyDescent="0.25">
      <c r="O174" s="291"/>
    </row>
    <row r="175" spans="15:16" x14ac:dyDescent="0.25">
      <c r="O175" s="291"/>
    </row>
    <row r="176" spans="15:16" x14ac:dyDescent="0.25">
      <c r="O176" s="291"/>
    </row>
    <row r="177" spans="15:15" x14ac:dyDescent="0.25">
      <c r="O177" s="291"/>
    </row>
    <row r="178" spans="15:15" x14ac:dyDescent="0.25">
      <c r="O178" s="291"/>
    </row>
    <row r="179" spans="15:15" x14ac:dyDescent="0.25">
      <c r="O179" s="291"/>
    </row>
    <row r="180" spans="15:15" x14ac:dyDescent="0.25">
      <c r="O180" s="291"/>
    </row>
    <row r="181" spans="15:15" x14ac:dyDescent="0.25">
      <c r="O181" s="291"/>
    </row>
    <row r="182" spans="15:15" x14ac:dyDescent="0.25">
      <c r="O182" s="291"/>
    </row>
    <row r="183" spans="15:15" x14ac:dyDescent="0.25">
      <c r="O183" s="291"/>
    </row>
    <row r="184" spans="15:15" x14ac:dyDescent="0.25">
      <c r="O184" s="291"/>
    </row>
    <row r="185" spans="15:15" x14ac:dyDescent="0.25">
      <c r="O185" s="291"/>
    </row>
    <row r="186" spans="15:15" x14ac:dyDescent="0.25">
      <c r="O186" s="291"/>
    </row>
    <row r="187" spans="15:15" x14ac:dyDescent="0.25">
      <c r="O187" s="291"/>
    </row>
    <row r="188" spans="15:15" x14ac:dyDescent="0.25">
      <c r="O188" s="291"/>
    </row>
    <row r="189" spans="15:15" x14ac:dyDescent="0.25">
      <c r="O189" s="291"/>
    </row>
    <row r="190" spans="15:15" x14ac:dyDescent="0.25">
      <c r="O190" s="291"/>
    </row>
    <row r="191" spans="15:15" x14ac:dyDescent="0.25">
      <c r="O191" s="291"/>
    </row>
    <row r="192" spans="15:15" x14ac:dyDescent="0.25">
      <c r="O192" s="291"/>
    </row>
    <row r="193" spans="15:15" x14ac:dyDescent="0.25">
      <c r="O193" s="291"/>
    </row>
    <row r="194" spans="15:15" x14ac:dyDescent="0.25">
      <c r="O194" s="291"/>
    </row>
    <row r="195" spans="15:15" x14ac:dyDescent="0.25">
      <c r="O195" s="291"/>
    </row>
    <row r="196" spans="15:15" x14ac:dyDescent="0.25">
      <c r="O196" s="291"/>
    </row>
    <row r="197" spans="15:15" x14ac:dyDescent="0.25">
      <c r="O197" s="291"/>
    </row>
    <row r="198" spans="15:15" x14ac:dyDescent="0.25">
      <c r="O198" s="291"/>
    </row>
    <row r="199" spans="15:15" x14ac:dyDescent="0.25">
      <c r="O199" s="291"/>
    </row>
    <row r="200" spans="15:15" x14ac:dyDescent="0.25">
      <c r="O200" s="291"/>
    </row>
    <row r="201" spans="15:15" x14ac:dyDescent="0.25">
      <c r="O201" s="291"/>
    </row>
    <row r="202" spans="15:15" x14ac:dyDescent="0.25">
      <c r="O202" s="291"/>
    </row>
    <row r="203" spans="15:15" x14ac:dyDescent="0.25">
      <c r="O203" s="291"/>
    </row>
    <row r="204" spans="15:15" x14ac:dyDescent="0.25">
      <c r="O204" s="291"/>
    </row>
    <row r="205" spans="15:15" x14ac:dyDescent="0.25">
      <c r="O205" s="291"/>
    </row>
    <row r="206" spans="15:15" x14ac:dyDescent="0.25">
      <c r="O206" s="291"/>
    </row>
    <row r="207" spans="15:15" x14ac:dyDescent="0.25">
      <c r="O207" s="291"/>
    </row>
    <row r="208" spans="15:15" x14ac:dyDescent="0.25">
      <c r="O208" s="291"/>
    </row>
    <row r="209" spans="15:15" x14ac:dyDescent="0.25">
      <c r="O209" s="291"/>
    </row>
    <row r="210" spans="15:15" x14ac:dyDescent="0.25">
      <c r="O210" s="291"/>
    </row>
    <row r="211" spans="15:15" x14ac:dyDescent="0.25">
      <c r="O211" s="291"/>
    </row>
    <row r="212" spans="15:15" x14ac:dyDescent="0.25">
      <c r="O212" s="291"/>
    </row>
    <row r="213" spans="15:15" x14ac:dyDescent="0.25">
      <c r="O213" s="291"/>
    </row>
    <row r="214" spans="15:15" x14ac:dyDescent="0.25">
      <c r="O214" s="291"/>
    </row>
    <row r="215" spans="15:15" x14ac:dyDescent="0.25">
      <c r="O215" s="291"/>
    </row>
    <row r="216" spans="15:15" x14ac:dyDescent="0.25">
      <c r="O216" s="291"/>
    </row>
    <row r="217" spans="15:15" x14ac:dyDescent="0.25">
      <c r="O217" s="291"/>
    </row>
    <row r="218" spans="15:15" x14ac:dyDescent="0.25">
      <c r="O218" s="291"/>
    </row>
    <row r="219" spans="15:15" x14ac:dyDescent="0.25">
      <c r="O219" s="291"/>
    </row>
    <row r="220" spans="15:15" x14ac:dyDescent="0.25">
      <c r="O220" s="291"/>
    </row>
    <row r="221" spans="15:15" x14ac:dyDescent="0.25">
      <c r="O221" s="291"/>
    </row>
    <row r="222" spans="15:15" x14ac:dyDescent="0.25">
      <c r="O222" s="291"/>
    </row>
    <row r="223" spans="15:15" x14ac:dyDescent="0.25">
      <c r="O223" s="291"/>
    </row>
    <row r="224" spans="15:15" x14ac:dyDescent="0.25">
      <c r="O224" s="291"/>
    </row>
    <row r="225" spans="15:15" x14ac:dyDescent="0.25">
      <c r="O225" s="291"/>
    </row>
    <row r="226" spans="15:15" x14ac:dyDescent="0.25">
      <c r="O226" s="291"/>
    </row>
    <row r="227" spans="15:15" x14ac:dyDescent="0.25">
      <c r="O227" s="291"/>
    </row>
    <row r="228" spans="15:15" x14ac:dyDescent="0.25">
      <c r="O228" s="291"/>
    </row>
    <row r="229" spans="15:15" x14ac:dyDescent="0.25">
      <c r="O229" s="291"/>
    </row>
    <row r="230" spans="15:15" x14ac:dyDescent="0.25">
      <c r="O230" s="291"/>
    </row>
    <row r="231" spans="15:15" x14ac:dyDescent="0.25">
      <c r="O231" s="291"/>
    </row>
    <row r="232" spans="15:15" x14ac:dyDescent="0.25">
      <c r="O232" s="291"/>
    </row>
    <row r="233" spans="15:15" x14ac:dyDescent="0.25">
      <c r="O233" s="291"/>
    </row>
    <row r="234" spans="15:15" x14ac:dyDescent="0.25">
      <c r="O234" s="291"/>
    </row>
    <row r="235" spans="15:15" x14ac:dyDescent="0.25">
      <c r="O235" s="291"/>
    </row>
    <row r="236" spans="15:15" x14ac:dyDescent="0.25">
      <c r="O236" s="291"/>
    </row>
    <row r="237" spans="15:15" x14ac:dyDescent="0.25">
      <c r="O237" s="291"/>
    </row>
    <row r="238" spans="15:15" x14ac:dyDescent="0.25">
      <c r="O238" s="291"/>
    </row>
    <row r="239" spans="15:15" x14ac:dyDescent="0.25">
      <c r="O239" s="291"/>
    </row>
    <row r="240" spans="15:15" x14ac:dyDescent="0.25">
      <c r="O240" s="291"/>
    </row>
    <row r="241" spans="15:15" x14ac:dyDescent="0.25">
      <c r="O241" s="291"/>
    </row>
    <row r="242" spans="15:15" x14ac:dyDescent="0.25">
      <c r="O242" s="291"/>
    </row>
    <row r="243" spans="15:15" x14ac:dyDescent="0.25">
      <c r="O243" s="291"/>
    </row>
    <row r="244" spans="15:15" x14ac:dyDescent="0.25">
      <c r="O244" s="291"/>
    </row>
    <row r="245" spans="15:15" x14ac:dyDescent="0.25">
      <c r="O245" s="291"/>
    </row>
    <row r="246" spans="15:15" x14ac:dyDescent="0.25">
      <c r="O246" s="291"/>
    </row>
    <row r="247" spans="15:15" x14ac:dyDescent="0.25">
      <c r="O247" s="291"/>
    </row>
  </sheetData>
  <mergeCells count="27">
    <mergeCell ref="Z6:Z8"/>
    <mergeCell ref="J7:J8"/>
    <mergeCell ref="K7:K8"/>
    <mergeCell ref="L7:M7"/>
    <mergeCell ref="N7:N8"/>
    <mergeCell ref="O7:O8"/>
    <mergeCell ref="P7:P8"/>
    <mergeCell ref="Q7:R7"/>
    <mergeCell ref="S6:T6"/>
    <mergeCell ref="S7:S8"/>
    <mergeCell ref="T7:T8"/>
    <mergeCell ref="U7:U8"/>
    <mergeCell ref="V7:V8"/>
    <mergeCell ref="W7:X7"/>
    <mergeCell ref="U6:X6"/>
    <mergeCell ref="Y6:Y8"/>
    <mergeCell ref="G6:G8"/>
    <mergeCell ref="H6:H8"/>
    <mergeCell ref="I6:I8"/>
    <mergeCell ref="J6:M6"/>
    <mergeCell ref="N6:R6"/>
    <mergeCell ref="F6:F8"/>
    <mergeCell ref="A6:A8"/>
    <mergeCell ref="B6:B8"/>
    <mergeCell ref="C6:C8"/>
    <mergeCell ref="D6:D8"/>
    <mergeCell ref="E6:E8"/>
  </mergeCells>
  <conditionalFormatting sqref="M10:M18 L51:M52 Q51:R52 W51:X52">
    <cfRule type="cellIs" dxfId="431" priority="107" operator="lessThan">
      <formula>0</formula>
    </cfRule>
    <cfRule type="cellIs" dxfId="430" priority="108" operator="greaterThan">
      <formula>0</formula>
    </cfRule>
  </conditionalFormatting>
  <conditionalFormatting sqref="R10:R18">
    <cfRule type="cellIs" dxfId="429" priority="105" operator="lessThan">
      <formula>0</formula>
    </cfRule>
    <cfRule type="cellIs" dxfId="428" priority="106" operator="greaterThan">
      <formula>0</formula>
    </cfRule>
  </conditionalFormatting>
  <conditionalFormatting sqref="X10:X18">
    <cfRule type="cellIs" dxfId="427" priority="103" operator="lessThan">
      <formula>0</formula>
    </cfRule>
    <cfRule type="cellIs" dxfId="426" priority="104" operator="greaterThan">
      <formula>0</formula>
    </cfRule>
  </conditionalFormatting>
  <conditionalFormatting sqref="L10:L18">
    <cfRule type="cellIs" dxfId="425" priority="101" operator="lessThan">
      <formula>0</formula>
    </cfRule>
    <cfRule type="cellIs" dxfId="424" priority="102" operator="greaterThan">
      <formula>0</formula>
    </cfRule>
  </conditionalFormatting>
  <conditionalFormatting sqref="Q10:Q18">
    <cfRule type="cellIs" dxfId="423" priority="99" operator="lessThan">
      <formula>0</formula>
    </cfRule>
    <cfRule type="cellIs" dxfId="422" priority="100" operator="greaterThan">
      <formula>0</formula>
    </cfRule>
  </conditionalFormatting>
  <conditionalFormatting sqref="W10:W18">
    <cfRule type="cellIs" dxfId="421" priority="97" operator="lessThan">
      <formula>0</formula>
    </cfRule>
    <cfRule type="cellIs" dxfId="420" priority="98" operator="greaterThan">
      <formula>0</formula>
    </cfRule>
  </conditionalFormatting>
  <conditionalFormatting sqref="M40:M43 M45:M49 M54:M57 M59:M62 M64:M68 M70:M71 M19:M38">
    <cfRule type="cellIs" dxfId="419" priority="95" operator="lessThan">
      <formula>0</formula>
    </cfRule>
    <cfRule type="cellIs" dxfId="418" priority="96" operator="greaterThan">
      <formula>0</formula>
    </cfRule>
  </conditionalFormatting>
  <conditionalFormatting sqref="R40:R43 R45:R49 R54:R57 R59:R62 R64:R68 R70:R71 R19:R38">
    <cfRule type="cellIs" dxfId="417" priority="93" operator="lessThan">
      <formula>0</formula>
    </cfRule>
    <cfRule type="cellIs" dxfId="416" priority="94" operator="greaterThan">
      <formula>0</formula>
    </cfRule>
  </conditionalFormatting>
  <conditionalFormatting sqref="X40:X43 X45:X49 X54:X57 X59:X62 X64:X68 X70:X71 X19:X38">
    <cfRule type="cellIs" dxfId="415" priority="91" operator="lessThan">
      <formula>0</formula>
    </cfRule>
    <cfRule type="cellIs" dxfId="414" priority="92" operator="greaterThan">
      <formula>0</formula>
    </cfRule>
  </conditionalFormatting>
  <conditionalFormatting sqref="L40:L43 L45:L49 L54:L57 L59:L62 L64:L68 L70:L71 L19:L38">
    <cfRule type="cellIs" dxfId="413" priority="89" operator="lessThan">
      <formula>0</formula>
    </cfRule>
    <cfRule type="cellIs" dxfId="412" priority="90" operator="greaterThan">
      <formula>0</formula>
    </cfRule>
  </conditionalFormatting>
  <conditionalFormatting sqref="Q40:Q43 Q45:Q49 Q54:Q57 Q59:Q62 Q64:Q68 Q70:Q71 Q19:Q38">
    <cfRule type="cellIs" dxfId="411" priority="87" operator="lessThan">
      <formula>0</formula>
    </cfRule>
    <cfRule type="cellIs" dxfId="410" priority="88" operator="greaterThan">
      <formula>0</formula>
    </cfRule>
  </conditionalFormatting>
  <conditionalFormatting sqref="W40:W43 W45:W49 W54:W57 W59:W62 W64:W68 W70:W71 W19:W38">
    <cfRule type="cellIs" dxfId="409" priority="85" operator="lessThan">
      <formula>0</formula>
    </cfRule>
    <cfRule type="cellIs" dxfId="408" priority="86" operator="greaterThan">
      <formula>0</formula>
    </cfRule>
  </conditionalFormatting>
  <conditionalFormatting sqref="M39">
    <cfRule type="cellIs" dxfId="407" priority="83" operator="lessThan">
      <formula>0</formula>
    </cfRule>
    <cfRule type="cellIs" dxfId="406" priority="84" operator="greaterThan">
      <formula>0</formula>
    </cfRule>
  </conditionalFormatting>
  <conditionalFormatting sqref="R39">
    <cfRule type="cellIs" dxfId="405" priority="81" operator="lessThan">
      <formula>0</formula>
    </cfRule>
    <cfRule type="cellIs" dxfId="404" priority="82" operator="greaterThan">
      <formula>0</formula>
    </cfRule>
  </conditionalFormatting>
  <conditionalFormatting sqref="X39">
    <cfRule type="cellIs" dxfId="403" priority="79" operator="lessThan">
      <formula>0</formula>
    </cfRule>
    <cfRule type="cellIs" dxfId="402" priority="80" operator="greaterThan">
      <formula>0</formula>
    </cfRule>
  </conditionalFormatting>
  <conditionalFormatting sqref="L39">
    <cfRule type="cellIs" dxfId="401" priority="77" operator="lessThan">
      <formula>0</formula>
    </cfRule>
    <cfRule type="cellIs" dxfId="400" priority="78" operator="greaterThan">
      <formula>0</formula>
    </cfRule>
  </conditionalFormatting>
  <conditionalFormatting sqref="Q39">
    <cfRule type="cellIs" dxfId="399" priority="75" operator="lessThan">
      <formula>0</formula>
    </cfRule>
    <cfRule type="cellIs" dxfId="398" priority="76" operator="greaterThan">
      <formula>0</formula>
    </cfRule>
  </conditionalFormatting>
  <conditionalFormatting sqref="W39">
    <cfRule type="cellIs" dxfId="397" priority="73" operator="lessThan">
      <formula>0</formula>
    </cfRule>
    <cfRule type="cellIs" dxfId="396" priority="74" operator="greaterThan">
      <formula>0</formula>
    </cfRule>
  </conditionalFormatting>
  <conditionalFormatting sqref="M44">
    <cfRule type="cellIs" dxfId="395" priority="71" operator="lessThan">
      <formula>0</formula>
    </cfRule>
    <cfRule type="cellIs" dxfId="394" priority="72" operator="greaterThan">
      <formula>0</formula>
    </cfRule>
  </conditionalFormatting>
  <conditionalFormatting sqref="R44">
    <cfRule type="cellIs" dxfId="393" priority="69" operator="lessThan">
      <formula>0</formula>
    </cfRule>
    <cfRule type="cellIs" dxfId="392" priority="70" operator="greaterThan">
      <formula>0</formula>
    </cfRule>
  </conditionalFormatting>
  <conditionalFormatting sqref="X44">
    <cfRule type="cellIs" dxfId="391" priority="67" operator="lessThan">
      <formula>0</formula>
    </cfRule>
    <cfRule type="cellIs" dxfId="390" priority="68" operator="greaterThan">
      <formula>0</formula>
    </cfRule>
  </conditionalFormatting>
  <conditionalFormatting sqref="L44">
    <cfRule type="cellIs" dxfId="389" priority="65" operator="lessThan">
      <formula>0</formula>
    </cfRule>
    <cfRule type="cellIs" dxfId="388" priority="66" operator="greaterThan">
      <formula>0</formula>
    </cfRule>
  </conditionalFormatting>
  <conditionalFormatting sqref="Q44">
    <cfRule type="cellIs" dxfId="387" priority="63" operator="lessThan">
      <formula>0</formula>
    </cfRule>
    <cfRule type="cellIs" dxfId="386" priority="64" operator="greaterThan">
      <formula>0</formula>
    </cfRule>
  </conditionalFormatting>
  <conditionalFormatting sqref="W44">
    <cfRule type="cellIs" dxfId="385" priority="61" operator="lessThan">
      <formula>0</formula>
    </cfRule>
    <cfRule type="cellIs" dxfId="384" priority="62" operator="greaterThan">
      <formula>0</formula>
    </cfRule>
  </conditionalFormatting>
  <conditionalFormatting sqref="M50">
    <cfRule type="cellIs" dxfId="383" priority="59" operator="lessThan">
      <formula>0</formula>
    </cfRule>
    <cfRule type="cellIs" dxfId="382" priority="60" operator="greaterThan">
      <formula>0</formula>
    </cfRule>
  </conditionalFormatting>
  <conditionalFormatting sqref="R50">
    <cfRule type="cellIs" dxfId="381" priority="57" operator="lessThan">
      <formula>0</formula>
    </cfRule>
    <cfRule type="cellIs" dxfId="380" priority="58" operator="greaterThan">
      <formula>0</formula>
    </cfRule>
  </conditionalFormatting>
  <conditionalFormatting sqref="X50">
    <cfRule type="cellIs" dxfId="379" priority="55" operator="lessThan">
      <formula>0</formula>
    </cfRule>
    <cfRule type="cellIs" dxfId="378" priority="56" operator="greaterThan">
      <formula>0</formula>
    </cfRule>
  </conditionalFormatting>
  <conditionalFormatting sqref="L50">
    <cfRule type="cellIs" dxfId="377" priority="53" operator="lessThan">
      <formula>0</formula>
    </cfRule>
    <cfRule type="cellIs" dxfId="376" priority="54" operator="greaterThan">
      <formula>0</formula>
    </cfRule>
  </conditionalFormatting>
  <conditionalFormatting sqref="Q50">
    <cfRule type="cellIs" dxfId="375" priority="51" operator="lessThan">
      <formula>0</formula>
    </cfRule>
    <cfRule type="cellIs" dxfId="374" priority="52" operator="greaterThan">
      <formula>0</formula>
    </cfRule>
  </conditionalFormatting>
  <conditionalFormatting sqref="W50">
    <cfRule type="cellIs" dxfId="373" priority="49" operator="lessThan">
      <formula>0</formula>
    </cfRule>
    <cfRule type="cellIs" dxfId="372" priority="50" operator="greaterThan">
      <formula>0</formula>
    </cfRule>
  </conditionalFormatting>
  <conditionalFormatting sqref="M53">
    <cfRule type="cellIs" dxfId="371" priority="47" operator="lessThan">
      <formula>0</formula>
    </cfRule>
    <cfRule type="cellIs" dxfId="370" priority="48" operator="greaterThan">
      <formula>0</formula>
    </cfRule>
  </conditionalFormatting>
  <conditionalFormatting sqref="R53">
    <cfRule type="cellIs" dxfId="369" priority="45" operator="lessThan">
      <formula>0</formula>
    </cfRule>
    <cfRule type="cellIs" dxfId="368" priority="46" operator="greaterThan">
      <formula>0</formula>
    </cfRule>
  </conditionalFormatting>
  <conditionalFormatting sqref="X53">
    <cfRule type="cellIs" dxfId="367" priority="43" operator="lessThan">
      <formula>0</formula>
    </cfRule>
    <cfRule type="cellIs" dxfId="366" priority="44" operator="greaterThan">
      <formula>0</formula>
    </cfRule>
  </conditionalFormatting>
  <conditionalFormatting sqref="L53">
    <cfRule type="cellIs" dxfId="365" priority="41" operator="lessThan">
      <formula>0</formula>
    </cfRule>
    <cfRule type="cellIs" dxfId="364" priority="42" operator="greaterThan">
      <formula>0</formula>
    </cfRule>
  </conditionalFormatting>
  <conditionalFormatting sqref="Q53">
    <cfRule type="cellIs" dxfId="363" priority="39" operator="lessThan">
      <formula>0</formula>
    </cfRule>
    <cfRule type="cellIs" dxfId="362" priority="40" operator="greaterThan">
      <formula>0</formula>
    </cfRule>
  </conditionalFormatting>
  <conditionalFormatting sqref="W53">
    <cfRule type="cellIs" dxfId="361" priority="37" operator="lessThan">
      <formula>0</formula>
    </cfRule>
    <cfRule type="cellIs" dxfId="360" priority="38" operator="greaterThan">
      <formula>0</formula>
    </cfRule>
  </conditionalFormatting>
  <conditionalFormatting sqref="M58">
    <cfRule type="cellIs" dxfId="359" priority="35" operator="lessThan">
      <formula>0</formula>
    </cfRule>
    <cfRule type="cellIs" dxfId="358" priority="36" operator="greaterThan">
      <formula>0</formula>
    </cfRule>
  </conditionalFormatting>
  <conditionalFormatting sqref="R58">
    <cfRule type="cellIs" dxfId="357" priority="33" operator="lessThan">
      <formula>0</formula>
    </cfRule>
    <cfRule type="cellIs" dxfId="356" priority="34" operator="greaterThan">
      <formula>0</formula>
    </cfRule>
  </conditionalFormatting>
  <conditionalFormatting sqref="X58">
    <cfRule type="cellIs" dxfId="355" priority="31" operator="lessThan">
      <formula>0</formula>
    </cfRule>
    <cfRule type="cellIs" dxfId="354" priority="32" operator="greaterThan">
      <formula>0</formula>
    </cfRule>
  </conditionalFormatting>
  <conditionalFormatting sqref="L58">
    <cfRule type="cellIs" dxfId="353" priority="29" operator="lessThan">
      <formula>0</formula>
    </cfRule>
    <cfRule type="cellIs" dxfId="352" priority="30" operator="greaterThan">
      <formula>0</formula>
    </cfRule>
  </conditionalFormatting>
  <conditionalFormatting sqref="Q58">
    <cfRule type="cellIs" dxfId="351" priority="27" operator="lessThan">
      <formula>0</formula>
    </cfRule>
    <cfRule type="cellIs" dxfId="350" priority="28" operator="greaterThan">
      <formula>0</formula>
    </cfRule>
  </conditionalFormatting>
  <conditionalFormatting sqref="W58">
    <cfRule type="cellIs" dxfId="349" priority="25" operator="lessThan">
      <formula>0</formula>
    </cfRule>
    <cfRule type="cellIs" dxfId="348" priority="26" operator="greaterThan">
      <formula>0</formula>
    </cfRule>
  </conditionalFormatting>
  <conditionalFormatting sqref="M63">
    <cfRule type="cellIs" dxfId="347" priority="23" operator="lessThan">
      <formula>0</formula>
    </cfRule>
    <cfRule type="cellIs" dxfId="346" priority="24" operator="greaterThan">
      <formula>0</formula>
    </cfRule>
  </conditionalFormatting>
  <conditionalFormatting sqref="R63">
    <cfRule type="cellIs" dxfId="345" priority="21" operator="lessThan">
      <formula>0</formula>
    </cfRule>
    <cfRule type="cellIs" dxfId="344" priority="22" operator="greaterThan">
      <formula>0</formula>
    </cfRule>
  </conditionalFormatting>
  <conditionalFormatting sqref="X63">
    <cfRule type="cellIs" dxfId="343" priority="19" operator="lessThan">
      <formula>0</formula>
    </cfRule>
    <cfRule type="cellIs" dxfId="342" priority="20" operator="greaterThan">
      <formula>0</formula>
    </cfRule>
  </conditionalFormatting>
  <conditionalFormatting sqref="L63">
    <cfRule type="cellIs" dxfId="341" priority="17" operator="lessThan">
      <formula>0</formula>
    </cfRule>
    <cfRule type="cellIs" dxfId="340" priority="18" operator="greaterThan">
      <formula>0</formula>
    </cfRule>
  </conditionalFormatting>
  <conditionalFormatting sqref="Q63">
    <cfRule type="cellIs" dxfId="339" priority="15" operator="lessThan">
      <formula>0</formula>
    </cfRule>
    <cfRule type="cellIs" dxfId="338" priority="16" operator="greaterThan">
      <formula>0</formula>
    </cfRule>
  </conditionalFormatting>
  <conditionalFormatting sqref="W63">
    <cfRule type="cellIs" dxfId="337" priority="13" operator="lessThan">
      <formula>0</formula>
    </cfRule>
    <cfRule type="cellIs" dxfId="336" priority="14" operator="greaterThan">
      <formula>0</formula>
    </cfRule>
  </conditionalFormatting>
  <conditionalFormatting sqref="M69">
    <cfRule type="cellIs" dxfId="335" priority="11" operator="lessThan">
      <formula>0</formula>
    </cfRule>
    <cfRule type="cellIs" dxfId="334" priority="12" operator="greaterThan">
      <formula>0</formula>
    </cfRule>
  </conditionalFormatting>
  <conditionalFormatting sqref="R69">
    <cfRule type="cellIs" dxfId="333" priority="9" operator="lessThan">
      <formula>0</formula>
    </cfRule>
    <cfRule type="cellIs" dxfId="332" priority="10" operator="greaterThan">
      <formula>0</formula>
    </cfRule>
  </conditionalFormatting>
  <conditionalFormatting sqref="X69">
    <cfRule type="cellIs" dxfId="331" priority="7" operator="lessThan">
      <formula>0</formula>
    </cfRule>
    <cfRule type="cellIs" dxfId="330" priority="8" operator="greaterThan">
      <formula>0</formula>
    </cfRule>
  </conditionalFormatting>
  <conditionalFormatting sqref="L69">
    <cfRule type="cellIs" dxfId="329" priority="5" operator="lessThan">
      <formula>0</formula>
    </cfRule>
    <cfRule type="cellIs" dxfId="328" priority="6" operator="greaterThan">
      <formula>0</formula>
    </cfRule>
  </conditionalFormatting>
  <conditionalFormatting sqref="Q69">
    <cfRule type="cellIs" dxfId="327" priority="3" operator="lessThan">
      <formula>0</formula>
    </cfRule>
    <cfRule type="cellIs" dxfId="326" priority="4" operator="greaterThan">
      <formula>0</formula>
    </cfRule>
  </conditionalFormatting>
  <conditionalFormatting sqref="W69">
    <cfRule type="cellIs" dxfId="325" priority="1" operator="lessThan">
      <formula>0</formula>
    </cfRule>
    <cfRule type="cellIs" dxfId="32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7"/>
  <sheetViews>
    <sheetView topLeftCell="E1" zoomScale="70" zoomScaleNormal="70" workbookViewId="0">
      <selection activeCell="E15" sqref="A15:XFD15"/>
    </sheetView>
  </sheetViews>
  <sheetFormatPr defaultColWidth="9.140625" defaultRowHeight="15" x14ac:dyDescent="0.25"/>
  <cols>
    <col min="1" max="1" width="6.7109375" style="254" customWidth="1"/>
    <col min="2" max="2" width="26.140625" style="254" customWidth="1"/>
    <col min="3" max="3" width="24.5703125" style="254" customWidth="1"/>
    <col min="4" max="4" width="13" style="254" customWidth="1"/>
    <col min="5" max="5" width="52.5703125" style="254" customWidth="1"/>
    <col min="6" max="8" width="18.5703125" style="254" hidden="1" customWidth="1"/>
    <col min="9" max="9" width="58.140625" style="254" hidden="1" customWidth="1"/>
    <col min="10" max="11" width="16.7109375" style="254" customWidth="1"/>
    <col min="12" max="12" width="17.140625" style="254" customWidth="1"/>
    <col min="13" max="13" width="17.42578125" style="254" customWidth="1"/>
    <col min="14" max="14" width="23.7109375" style="254" customWidth="1"/>
    <col min="15" max="15" width="21.140625" style="254" customWidth="1"/>
    <col min="16" max="16" width="16.7109375" style="254" customWidth="1"/>
    <col min="17" max="17" width="17.140625" style="254" customWidth="1"/>
    <col min="18" max="18" width="18.42578125" style="254" customWidth="1"/>
    <col min="19" max="19" width="26.28515625" style="254" hidden="1" customWidth="1"/>
    <col min="20" max="20" width="26.85546875" style="254" hidden="1" customWidth="1"/>
    <col min="21" max="22" width="16.7109375" style="254" customWidth="1"/>
    <col min="23" max="23" width="17.140625" style="254" customWidth="1"/>
    <col min="24" max="24" width="18" style="254" customWidth="1"/>
    <col min="25" max="25" width="31" style="254" customWidth="1"/>
    <col min="26" max="26" width="96.28515625" style="254" customWidth="1"/>
    <col min="27" max="16384" width="9.140625" style="254"/>
  </cols>
  <sheetData>
    <row r="1" spans="1:26" s="249" customFormat="1" ht="15.75" x14ac:dyDescent="0.25">
      <c r="A1" s="109" t="s">
        <v>170</v>
      </c>
      <c r="C1" s="111">
        <v>44214</v>
      </c>
      <c r="N1" s="303"/>
      <c r="O1" s="303"/>
    </row>
    <row r="2" spans="1:26" s="249" customFormat="1" ht="12.75" x14ac:dyDescent="0.2"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</row>
    <row r="3" spans="1:26" s="249" customFormat="1" ht="15.75" x14ac:dyDescent="0.25">
      <c r="A3" s="112" t="s">
        <v>268</v>
      </c>
      <c r="B3" s="112"/>
      <c r="O3" s="296"/>
      <c r="P3" s="293"/>
      <c r="Q3" s="292"/>
      <c r="R3" s="292"/>
      <c r="U3" s="292"/>
    </row>
    <row r="4" spans="1:26" s="249" customFormat="1" ht="19.5" customHeight="1" x14ac:dyDescent="0.2">
      <c r="J4" s="301"/>
      <c r="K4" s="301"/>
      <c r="L4" s="292"/>
      <c r="M4" s="292"/>
      <c r="N4" s="306">
        <v>357.59170035483868</v>
      </c>
      <c r="O4" s="306">
        <v>375.36400761290321</v>
      </c>
      <c r="P4" s="302"/>
      <c r="Q4" s="301"/>
      <c r="R4" s="301"/>
    </row>
    <row r="5" spans="1:26" s="249" customFormat="1" ht="12" customHeight="1" thickBot="1" x14ac:dyDescent="0.25">
      <c r="N5" s="308">
        <f>N19-N4</f>
        <v>0</v>
      </c>
      <c r="O5" s="308">
        <f>O19-O4</f>
        <v>0</v>
      </c>
      <c r="P5" s="292"/>
      <c r="Q5" s="293"/>
    </row>
    <row r="6" spans="1:26" s="249" customFormat="1" ht="24.75" customHeight="1" x14ac:dyDescent="0.2">
      <c r="A6" s="341" t="s">
        <v>172</v>
      </c>
      <c r="B6" s="323" t="s">
        <v>1</v>
      </c>
      <c r="C6" s="323" t="s">
        <v>2</v>
      </c>
      <c r="D6" s="323" t="s">
        <v>3</v>
      </c>
      <c r="E6" s="354" t="s">
        <v>173</v>
      </c>
      <c r="F6" s="351" t="s">
        <v>262</v>
      </c>
      <c r="G6" s="351" t="s">
        <v>263</v>
      </c>
      <c r="H6" s="351" t="s">
        <v>264</v>
      </c>
      <c r="I6" s="351" t="s">
        <v>265</v>
      </c>
      <c r="J6" s="356" t="s">
        <v>174</v>
      </c>
      <c r="K6" s="356"/>
      <c r="L6" s="356"/>
      <c r="M6" s="348"/>
      <c r="N6" s="336" t="s">
        <v>175</v>
      </c>
      <c r="O6" s="337"/>
      <c r="P6" s="337"/>
      <c r="Q6" s="337"/>
      <c r="R6" s="338"/>
      <c r="S6" s="362" t="s">
        <v>266</v>
      </c>
      <c r="T6" s="363"/>
      <c r="U6" s="337" t="s">
        <v>176</v>
      </c>
      <c r="V6" s="337"/>
      <c r="W6" s="337"/>
      <c r="X6" s="338"/>
      <c r="Y6" s="368" t="s">
        <v>231</v>
      </c>
      <c r="Z6" s="357" t="s">
        <v>232</v>
      </c>
    </row>
    <row r="7" spans="1:26" s="249" customFormat="1" ht="24.75" customHeight="1" x14ac:dyDescent="0.2">
      <c r="A7" s="342"/>
      <c r="B7" s="324"/>
      <c r="C7" s="324"/>
      <c r="D7" s="324"/>
      <c r="E7" s="355"/>
      <c r="F7" s="352"/>
      <c r="G7" s="352"/>
      <c r="H7" s="352"/>
      <c r="I7" s="352"/>
      <c r="J7" s="332">
        <v>2020</v>
      </c>
      <c r="K7" s="332">
        <v>2021</v>
      </c>
      <c r="L7" s="360" t="s">
        <v>177</v>
      </c>
      <c r="M7" s="361"/>
      <c r="N7" s="339">
        <v>2020</v>
      </c>
      <c r="O7" s="332">
        <v>2021</v>
      </c>
      <c r="P7" s="332" t="s">
        <v>178</v>
      </c>
      <c r="Q7" s="334" t="s">
        <v>177</v>
      </c>
      <c r="R7" s="335"/>
      <c r="S7" s="364">
        <v>2019</v>
      </c>
      <c r="T7" s="366">
        <v>2020</v>
      </c>
      <c r="U7" s="339">
        <v>2020</v>
      </c>
      <c r="V7" s="332">
        <v>2021</v>
      </c>
      <c r="W7" s="334" t="s">
        <v>177</v>
      </c>
      <c r="X7" s="335"/>
      <c r="Y7" s="369"/>
      <c r="Z7" s="358"/>
    </row>
    <row r="8" spans="1:26" s="249" customFormat="1" ht="42.75" customHeight="1" thickBot="1" x14ac:dyDescent="0.25">
      <c r="A8" s="343"/>
      <c r="B8" s="344"/>
      <c r="C8" s="344"/>
      <c r="D8" s="344"/>
      <c r="E8" s="355"/>
      <c r="F8" s="353"/>
      <c r="G8" s="353"/>
      <c r="H8" s="353"/>
      <c r="I8" s="353"/>
      <c r="J8" s="333"/>
      <c r="K8" s="333"/>
      <c r="L8" s="309" t="s">
        <v>179</v>
      </c>
      <c r="M8" s="216" t="s">
        <v>180</v>
      </c>
      <c r="N8" s="340"/>
      <c r="O8" s="333"/>
      <c r="P8" s="333"/>
      <c r="Q8" s="309" t="s">
        <v>179</v>
      </c>
      <c r="R8" s="114" t="s">
        <v>180</v>
      </c>
      <c r="S8" s="365"/>
      <c r="T8" s="367"/>
      <c r="U8" s="340"/>
      <c r="V8" s="333"/>
      <c r="W8" s="309" t="s">
        <v>179</v>
      </c>
      <c r="X8" s="114" t="s">
        <v>180</v>
      </c>
      <c r="Y8" s="369"/>
      <c r="Z8" s="359"/>
    </row>
    <row r="9" spans="1:26" s="249" customFormat="1" ht="13.5" thickBot="1" x14ac:dyDescent="0.25">
      <c r="A9" s="115">
        <v>1</v>
      </c>
      <c r="B9" s="116">
        <f>A9+1</f>
        <v>2</v>
      </c>
      <c r="C9" s="116">
        <f t="shared" ref="C9:Z9" si="0">B9+1</f>
        <v>3</v>
      </c>
      <c r="D9" s="250">
        <f t="shared" si="0"/>
        <v>4</v>
      </c>
      <c r="E9" s="250">
        <f t="shared" si="0"/>
        <v>5</v>
      </c>
      <c r="F9" s="250">
        <f t="shared" si="0"/>
        <v>6</v>
      </c>
      <c r="G9" s="250">
        <f t="shared" si="0"/>
        <v>7</v>
      </c>
      <c r="H9" s="250">
        <f t="shared" si="0"/>
        <v>8</v>
      </c>
      <c r="I9" s="250">
        <f t="shared" si="0"/>
        <v>9</v>
      </c>
      <c r="J9" s="252">
        <f t="shared" si="0"/>
        <v>10</v>
      </c>
      <c r="K9" s="252">
        <f t="shared" si="0"/>
        <v>11</v>
      </c>
      <c r="L9" s="252">
        <f t="shared" si="0"/>
        <v>12</v>
      </c>
      <c r="M9" s="267">
        <f t="shared" si="0"/>
        <v>13</v>
      </c>
      <c r="N9" s="119">
        <f t="shared" si="0"/>
        <v>14</v>
      </c>
      <c r="O9" s="252">
        <f t="shared" si="0"/>
        <v>15</v>
      </c>
      <c r="P9" s="252">
        <f t="shared" si="0"/>
        <v>16</v>
      </c>
      <c r="Q9" s="252">
        <f t="shared" si="0"/>
        <v>17</v>
      </c>
      <c r="R9" s="121">
        <f t="shared" si="0"/>
        <v>18</v>
      </c>
      <c r="S9" s="251">
        <f t="shared" si="0"/>
        <v>19</v>
      </c>
      <c r="T9" s="251">
        <f t="shared" si="0"/>
        <v>20</v>
      </c>
      <c r="U9" s="252">
        <f t="shared" si="0"/>
        <v>21</v>
      </c>
      <c r="V9" s="252">
        <f t="shared" si="0"/>
        <v>22</v>
      </c>
      <c r="W9" s="122">
        <f t="shared" si="0"/>
        <v>23</v>
      </c>
      <c r="X9" s="122">
        <f t="shared" si="0"/>
        <v>24</v>
      </c>
      <c r="Y9" s="251">
        <f t="shared" si="0"/>
        <v>25</v>
      </c>
      <c r="Z9" s="251">
        <f t="shared" si="0"/>
        <v>26</v>
      </c>
    </row>
    <row r="10" spans="1:26" ht="15.75" x14ac:dyDescent="0.25">
      <c r="A10" s="123" t="s">
        <v>181</v>
      </c>
      <c r="B10" s="124" t="s">
        <v>182</v>
      </c>
      <c r="C10" s="124" t="s">
        <v>88</v>
      </c>
      <c r="D10" s="125" t="s">
        <v>182</v>
      </c>
      <c r="E10" s="268" t="s">
        <v>183</v>
      </c>
      <c r="F10" s="268"/>
      <c r="G10" s="268"/>
      <c r="H10" s="268"/>
      <c r="I10" s="268"/>
      <c r="J10" s="269">
        <f>SUMIFS(J18:J5008,$A18:$A5008,$A10,$C18:$C5008,$C10)</f>
        <v>382.83906609677422</v>
      </c>
      <c r="K10" s="275">
        <f>SUMIFS(K18:K5008,$A18:$A5008,$A10,$C18:$C5008,$C10)</f>
        <v>401.88184796759646</v>
      </c>
      <c r="L10" s="275">
        <f>K10-J10</f>
        <v>19.042781870822239</v>
      </c>
      <c r="M10" s="253">
        <f>IFERROR(K10/J10-1,"")</f>
        <v>4.9740957904250482E-2</v>
      </c>
      <c r="N10" s="276">
        <f t="shared" ref="N10" si="1">SUM(N11:N18)</f>
        <v>357.59170035483874</v>
      </c>
      <c r="O10" s="275">
        <f t="shared" ref="O10" si="2">SUM(O11:O18)</f>
        <v>375.36400761290326</v>
      </c>
      <c r="P10" s="275"/>
      <c r="Q10" s="275">
        <f>O10-N10</f>
        <v>17.772307258064529</v>
      </c>
      <c r="R10" s="304">
        <f>IFERROR(O10/N10-1,"")</f>
        <v>4.9699999302078357E-2</v>
      </c>
      <c r="S10" s="276">
        <f t="shared" ref="S10" si="3">SUM(S11:S18)</f>
        <v>1.0252764838710871</v>
      </c>
      <c r="T10" s="275">
        <f t="shared" ref="T10" si="4">SUM(T11:T18)</f>
        <v>44.255234446674834</v>
      </c>
      <c r="U10" s="275">
        <f>SUMIFS(U18:U5008,$A18:$A5008,$A10,$C18:$C5008,$C10)</f>
        <v>660.33133946897999</v>
      </c>
      <c r="V10" s="275">
        <f>SUMIFS(V18:V5008,$A18:$A5008,$A10,$C18:$C5008,$C10)</f>
        <v>699.226448077486</v>
      </c>
      <c r="W10" s="131">
        <f t="shared" ref="W10" si="5">V10-U10</f>
        <v>38.895108608506007</v>
      </c>
      <c r="X10" s="253">
        <f t="shared" ref="X10" si="6">IFERROR(V10/U10-1,"")</f>
        <v>5.8902411991810677E-2</v>
      </c>
      <c r="Y10" s="126"/>
      <c r="Z10" s="126"/>
    </row>
    <row r="11" spans="1:26" x14ac:dyDescent="0.25">
      <c r="A11" s="134" t="s">
        <v>10</v>
      </c>
      <c r="B11" s="135" t="s">
        <v>182</v>
      </c>
      <c r="C11" s="135" t="str">
        <f>C10</f>
        <v>ПАО "МРСК Сибири"</v>
      </c>
      <c r="D11" s="136" t="s">
        <v>182</v>
      </c>
      <c r="E11" s="270" t="s">
        <v>184</v>
      </c>
      <c r="F11" s="270"/>
      <c r="G11" s="270"/>
      <c r="H11" s="270"/>
      <c r="I11" s="270" t="s">
        <v>184</v>
      </c>
      <c r="J11" s="255"/>
      <c r="K11" s="255"/>
      <c r="L11" s="255"/>
      <c r="M11" s="261"/>
      <c r="N11" s="277">
        <f>SUMIFS(N19:N5009,$A19:$A5009,$A11,$C19:$C5009,$C11)</f>
        <v>55.482606064516162</v>
      </c>
      <c r="O11" s="278">
        <f>SUMIFS(O19:O5009,$A19:$A5009,$A11,$C19:$C5009,$C11)</f>
        <v>59.127359489247283</v>
      </c>
      <c r="P11" s="297"/>
      <c r="Q11" s="278">
        <f t="shared" ref="Q11:Q71" si="7">O11-N11</f>
        <v>3.6447534247311211</v>
      </c>
      <c r="R11" s="143">
        <f t="shared" ref="R11:R71" si="8">IFERROR(O11/N11-1,"")</f>
        <v>6.5691820973458492E-2</v>
      </c>
      <c r="S11" s="277">
        <f>SUMIFS(S19:S5009,$A19:$A5009,$A11,$C19:$C5009,$C11)</f>
        <v>2.8550421903226373</v>
      </c>
      <c r="T11" s="278">
        <f>SUMIFS(T19:T5009,$A19:$A5009,$A11,$C19:$C5009,$C11)</f>
        <v>8.9040903119098189</v>
      </c>
      <c r="U11" s="255"/>
      <c r="V11" s="255"/>
      <c r="W11" s="229"/>
      <c r="X11" s="261"/>
      <c r="Y11" s="137"/>
      <c r="Z11" s="137"/>
    </row>
    <row r="12" spans="1:26" x14ac:dyDescent="0.25">
      <c r="A12" s="134" t="s">
        <v>13</v>
      </c>
      <c r="B12" s="135" t="s">
        <v>182</v>
      </c>
      <c r="C12" s="135" t="str">
        <f t="shared" ref="C12:C18" si="9">C11</f>
        <v>ПАО "МРСК Сибири"</v>
      </c>
      <c r="D12" s="136" t="s">
        <v>182</v>
      </c>
      <c r="E12" s="270" t="s">
        <v>185</v>
      </c>
      <c r="F12" s="270"/>
      <c r="G12" s="270"/>
      <c r="H12" s="270"/>
      <c r="I12" s="270" t="s">
        <v>185</v>
      </c>
      <c r="J12" s="255"/>
      <c r="K12" s="255"/>
      <c r="L12" s="255"/>
      <c r="M12" s="261"/>
      <c r="N12" s="277">
        <f>SUMIFS(N19:N5009,$A19:$A5009,$A12,$C19:$C5009,$C12)</f>
        <v>3.0436810967742236</v>
      </c>
      <c r="O12" s="278">
        <f>SUMIFS(O19:O5009,$A19:$A5009,$A12,$C19:$C5009,$C12)</f>
        <v>3.0087786451612901</v>
      </c>
      <c r="P12" s="298"/>
      <c r="Q12" s="278">
        <f t="shared" si="7"/>
        <v>-3.4902451612933483E-2</v>
      </c>
      <c r="R12" s="143">
        <f t="shared" si="8"/>
        <v>-1.1467184144200893E-2</v>
      </c>
      <c r="S12" s="277">
        <f>SUMIFS(S19:S5009,$A19:$A5009,$A12,$C19:$C5009,$C12)</f>
        <v>1.0788638924731484</v>
      </c>
      <c r="T12" s="278">
        <f>SUMIFS(T19:T5009,$A19:$A5009,$A12,$C19:$C5009,$C12)</f>
        <v>1.2500586937556115</v>
      </c>
      <c r="U12" s="255"/>
      <c r="V12" s="255"/>
      <c r="W12" s="229"/>
      <c r="X12" s="261"/>
      <c r="Y12" s="137"/>
      <c r="Z12" s="137"/>
    </row>
    <row r="13" spans="1:26" x14ac:dyDescent="0.25">
      <c r="A13" s="134" t="s">
        <v>15</v>
      </c>
      <c r="B13" s="135" t="s">
        <v>182</v>
      </c>
      <c r="C13" s="135" t="str">
        <f t="shared" si="9"/>
        <v>ПАО "МРСК Сибири"</v>
      </c>
      <c r="D13" s="136" t="s">
        <v>182</v>
      </c>
      <c r="E13" s="270" t="s">
        <v>186</v>
      </c>
      <c r="F13" s="270"/>
      <c r="G13" s="270"/>
      <c r="H13" s="270"/>
      <c r="I13" s="270" t="s">
        <v>186</v>
      </c>
      <c r="J13" s="255"/>
      <c r="K13" s="255"/>
      <c r="L13" s="255"/>
      <c r="M13" s="261"/>
      <c r="N13" s="277">
        <f>SUMIFS(N19:N5009,$A19:$A5009,$A13,$C19:$C5009,$C13)</f>
        <v>0</v>
      </c>
      <c r="O13" s="278">
        <f>SUMIFS(O19:O5009,$A19:$A5009,$A13,$C19:$C5009,$C13)</f>
        <v>0</v>
      </c>
      <c r="P13" s="278"/>
      <c r="Q13" s="278">
        <f>O13-N13</f>
        <v>0</v>
      </c>
      <c r="R13" s="143" t="str">
        <f t="shared" si="8"/>
        <v/>
      </c>
      <c r="S13" s="277">
        <f>SUMIFS(S19:S5009,$A19:$A5009,$A13,$C19:$C5009,$C13)</f>
        <v>0</v>
      </c>
      <c r="T13" s="278">
        <f>SUMIFS(T19:T5009,$A19:$A5009,$A13,$C19:$C5009,$C13)</f>
        <v>0</v>
      </c>
      <c r="U13" s="255"/>
      <c r="V13" s="255"/>
      <c r="W13" s="229"/>
      <c r="X13" s="261"/>
      <c r="Y13" s="137"/>
      <c r="Z13" s="137"/>
    </row>
    <row r="14" spans="1:26" x14ac:dyDescent="0.25">
      <c r="A14" s="134" t="s">
        <v>17</v>
      </c>
      <c r="B14" s="135" t="s">
        <v>182</v>
      </c>
      <c r="C14" s="135" t="str">
        <f t="shared" si="9"/>
        <v>ПАО "МРСК Сибири"</v>
      </c>
      <c r="D14" s="136" t="s">
        <v>182</v>
      </c>
      <c r="E14" s="270" t="s">
        <v>187</v>
      </c>
      <c r="F14" s="270"/>
      <c r="G14" s="270"/>
      <c r="H14" s="270"/>
      <c r="I14" s="270" t="s">
        <v>187</v>
      </c>
      <c r="J14" s="255"/>
      <c r="K14" s="255"/>
      <c r="L14" s="255"/>
      <c r="M14" s="261"/>
      <c r="N14" s="277">
        <f>SUMIFS(N19:N5009,$A19:$A5009,$A14,$C19:$C5009,$C14)</f>
        <v>12.267766483870968</v>
      </c>
      <c r="O14" s="278">
        <f>SUMIFS(O19:O5009,$A19:$A5009,$A14,$C19:$C5009,$C14)</f>
        <v>12.267766483870968</v>
      </c>
      <c r="P14" s="298"/>
      <c r="Q14" s="278">
        <f t="shared" si="7"/>
        <v>0</v>
      </c>
      <c r="R14" s="143">
        <f t="shared" si="8"/>
        <v>0</v>
      </c>
      <c r="S14" s="277">
        <f>SUMIFS(S19:S5009,$A19:$A5009,$A14,$C19:$C5009,$C14)</f>
        <v>0.10708196774193457</v>
      </c>
      <c r="T14" s="278">
        <f>SUMIFS(T19:T5009,$A19:$A5009,$A14,$C19:$C5009,$C14)</f>
        <v>8.1909206732987627E-2</v>
      </c>
      <c r="U14" s="255"/>
      <c r="V14" s="255"/>
      <c r="W14" s="229"/>
      <c r="X14" s="261"/>
      <c r="Y14" s="137"/>
      <c r="Z14" s="137"/>
    </row>
    <row r="15" spans="1:26" x14ac:dyDescent="0.25">
      <c r="A15" s="134" t="s">
        <v>19</v>
      </c>
      <c r="B15" s="135" t="s">
        <v>182</v>
      </c>
      <c r="C15" s="135" t="str">
        <f t="shared" si="9"/>
        <v>ПАО "МРСК Сибири"</v>
      </c>
      <c r="D15" s="136" t="s">
        <v>182</v>
      </c>
      <c r="E15" s="270" t="s">
        <v>188</v>
      </c>
      <c r="F15" s="270"/>
      <c r="G15" s="270"/>
      <c r="H15" s="270"/>
      <c r="I15" s="270" t="s">
        <v>188</v>
      </c>
      <c r="J15" s="255"/>
      <c r="K15" s="255"/>
      <c r="L15" s="255"/>
      <c r="M15" s="261"/>
      <c r="N15" s="277">
        <f>SUMIFS(N19:N5009,$A19:$A5009,$A15,$C19:$C5009,$C15)</f>
        <v>39.265980870967667</v>
      </c>
      <c r="O15" s="278">
        <f>SUMIFS(O19:O5009,$A19:$A5009,$A15,$C19:$C5009,$C15)</f>
        <v>44.674806256989314</v>
      </c>
      <c r="P15" s="298"/>
      <c r="Q15" s="278">
        <f t="shared" si="7"/>
        <v>5.4088253860216469</v>
      </c>
      <c r="R15" s="143">
        <f t="shared" si="8"/>
        <v>0.1377483833600297</v>
      </c>
      <c r="S15" s="277">
        <f>SUMIFS(S19:S5009,$A19:$A5009,$A15,$C19:$C5009,$C15)</f>
        <v>-0.59402126120819565</v>
      </c>
      <c r="T15" s="278">
        <f>SUMIFS(T19:T5009,$A19:$A5009,$A15,$C19:$C5009,$C15)</f>
        <v>7.6277959633830204</v>
      </c>
      <c r="U15" s="255"/>
      <c r="V15" s="255"/>
      <c r="W15" s="229"/>
      <c r="X15" s="261"/>
      <c r="Y15" s="137"/>
      <c r="Z15" s="137"/>
    </row>
    <row r="16" spans="1:26" ht="30" x14ac:dyDescent="0.25">
      <c r="A16" s="134" t="s">
        <v>21</v>
      </c>
      <c r="B16" s="135" t="s">
        <v>182</v>
      </c>
      <c r="C16" s="135" t="str">
        <f t="shared" si="9"/>
        <v>ПАО "МРСК Сибири"</v>
      </c>
      <c r="D16" s="136" t="s">
        <v>182</v>
      </c>
      <c r="E16" s="270" t="s">
        <v>189</v>
      </c>
      <c r="F16" s="270"/>
      <c r="G16" s="270"/>
      <c r="H16" s="270"/>
      <c r="I16" s="270" t="s">
        <v>189</v>
      </c>
      <c r="J16" s="255"/>
      <c r="K16" s="255"/>
      <c r="L16" s="255"/>
      <c r="M16" s="261"/>
      <c r="N16" s="277">
        <f>SUMIFS(N19:N5009,$A19:$A5009,$A16,$C19:$C5009,$C16)</f>
        <v>4.9815407096774198</v>
      </c>
      <c r="O16" s="278">
        <f>SUMIFS(O19:O5009,$A19:$A5009,$A16,$C19:$C5009,$C16)</f>
        <v>4.5263630870967742</v>
      </c>
      <c r="P16" s="298"/>
      <c r="Q16" s="278">
        <f t="shared" si="7"/>
        <v>-0.45517762258064565</v>
      </c>
      <c r="R16" s="143">
        <f t="shared" si="8"/>
        <v>-9.1372860146739732E-2</v>
      </c>
      <c r="S16" s="277">
        <f>SUMIFS(S19:S5009,$A19:$A5009,$A16,$C19:$C5009,$C16)</f>
        <v>1.9531052042189883</v>
      </c>
      <c r="T16" s="278">
        <f>SUMIFS(T19:T5009,$A19:$A5009,$A16,$C19:$C5009,$C16)</f>
        <v>1.6482902818132528</v>
      </c>
      <c r="U16" s="255"/>
      <c r="V16" s="255"/>
      <c r="W16" s="229"/>
      <c r="X16" s="261"/>
      <c r="Y16" s="137"/>
      <c r="Z16" s="137"/>
    </row>
    <row r="17" spans="1:26" x14ac:dyDescent="0.25">
      <c r="A17" s="134" t="s">
        <v>23</v>
      </c>
      <c r="B17" s="135" t="s">
        <v>182</v>
      </c>
      <c r="C17" s="135" t="str">
        <f t="shared" si="9"/>
        <v>ПАО "МРСК Сибири"</v>
      </c>
      <c r="D17" s="136" t="s">
        <v>182</v>
      </c>
      <c r="E17" s="270" t="s">
        <v>190</v>
      </c>
      <c r="F17" s="270"/>
      <c r="G17" s="270"/>
      <c r="H17" s="270"/>
      <c r="I17" s="270" t="s">
        <v>190</v>
      </c>
      <c r="J17" s="255"/>
      <c r="K17" s="255"/>
      <c r="L17" s="255"/>
      <c r="M17" s="261"/>
      <c r="N17" s="277">
        <f>SUMIFS(N19:N5009,$A19:$A5009,$A17,$C19:$C5009,$C17)</f>
        <v>38.077689645161293</v>
      </c>
      <c r="O17" s="278">
        <f>SUMIFS(O19:O5009,$A19:$A5009,$A17,$C19:$C5009,$C17)</f>
        <v>39.743921264516104</v>
      </c>
      <c r="P17" s="298"/>
      <c r="Q17" s="278">
        <f t="shared" si="7"/>
        <v>1.6662316193548108</v>
      </c>
      <c r="R17" s="143">
        <f t="shared" si="8"/>
        <v>4.3758737331022646E-2</v>
      </c>
      <c r="S17" s="277">
        <f>SUMIFS(S19:S5009,$A19:$A5009,$A17,$C19:$C5009,$C17)</f>
        <v>-5.5748626064516102</v>
      </c>
      <c r="T17" s="278">
        <f>SUMIFS(T19:T5009,$A19:$A5009,$A17,$C19:$C5009,$C17)</f>
        <v>-3.063868772915896</v>
      </c>
      <c r="U17" s="255"/>
      <c r="V17" s="255"/>
      <c r="W17" s="229"/>
      <c r="X17" s="261"/>
      <c r="Y17" s="137"/>
      <c r="Z17" s="137"/>
    </row>
    <row r="18" spans="1:26" x14ac:dyDescent="0.25">
      <c r="A18" s="146" t="s">
        <v>25</v>
      </c>
      <c r="B18" s="147" t="s">
        <v>182</v>
      </c>
      <c r="C18" s="147" t="str">
        <f t="shared" si="9"/>
        <v>ПАО "МРСК Сибири"</v>
      </c>
      <c r="D18" s="148" t="s">
        <v>182</v>
      </c>
      <c r="E18" s="271" t="s">
        <v>191</v>
      </c>
      <c r="F18" s="271"/>
      <c r="G18" s="271"/>
      <c r="H18" s="271"/>
      <c r="I18" s="271" t="s">
        <v>191</v>
      </c>
      <c r="J18" s="256"/>
      <c r="K18" s="256"/>
      <c r="L18" s="256"/>
      <c r="M18" s="264"/>
      <c r="N18" s="279">
        <f>SUMIFS(N19:N5009,$A19:$A5009,$A18,$C19:$C5009,$C18)</f>
        <v>204.47243548387098</v>
      </c>
      <c r="O18" s="280">
        <f>SUMIFS(O19:O5009,$A19:$A5009,$A18,$C19:$C5009,$C18)</f>
        <v>212.01501238602151</v>
      </c>
      <c r="P18" s="299"/>
      <c r="Q18" s="280">
        <f t="shared" si="7"/>
        <v>7.5425769021505289</v>
      </c>
      <c r="R18" s="155">
        <f t="shared" si="8"/>
        <v>3.6887988761426405E-2</v>
      </c>
      <c r="S18" s="279">
        <f>SUMIFS(S19:S5009,$A19:$A5009,$A18,$C19:$C5009,$C18)</f>
        <v>1.200067096774184</v>
      </c>
      <c r="T18" s="280">
        <f>SUMIFS(T19:T5009,$A19:$A5009,$A18,$C19:$C5009,$C18)</f>
        <v>27.806958761996032</v>
      </c>
      <c r="U18" s="256"/>
      <c r="V18" s="256"/>
      <c r="W18" s="235"/>
      <c r="X18" s="264"/>
      <c r="Y18" s="149"/>
      <c r="Z18" s="149"/>
    </row>
    <row r="19" spans="1:26" ht="15.75" x14ac:dyDescent="0.25">
      <c r="A19" s="158" t="s">
        <v>181</v>
      </c>
      <c r="B19" s="159" t="s">
        <v>233</v>
      </c>
      <c r="C19" s="160" t="s">
        <v>88</v>
      </c>
      <c r="D19" s="161" t="s">
        <v>90</v>
      </c>
      <c r="E19" s="272" t="s">
        <v>183</v>
      </c>
      <c r="F19" s="272"/>
      <c r="G19" s="272"/>
      <c r="H19" s="272"/>
      <c r="I19" s="272"/>
      <c r="J19" s="305">
        <v>382.83906609677422</v>
      </c>
      <c r="K19" s="305">
        <v>401.88184796759646</v>
      </c>
      <c r="L19" s="281">
        <f>K19-J19</f>
        <v>19.042781870822239</v>
      </c>
      <c r="M19" s="257">
        <f>IFERROR(K19/J19-1,"")</f>
        <v>4.9740957904250482E-2</v>
      </c>
      <c r="N19" s="300">
        <f>SUM(N20,N41,N46,N52,N55,N60,N65,N66)</f>
        <v>357.59170035483874</v>
      </c>
      <c r="O19" s="300">
        <f>SUM(O20,O41,O46,O52,O55,O60,O65,O66)</f>
        <v>375.36400761290326</v>
      </c>
      <c r="P19" s="281"/>
      <c r="Q19" s="281">
        <f t="shared" si="7"/>
        <v>17.772307258064529</v>
      </c>
      <c r="R19" s="164">
        <f t="shared" si="8"/>
        <v>4.9699999302078357E-2</v>
      </c>
      <c r="S19" s="282">
        <f>SUM(S20,S41,S46,S52,S55,S60,S65,S66)</f>
        <v>1.0252764838710871</v>
      </c>
      <c r="T19" s="281">
        <f>SUM(T20,T41,T46,T52,T55,T60,T65,T66)</f>
        <v>44.255234446674834</v>
      </c>
      <c r="U19" s="260">
        <v>660.33133946897999</v>
      </c>
      <c r="V19" s="260">
        <v>699.226448077486</v>
      </c>
      <c r="W19" s="166">
        <f t="shared" ref="W19" si="10">V19-U19</f>
        <v>38.895108608506007</v>
      </c>
      <c r="X19" s="257">
        <f t="shared" ref="X19" si="11">IFERROR(V19/U19-1,"")</f>
        <v>5.8902411991810677E-2</v>
      </c>
      <c r="Y19" s="162"/>
      <c r="Z19" s="162"/>
    </row>
    <row r="20" spans="1:26" x14ac:dyDescent="0.25">
      <c r="A20" s="168" t="s">
        <v>10</v>
      </c>
      <c r="B20" s="169" t="str">
        <f>B19</f>
        <v>Алтайский край</v>
      </c>
      <c r="C20" s="169" t="str">
        <f t="shared" ref="C20:D35" si="12">C19</f>
        <v>ПАО "МРСК Сибири"</v>
      </c>
      <c r="D20" s="170" t="str">
        <f>D19</f>
        <v>Алтайэнерго</v>
      </c>
      <c r="E20" s="273" t="s">
        <v>193</v>
      </c>
      <c r="F20" s="273"/>
      <c r="G20" s="273"/>
      <c r="H20" s="273"/>
      <c r="I20" s="273" t="s">
        <v>193</v>
      </c>
      <c r="J20" s="255"/>
      <c r="K20" s="255"/>
      <c r="L20" s="255"/>
      <c r="M20" s="261"/>
      <c r="N20" s="283">
        <f>SUM(N21:N40)</f>
        <v>55.482606064516162</v>
      </c>
      <c r="O20" s="284">
        <f>SUM(O21:O40)</f>
        <v>59.127359489247283</v>
      </c>
      <c r="P20" s="284"/>
      <c r="Q20" s="284">
        <f t="shared" si="7"/>
        <v>3.6447534247311211</v>
      </c>
      <c r="R20" s="174">
        <f>IFERROR(O20/N20-1,"")</f>
        <v>6.5691820973458492E-2</v>
      </c>
      <c r="S20" s="283">
        <f>SUM(S21:S40)</f>
        <v>2.8550421903226373</v>
      </c>
      <c r="T20" s="284">
        <f>SUM(T21:T40)</f>
        <v>8.9040903119098189</v>
      </c>
      <c r="U20" s="255"/>
      <c r="V20" s="255"/>
      <c r="W20" s="229"/>
      <c r="X20" s="261"/>
      <c r="Y20" s="171"/>
      <c r="Z20" s="171" t="s">
        <v>261</v>
      </c>
    </row>
    <row r="21" spans="1:26" ht="26.25" x14ac:dyDescent="0.25">
      <c r="A21" s="177"/>
      <c r="B21" s="178" t="str">
        <f t="shared" ref="B21:D36" si="13">B20</f>
        <v>Алтайский край</v>
      </c>
      <c r="C21" s="178" t="str">
        <f t="shared" si="12"/>
        <v>ПАО "МРСК Сибири"</v>
      </c>
      <c r="D21" s="179" t="str">
        <f t="shared" si="12"/>
        <v>Алтайэнерго</v>
      </c>
      <c r="E21" s="265" t="s">
        <v>235</v>
      </c>
      <c r="F21" s="265"/>
      <c r="G21" s="265"/>
      <c r="H21" s="265"/>
      <c r="I21" s="265" t="s">
        <v>193</v>
      </c>
      <c r="J21" s="258"/>
      <c r="K21" s="258"/>
      <c r="L21" s="258"/>
      <c r="M21" s="262"/>
      <c r="N21" s="292">
        <v>0.59310422580645161</v>
      </c>
      <c r="O21" s="292">
        <v>0.64600000000000002</v>
      </c>
      <c r="P21" s="286" t="s">
        <v>199</v>
      </c>
      <c r="Q21" s="286">
        <f t="shared" si="7"/>
        <v>5.2895774193548406E-2</v>
      </c>
      <c r="R21" s="186">
        <f>IFERROR(O21/N21-1,"")</f>
        <v>8.9184618642069724E-2</v>
      </c>
      <c r="S21" s="285">
        <v>0.29543583870967727</v>
      </c>
      <c r="T21" s="285">
        <v>0.25830769230769229</v>
      </c>
      <c r="U21" s="258"/>
      <c r="V21" s="258"/>
      <c r="W21" s="230"/>
      <c r="X21" s="262"/>
      <c r="Y21" s="180" t="s">
        <v>234</v>
      </c>
      <c r="Z21" s="180"/>
    </row>
    <row r="22" spans="1:26" x14ac:dyDescent="0.25">
      <c r="A22" s="177"/>
      <c r="B22" s="178" t="str">
        <f t="shared" si="13"/>
        <v>Алтайский край</v>
      </c>
      <c r="C22" s="178" t="str">
        <f t="shared" si="12"/>
        <v>ПАО "МРСК Сибири"</v>
      </c>
      <c r="D22" s="179" t="str">
        <f t="shared" si="12"/>
        <v>Алтайэнерго</v>
      </c>
      <c r="E22" s="265" t="s">
        <v>236</v>
      </c>
      <c r="F22" s="265"/>
      <c r="G22" s="265"/>
      <c r="H22" s="265"/>
      <c r="I22" s="265" t="s">
        <v>193</v>
      </c>
      <c r="J22" s="258"/>
      <c r="K22" s="258"/>
      <c r="L22" s="258"/>
      <c r="M22" s="262"/>
      <c r="N22" s="292">
        <v>2.0767959999999999</v>
      </c>
      <c r="O22" s="292">
        <v>2.1683224516128998</v>
      </c>
      <c r="P22" s="286" t="s">
        <v>199</v>
      </c>
      <c r="Q22" s="286">
        <f t="shared" si="7"/>
        <v>9.1526451612899962E-2</v>
      </c>
      <c r="R22" s="186">
        <f t="shared" si="8"/>
        <v>4.4070988008884759E-2</v>
      </c>
      <c r="S22" s="285">
        <v>1.7735289032258064</v>
      </c>
      <c r="T22" s="285">
        <v>1.901118172750071</v>
      </c>
      <c r="U22" s="258"/>
      <c r="V22" s="258"/>
      <c r="W22" s="230"/>
      <c r="X22" s="262"/>
      <c r="Y22" s="180" t="s">
        <v>234</v>
      </c>
      <c r="Z22" s="180"/>
    </row>
    <row r="23" spans="1:26" x14ac:dyDescent="0.25">
      <c r="A23" s="177"/>
      <c r="B23" s="178" t="str">
        <f t="shared" si="13"/>
        <v>Алтайский край</v>
      </c>
      <c r="C23" s="178" t="str">
        <f t="shared" si="12"/>
        <v>ПАО "МРСК Сибири"</v>
      </c>
      <c r="D23" s="179" t="str">
        <f t="shared" si="12"/>
        <v>Алтайэнерго</v>
      </c>
      <c r="E23" s="265" t="s">
        <v>237</v>
      </c>
      <c r="F23" s="265"/>
      <c r="G23" s="265"/>
      <c r="H23" s="265"/>
      <c r="I23" s="265" t="s">
        <v>193</v>
      </c>
      <c r="J23" s="258"/>
      <c r="K23" s="258"/>
      <c r="L23" s="258"/>
      <c r="M23" s="262"/>
      <c r="N23" s="292">
        <v>0.44901496774193544</v>
      </c>
      <c r="O23" s="292">
        <v>0.45500039354838773</v>
      </c>
      <c r="P23" s="286" t="s">
        <v>199</v>
      </c>
      <c r="Q23" s="286">
        <f t="shared" si="7"/>
        <v>5.9854258064522825E-3</v>
      </c>
      <c r="R23" s="186">
        <f t="shared" si="8"/>
        <v>1.3330125355403011E-2</v>
      </c>
      <c r="S23" s="285">
        <v>-9.7592774193548448E-2</v>
      </c>
      <c r="T23" s="285">
        <v>-2.6607829230427038E-2</v>
      </c>
      <c r="U23" s="258"/>
      <c r="V23" s="258"/>
      <c r="W23" s="230"/>
      <c r="X23" s="262"/>
      <c r="Y23" s="180" t="s">
        <v>234</v>
      </c>
      <c r="Z23" s="180"/>
    </row>
    <row r="24" spans="1:26" x14ac:dyDescent="0.25">
      <c r="A24" s="177"/>
      <c r="B24" s="178" t="str">
        <f t="shared" si="13"/>
        <v>Алтайский край</v>
      </c>
      <c r="C24" s="178" t="str">
        <f t="shared" si="12"/>
        <v>ПАО "МРСК Сибири"</v>
      </c>
      <c r="D24" s="179" t="str">
        <f t="shared" si="12"/>
        <v>Алтайэнерго</v>
      </c>
      <c r="E24" s="265" t="s">
        <v>238</v>
      </c>
      <c r="F24" s="265"/>
      <c r="G24" s="265"/>
      <c r="H24" s="265"/>
      <c r="I24" s="265" t="s">
        <v>193</v>
      </c>
      <c r="J24" s="258"/>
      <c r="K24" s="258"/>
      <c r="L24" s="258"/>
      <c r="M24" s="262"/>
      <c r="N24" s="292">
        <v>0.19299551612903226</v>
      </c>
      <c r="O24" s="292">
        <v>0.115</v>
      </c>
      <c r="P24" s="286" t="s">
        <v>199</v>
      </c>
      <c r="Q24" s="286">
        <f t="shared" si="7"/>
        <v>-7.7995516129032258E-2</v>
      </c>
      <c r="R24" s="186">
        <f t="shared" si="8"/>
        <v>-0.40413123420383656</v>
      </c>
      <c r="S24" s="285">
        <v>-4.0382548387096734E-2</v>
      </c>
      <c r="T24" s="285">
        <v>-8.0769230769230788E-3</v>
      </c>
      <c r="U24" s="258"/>
      <c r="V24" s="258"/>
      <c r="W24" s="230"/>
      <c r="X24" s="262"/>
      <c r="Y24" s="180" t="s">
        <v>234</v>
      </c>
      <c r="Z24" s="180"/>
    </row>
    <row r="25" spans="1:26" x14ac:dyDescent="0.25">
      <c r="A25" s="177"/>
      <c r="B25" s="178" t="str">
        <f t="shared" si="13"/>
        <v>Алтайский край</v>
      </c>
      <c r="C25" s="178" t="str">
        <f t="shared" si="12"/>
        <v>ПАО "МРСК Сибири"</v>
      </c>
      <c r="D25" s="179" t="str">
        <f t="shared" si="12"/>
        <v>Алтайэнерго</v>
      </c>
      <c r="E25" s="265" t="s">
        <v>239</v>
      </c>
      <c r="F25" s="265"/>
      <c r="G25" s="265"/>
      <c r="H25" s="265"/>
      <c r="I25" s="265" t="s">
        <v>193</v>
      </c>
      <c r="J25" s="258"/>
      <c r="K25" s="258"/>
      <c r="L25" s="258"/>
      <c r="M25" s="262"/>
      <c r="N25" s="292">
        <v>3.4000000000000002E-2</v>
      </c>
      <c r="O25" s="292">
        <v>2.1000000000000001E-2</v>
      </c>
      <c r="P25" s="286" t="s">
        <v>199</v>
      </c>
      <c r="Q25" s="286">
        <f t="shared" si="7"/>
        <v>-1.3000000000000001E-2</v>
      </c>
      <c r="R25" s="186">
        <f t="shared" si="8"/>
        <v>-0.38235294117647056</v>
      </c>
      <c r="S25" s="285">
        <v>-0.28365956989247298</v>
      </c>
      <c r="T25" s="285">
        <v>-0.25888528000515171</v>
      </c>
      <c r="U25" s="258"/>
      <c r="V25" s="258"/>
      <c r="W25" s="230"/>
      <c r="X25" s="262"/>
      <c r="Y25" s="180" t="s">
        <v>234</v>
      </c>
      <c r="Z25" s="180"/>
    </row>
    <row r="26" spans="1:26" x14ac:dyDescent="0.25">
      <c r="A26" s="177"/>
      <c r="B26" s="178" t="str">
        <f t="shared" si="13"/>
        <v>Алтайский край</v>
      </c>
      <c r="C26" s="178" t="str">
        <f t="shared" si="12"/>
        <v>ПАО "МРСК Сибири"</v>
      </c>
      <c r="D26" s="179" t="str">
        <f t="shared" si="12"/>
        <v>Алтайэнерго</v>
      </c>
      <c r="E26" s="265" t="s">
        <v>240</v>
      </c>
      <c r="F26" s="265"/>
      <c r="G26" s="265"/>
      <c r="H26" s="265"/>
      <c r="I26" s="265" t="s">
        <v>193</v>
      </c>
      <c r="J26" s="258"/>
      <c r="K26" s="258"/>
      <c r="L26" s="258"/>
      <c r="M26" s="262"/>
      <c r="N26" s="292">
        <v>0</v>
      </c>
      <c r="O26" s="292">
        <v>0</v>
      </c>
      <c r="P26" s="286" t="s">
        <v>199</v>
      </c>
      <c r="Q26" s="286">
        <f t="shared" si="7"/>
        <v>0</v>
      </c>
      <c r="R26" s="186" t="str">
        <f t="shared" si="8"/>
        <v/>
      </c>
      <c r="S26" s="285">
        <v>-4.3819354838709685E-3</v>
      </c>
      <c r="T26" s="285">
        <v>-3.8608603552629712E-3</v>
      </c>
      <c r="U26" s="258"/>
      <c r="V26" s="258"/>
      <c r="W26" s="230"/>
      <c r="X26" s="262"/>
      <c r="Y26" s="180" t="s">
        <v>234</v>
      </c>
      <c r="Z26" s="180"/>
    </row>
    <row r="27" spans="1:26" x14ac:dyDescent="0.25">
      <c r="A27" s="177"/>
      <c r="B27" s="178" t="str">
        <f t="shared" si="13"/>
        <v>Алтайский край</v>
      </c>
      <c r="C27" s="178" t="str">
        <f t="shared" si="12"/>
        <v>ПАО "МРСК Сибири"</v>
      </c>
      <c r="D27" s="179" t="str">
        <f t="shared" si="12"/>
        <v>Алтайэнерго</v>
      </c>
      <c r="E27" s="265" t="s">
        <v>241</v>
      </c>
      <c r="F27" s="265"/>
      <c r="G27" s="265"/>
      <c r="H27" s="265"/>
      <c r="I27" s="265" t="s">
        <v>193</v>
      </c>
      <c r="J27" s="258"/>
      <c r="K27" s="258"/>
      <c r="L27" s="258"/>
      <c r="M27" s="262"/>
      <c r="N27" s="292">
        <v>0.11017864516129035</v>
      </c>
      <c r="O27" s="292">
        <v>6.5000000000000002E-2</v>
      </c>
      <c r="P27" s="286" t="s">
        <v>199</v>
      </c>
      <c r="Q27" s="286">
        <f t="shared" si="7"/>
        <v>-4.5178645161290346E-2</v>
      </c>
      <c r="R27" s="186">
        <f t="shared" si="8"/>
        <v>-0.4100490171680129</v>
      </c>
      <c r="S27" s="285">
        <v>-0.5232480215053763</v>
      </c>
      <c r="T27" s="285">
        <v>-0.616201</v>
      </c>
      <c r="U27" s="258"/>
      <c r="V27" s="258"/>
      <c r="W27" s="230"/>
      <c r="X27" s="262"/>
      <c r="Y27" s="180" t="s">
        <v>234</v>
      </c>
      <c r="Z27" s="180"/>
    </row>
    <row r="28" spans="1:26" x14ac:dyDescent="0.25">
      <c r="A28" s="177"/>
      <c r="B28" s="178" t="str">
        <f t="shared" si="13"/>
        <v>Алтайский край</v>
      </c>
      <c r="C28" s="178" t="str">
        <f t="shared" si="12"/>
        <v>ПАО "МРСК Сибири"</v>
      </c>
      <c r="D28" s="179" t="str">
        <f t="shared" si="12"/>
        <v>Алтайэнерго</v>
      </c>
      <c r="E28" s="265" t="s">
        <v>242</v>
      </c>
      <c r="F28" s="265"/>
      <c r="G28" s="265"/>
      <c r="H28" s="265"/>
      <c r="I28" s="265" t="s">
        <v>193</v>
      </c>
      <c r="J28" s="258"/>
      <c r="K28" s="258"/>
      <c r="L28" s="258"/>
      <c r="M28" s="262"/>
      <c r="N28" s="292">
        <v>0.71480200000000005</v>
      </c>
      <c r="O28" s="292">
        <v>1.04076961290323</v>
      </c>
      <c r="P28" s="286" t="s">
        <v>199</v>
      </c>
      <c r="Q28" s="286">
        <f>O28-N28</f>
        <v>0.32596761290322995</v>
      </c>
      <c r="R28" s="186">
        <f t="shared" si="8"/>
        <v>0.45602504316332348</v>
      </c>
      <c r="S28" s="285">
        <v>-0.13968832258064523</v>
      </c>
      <c r="T28" s="285">
        <v>0.3477309216731046</v>
      </c>
      <c r="U28" s="258"/>
      <c r="V28" s="258"/>
      <c r="W28" s="230"/>
      <c r="X28" s="262"/>
      <c r="Y28" s="180" t="s">
        <v>234</v>
      </c>
      <c r="Z28" s="180"/>
    </row>
    <row r="29" spans="1:26" ht="26.25" x14ac:dyDescent="0.25">
      <c r="A29" s="177"/>
      <c r="B29" s="178" t="str">
        <f t="shared" si="13"/>
        <v>Алтайский край</v>
      </c>
      <c r="C29" s="178" t="str">
        <f t="shared" si="12"/>
        <v>ПАО "МРСК Сибири"</v>
      </c>
      <c r="D29" s="179" t="str">
        <f t="shared" si="12"/>
        <v>Алтайэнерго</v>
      </c>
      <c r="E29" s="265" t="s">
        <v>267</v>
      </c>
      <c r="F29" s="265"/>
      <c r="G29" s="265"/>
      <c r="H29" s="265"/>
      <c r="I29" s="265" t="s">
        <v>193</v>
      </c>
      <c r="J29" s="258"/>
      <c r="K29" s="258"/>
      <c r="L29" s="258"/>
      <c r="M29" s="262"/>
      <c r="N29" s="292">
        <v>1.6962410000000001</v>
      </c>
      <c r="O29" s="292">
        <v>1.7132697096774201</v>
      </c>
      <c r="P29" s="286" t="s">
        <v>199</v>
      </c>
      <c r="Q29" s="286">
        <f>O29-N29</f>
        <v>1.7028709677419984E-2</v>
      </c>
      <c r="R29" s="186">
        <f t="shared" si="8"/>
        <v>1.0039086236814265E-2</v>
      </c>
      <c r="S29" s="285">
        <v>1.6217519677419356</v>
      </c>
      <c r="T29" s="285">
        <v>1.6523996008290973</v>
      </c>
      <c r="U29" s="258"/>
      <c r="V29" s="258"/>
      <c r="W29" s="230"/>
      <c r="X29" s="262"/>
      <c r="Y29" s="180" t="s">
        <v>234</v>
      </c>
      <c r="Z29" s="180"/>
    </row>
    <row r="30" spans="1:26" x14ac:dyDescent="0.25">
      <c r="A30" s="177"/>
      <c r="B30" s="178" t="str">
        <f t="shared" si="13"/>
        <v>Алтайский край</v>
      </c>
      <c r="C30" s="178" t="str">
        <f t="shared" si="12"/>
        <v>ПАО "МРСК Сибири"</v>
      </c>
      <c r="D30" s="179" t="str">
        <f t="shared" si="12"/>
        <v>Алтайэнерго</v>
      </c>
      <c r="E30" s="265" t="s">
        <v>243</v>
      </c>
      <c r="F30" s="265"/>
      <c r="G30" s="265"/>
      <c r="H30" s="265"/>
      <c r="I30" s="265" t="s">
        <v>193</v>
      </c>
      <c r="J30" s="258"/>
      <c r="K30" s="258"/>
      <c r="L30" s="258"/>
      <c r="M30" s="262"/>
      <c r="N30" s="292">
        <v>0.59844332258064525</v>
      </c>
      <c r="O30" s="211">
        <v>0.74017699999999997</v>
      </c>
      <c r="P30" s="286" t="s">
        <v>199</v>
      </c>
      <c r="Q30" s="286">
        <f t="shared" si="7"/>
        <v>0.14173367741935472</v>
      </c>
      <c r="R30" s="186">
        <f t="shared" si="8"/>
        <v>0.23683726105951308</v>
      </c>
      <c r="S30" s="285">
        <v>2.981665591397864E-2</v>
      </c>
      <c r="T30" s="285">
        <v>0.50618799999999997</v>
      </c>
      <c r="U30" s="258"/>
      <c r="V30" s="258"/>
      <c r="W30" s="230"/>
      <c r="X30" s="262"/>
      <c r="Y30" s="180" t="s">
        <v>234</v>
      </c>
      <c r="Z30" s="180"/>
    </row>
    <row r="31" spans="1:26" x14ac:dyDescent="0.25">
      <c r="A31" s="177"/>
      <c r="B31" s="178" t="str">
        <f t="shared" si="13"/>
        <v>Алтайский край</v>
      </c>
      <c r="C31" s="178" t="str">
        <f t="shared" si="12"/>
        <v>ПАО "МРСК Сибири"</v>
      </c>
      <c r="D31" s="179" t="str">
        <f t="shared" si="12"/>
        <v>Алтайэнерго</v>
      </c>
      <c r="E31" s="265" t="s">
        <v>244</v>
      </c>
      <c r="F31" s="265"/>
      <c r="G31" s="265"/>
      <c r="H31" s="265"/>
      <c r="I31" s="265" t="s">
        <v>193</v>
      </c>
      <c r="J31" s="258"/>
      <c r="K31" s="258"/>
      <c r="L31" s="258"/>
      <c r="M31" s="262"/>
      <c r="N31" s="292">
        <v>0.40534300000000001</v>
      </c>
      <c r="O31" s="292">
        <v>0.48632119354838699</v>
      </c>
      <c r="P31" s="286" t="s">
        <v>199</v>
      </c>
      <c r="Q31" s="286">
        <f t="shared" si="7"/>
        <v>8.0978193548386979E-2</v>
      </c>
      <c r="R31" s="186">
        <f t="shared" si="8"/>
        <v>0.19977696308653892</v>
      </c>
      <c r="S31" s="285">
        <v>0.3920255806451613</v>
      </c>
      <c r="T31" s="285">
        <v>0.47454781487563469</v>
      </c>
      <c r="U31" s="258"/>
      <c r="V31" s="258"/>
      <c r="W31" s="230"/>
      <c r="X31" s="262"/>
      <c r="Y31" s="180" t="s">
        <v>234</v>
      </c>
      <c r="Z31" s="180"/>
    </row>
    <row r="32" spans="1:26" x14ac:dyDescent="0.25">
      <c r="A32" s="177"/>
      <c r="B32" s="178" t="str">
        <f t="shared" si="13"/>
        <v>Алтайский край</v>
      </c>
      <c r="C32" s="178" t="str">
        <f t="shared" si="12"/>
        <v>ПАО "МРСК Сибири"</v>
      </c>
      <c r="D32" s="179" t="str">
        <f t="shared" si="12"/>
        <v>Алтайэнерго</v>
      </c>
      <c r="E32" s="265" t="s">
        <v>245</v>
      </c>
      <c r="F32" s="265"/>
      <c r="G32" s="265"/>
      <c r="H32" s="265"/>
      <c r="I32" s="265" t="s">
        <v>193</v>
      </c>
      <c r="J32" s="258"/>
      <c r="K32" s="258"/>
      <c r="L32" s="258"/>
      <c r="M32" s="262"/>
      <c r="N32" s="292">
        <v>8.8842000000000001E-3</v>
      </c>
      <c r="O32" s="292">
        <v>1.076E-2</v>
      </c>
      <c r="P32" s="286" t="s">
        <v>199</v>
      </c>
      <c r="Q32" s="286">
        <f t="shared" si="7"/>
        <v>1.8758000000000004E-3</v>
      </c>
      <c r="R32" s="186">
        <f t="shared" si="8"/>
        <v>0.21113887575696189</v>
      </c>
      <c r="S32" s="285">
        <v>-1.7515287032258064</v>
      </c>
      <c r="T32" s="285">
        <v>-1.4240317750918599</v>
      </c>
      <c r="U32" s="258"/>
      <c r="V32" s="258"/>
      <c r="W32" s="230"/>
      <c r="X32" s="262"/>
      <c r="Y32" s="180" t="s">
        <v>234</v>
      </c>
      <c r="Z32" s="180"/>
    </row>
    <row r="33" spans="1:26" x14ac:dyDescent="0.25">
      <c r="A33" s="177"/>
      <c r="B33" s="178" t="str">
        <f t="shared" si="13"/>
        <v>Алтайский край</v>
      </c>
      <c r="C33" s="178" t="str">
        <f t="shared" si="12"/>
        <v>ПАО "МРСК Сибири"</v>
      </c>
      <c r="D33" s="179" t="str">
        <f t="shared" si="12"/>
        <v>Алтайэнерго</v>
      </c>
      <c r="E33" s="265" t="s">
        <v>246</v>
      </c>
      <c r="F33" s="265"/>
      <c r="G33" s="265"/>
      <c r="H33" s="265"/>
      <c r="I33" s="265" t="s">
        <v>193</v>
      </c>
      <c r="J33" s="258"/>
      <c r="K33" s="258"/>
      <c r="L33" s="258"/>
      <c r="M33" s="262"/>
      <c r="N33" s="292">
        <v>0.11158459999999999</v>
      </c>
      <c r="O33" s="292">
        <v>0.112137</v>
      </c>
      <c r="P33" s="286" t="s">
        <v>199</v>
      </c>
      <c r="Q33" s="286">
        <f t="shared" si="7"/>
        <v>5.5240000000000844E-4</v>
      </c>
      <c r="R33" s="186">
        <f t="shared" si="8"/>
        <v>4.9505039225843372E-3</v>
      </c>
      <c r="S33" s="285">
        <v>4.9345999999999834E-3</v>
      </c>
      <c r="T33" s="285">
        <v>-1.7047999999999994E-2</v>
      </c>
      <c r="U33" s="258"/>
      <c r="V33" s="258"/>
      <c r="W33" s="230"/>
      <c r="X33" s="262"/>
      <c r="Y33" s="180" t="s">
        <v>234</v>
      </c>
      <c r="Z33" s="180"/>
    </row>
    <row r="34" spans="1:26" x14ac:dyDescent="0.25">
      <c r="A34" s="177"/>
      <c r="B34" s="178" t="str">
        <f t="shared" si="13"/>
        <v>Алтайский край</v>
      </c>
      <c r="C34" s="178" t="str">
        <f t="shared" si="12"/>
        <v>ПАО "МРСК Сибири"</v>
      </c>
      <c r="D34" s="179" t="str">
        <f t="shared" si="12"/>
        <v>Алтайэнерго</v>
      </c>
      <c r="E34" s="265" t="s">
        <v>247</v>
      </c>
      <c r="F34" s="265"/>
      <c r="G34" s="265"/>
      <c r="H34" s="265"/>
      <c r="I34" s="265" t="s">
        <v>193</v>
      </c>
      <c r="J34" s="258"/>
      <c r="K34" s="258"/>
      <c r="L34" s="258"/>
      <c r="M34" s="262"/>
      <c r="N34" s="292">
        <v>0.59860345161290329</v>
      </c>
      <c r="O34" s="292">
        <v>0.66423600000000005</v>
      </c>
      <c r="P34" s="286" t="s">
        <v>199</v>
      </c>
      <c r="Q34" s="286">
        <f t="shared" si="7"/>
        <v>6.5632548387096756E-2</v>
      </c>
      <c r="R34" s="186">
        <f t="shared" si="8"/>
        <v>0.10964278306490471</v>
      </c>
      <c r="S34" s="285">
        <v>-0.18330945161290313</v>
      </c>
      <c r="T34" s="285">
        <v>-2.5657221738313973E-2</v>
      </c>
      <c r="U34" s="258"/>
      <c r="V34" s="258"/>
      <c r="W34" s="230"/>
      <c r="X34" s="262"/>
      <c r="Y34" s="180" t="s">
        <v>234</v>
      </c>
      <c r="Z34" s="180"/>
    </row>
    <row r="35" spans="1:26" x14ac:dyDescent="0.25">
      <c r="A35" s="177"/>
      <c r="B35" s="178" t="str">
        <f t="shared" si="13"/>
        <v>Алтайский край</v>
      </c>
      <c r="C35" s="178" t="str">
        <f t="shared" si="12"/>
        <v>ПАО "МРСК Сибири"</v>
      </c>
      <c r="D35" s="179" t="str">
        <f t="shared" si="12"/>
        <v>Алтайэнерго</v>
      </c>
      <c r="E35" s="265" t="s">
        <v>248</v>
      </c>
      <c r="F35" s="265"/>
      <c r="G35" s="265"/>
      <c r="H35" s="265"/>
      <c r="I35" s="265" t="s">
        <v>193</v>
      </c>
      <c r="J35" s="258"/>
      <c r="K35" s="258"/>
      <c r="L35" s="258"/>
      <c r="M35" s="262"/>
      <c r="N35" s="292">
        <v>0.56487600000000004</v>
      </c>
      <c r="O35" s="292">
        <v>0.16608000000000001</v>
      </c>
      <c r="P35" s="286" t="s">
        <v>199</v>
      </c>
      <c r="Q35" s="286">
        <f t="shared" si="7"/>
        <v>-0.39879600000000004</v>
      </c>
      <c r="R35" s="186">
        <f t="shared" si="8"/>
        <v>-0.70598857094300338</v>
      </c>
      <c r="S35" s="285">
        <v>0.37196266666666672</v>
      </c>
      <c r="T35" s="285">
        <v>-5.6360000000000021E-3</v>
      </c>
      <c r="U35" s="258"/>
      <c r="V35" s="258"/>
      <c r="W35" s="230"/>
      <c r="X35" s="262"/>
      <c r="Y35" s="180" t="s">
        <v>234</v>
      </c>
      <c r="Z35" s="180"/>
    </row>
    <row r="36" spans="1:26" x14ac:dyDescent="0.25">
      <c r="A36" s="177"/>
      <c r="B36" s="178" t="str">
        <f t="shared" si="13"/>
        <v>Алтайский край</v>
      </c>
      <c r="C36" s="178" t="str">
        <f t="shared" si="13"/>
        <v>ПАО "МРСК Сибири"</v>
      </c>
      <c r="D36" s="179" t="str">
        <f t="shared" si="13"/>
        <v>Алтайэнерго</v>
      </c>
      <c r="E36" s="265" t="s">
        <v>249</v>
      </c>
      <c r="F36" s="265"/>
      <c r="G36" s="265"/>
      <c r="H36" s="265"/>
      <c r="I36" s="265" t="s">
        <v>193</v>
      </c>
      <c r="J36" s="258"/>
      <c r="K36" s="258"/>
      <c r="L36" s="258"/>
      <c r="M36" s="262"/>
      <c r="N36" s="292">
        <v>0.79401132258064511</v>
      </c>
      <c r="O36" s="292">
        <v>0.77200000000000002</v>
      </c>
      <c r="P36" s="286" t="s">
        <v>199</v>
      </c>
      <c r="Q36" s="286">
        <f t="shared" si="7"/>
        <v>-2.2011322580645087E-2</v>
      </c>
      <c r="R36" s="186">
        <f t="shared" si="8"/>
        <v>-2.7721673425393112E-2</v>
      </c>
      <c r="S36" s="285">
        <v>-0.2090099677419357</v>
      </c>
      <c r="T36" s="285">
        <v>-0.32338461538461538</v>
      </c>
      <c r="U36" s="258"/>
      <c r="V36" s="258"/>
      <c r="W36" s="230"/>
      <c r="X36" s="262"/>
      <c r="Y36" s="180" t="s">
        <v>234</v>
      </c>
      <c r="Z36" s="180"/>
    </row>
    <row r="37" spans="1:26" x14ac:dyDescent="0.25">
      <c r="A37" s="177"/>
      <c r="B37" s="178" t="str">
        <f t="shared" ref="B37:D52" si="14">B36</f>
        <v>Алтайский край</v>
      </c>
      <c r="C37" s="178" t="str">
        <f t="shared" si="14"/>
        <v>ПАО "МРСК Сибири"</v>
      </c>
      <c r="D37" s="179" t="str">
        <f t="shared" si="14"/>
        <v>Алтайэнерго</v>
      </c>
      <c r="E37" s="265" t="s">
        <v>250</v>
      </c>
      <c r="F37" s="265"/>
      <c r="G37" s="265"/>
      <c r="H37" s="265"/>
      <c r="I37" s="265" t="s">
        <v>193</v>
      </c>
      <c r="J37" s="258"/>
      <c r="K37" s="258"/>
      <c r="L37" s="258"/>
      <c r="M37" s="262"/>
      <c r="N37" s="292">
        <v>0.16851079999999999</v>
      </c>
      <c r="O37" s="292">
        <v>0.24557599999999999</v>
      </c>
      <c r="P37" s="286" t="s">
        <v>199</v>
      </c>
      <c r="Q37" s="286">
        <f t="shared" si="7"/>
        <v>7.70652E-2</v>
      </c>
      <c r="R37" s="186">
        <f t="shared" si="8"/>
        <v>0.45733092478345605</v>
      </c>
      <c r="S37" s="285">
        <v>-0.1114058666666666</v>
      </c>
      <c r="T37" s="285">
        <v>-0.118341</v>
      </c>
      <c r="U37" s="258"/>
      <c r="V37" s="258"/>
      <c r="W37" s="230"/>
      <c r="X37" s="262"/>
      <c r="Y37" s="180" t="s">
        <v>234</v>
      </c>
      <c r="Z37" s="180"/>
    </row>
    <row r="38" spans="1:26" x14ac:dyDescent="0.25">
      <c r="A38" s="177"/>
      <c r="B38" s="178" t="str">
        <f t="shared" si="14"/>
        <v>Алтайский край</v>
      </c>
      <c r="C38" s="178" t="str">
        <f t="shared" si="14"/>
        <v>ПАО "МРСК Сибири"</v>
      </c>
      <c r="D38" s="179" t="str">
        <f t="shared" si="14"/>
        <v>Алтайэнерго</v>
      </c>
      <c r="E38" s="265" t="s">
        <v>251</v>
      </c>
      <c r="F38" s="265"/>
      <c r="G38" s="265"/>
      <c r="H38" s="265"/>
      <c r="I38" s="265" t="s">
        <v>193</v>
      </c>
      <c r="J38" s="258"/>
      <c r="K38" s="258"/>
      <c r="L38" s="258"/>
      <c r="M38" s="262"/>
      <c r="N38" s="292">
        <v>6.0690000000000008E-2</v>
      </c>
      <c r="O38" s="292">
        <v>6.9984000000000005E-2</v>
      </c>
      <c r="P38" s="286" t="s">
        <v>199</v>
      </c>
      <c r="Q38" s="286">
        <f t="shared" si="7"/>
        <v>9.2939999999999967E-3</v>
      </c>
      <c r="R38" s="186">
        <f t="shared" si="8"/>
        <v>0.15313890261987151</v>
      </c>
      <c r="S38" s="285">
        <v>-4.6799999999999897E-3</v>
      </c>
      <c r="T38" s="285">
        <v>-7.866999999999999E-3</v>
      </c>
      <c r="U38" s="258"/>
      <c r="V38" s="258"/>
      <c r="W38" s="230"/>
      <c r="X38" s="262"/>
      <c r="Y38" s="180" t="s">
        <v>234</v>
      </c>
      <c r="Z38" s="180"/>
    </row>
    <row r="39" spans="1:26" x14ac:dyDescent="0.25">
      <c r="A39" s="177"/>
      <c r="B39" s="178" t="str">
        <f t="shared" si="14"/>
        <v>Алтайский край</v>
      </c>
      <c r="C39" s="178" t="str">
        <f t="shared" si="14"/>
        <v>ПАО "МРСК Сибири"</v>
      </c>
      <c r="D39" s="179" t="str">
        <f t="shared" si="14"/>
        <v>Алтайэнерго</v>
      </c>
      <c r="E39" s="265" t="s">
        <v>229</v>
      </c>
      <c r="F39" s="265"/>
      <c r="G39" s="265"/>
      <c r="H39" s="265"/>
      <c r="I39" s="265" t="s">
        <v>193</v>
      </c>
      <c r="J39" s="258"/>
      <c r="K39" s="258"/>
      <c r="L39" s="258"/>
      <c r="M39" s="262"/>
      <c r="N39" s="292">
        <v>5.4319910715576452</v>
      </c>
      <c r="O39" s="292">
        <v>5.4319910715576452</v>
      </c>
      <c r="P39" s="287"/>
      <c r="Q39" s="286">
        <f t="shared" si="7"/>
        <v>0</v>
      </c>
      <c r="R39" s="186">
        <f t="shared" si="8"/>
        <v>0</v>
      </c>
      <c r="S39" s="285">
        <v>1.3797349425253875</v>
      </c>
      <c r="T39" s="285">
        <v>1.8616064560061645</v>
      </c>
      <c r="U39" s="258"/>
      <c r="V39" s="258"/>
      <c r="W39" s="230"/>
      <c r="X39" s="262"/>
      <c r="Y39" s="180" t="s">
        <v>234</v>
      </c>
      <c r="Z39" s="180"/>
    </row>
    <row r="40" spans="1:26" x14ac:dyDescent="0.25">
      <c r="A40" s="177"/>
      <c r="B40" s="178" t="str">
        <f t="shared" si="14"/>
        <v>Алтайский край</v>
      </c>
      <c r="C40" s="178" t="str">
        <f t="shared" si="14"/>
        <v>ПАО "МРСК Сибири"</v>
      </c>
      <c r="D40" s="179" t="str">
        <f t="shared" si="14"/>
        <v>Алтайэнерго</v>
      </c>
      <c r="E40" s="265" t="s">
        <v>230</v>
      </c>
      <c r="F40" s="265"/>
      <c r="G40" s="265"/>
      <c r="H40" s="265"/>
      <c r="I40" s="265" t="s">
        <v>193</v>
      </c>
      <c r="J40" s="258"/>
      <c r="K40" s="258"/>
      <c r="L40" s="258"/>
      <c r="M40" s="262"/>
      <c r="N40" s="292">
        <v>40.872535941345618</v>
      </c>
      <c r="O40" s="292">
        <v>44.20373505639931</v>
      </c>
      <c r="P40" s="287"/>
      <c r="Q40" s="286">
        <f t="shared" si="7"/>
        <v>3.3311991150536926</v>
      </c>
      <c r="R40" s="186">
        <f t="shared" si="8"/>
        <v>8.1502139231931947E-2</v>
      </c>
      <c r="S40" s="285">
        <v>0.33473819618434675</v>
      </c>
      <c r="T40" s="285">
        <v>4.7377891583506084</v>
      </c>
      <c r="U40" s="258"/>
      <c r="V40" s="258"/>
      <c r="W40" s="230"/>
      <c r="X40" s="262"/>
      <c r="Y40" s="180" t="s">
        <v>234</v>
      </c>
      <c r="Z40" s="180"/>
    </row>
    <row r="41" spans="1:26" x14ac:dyDescent="0.25">
      <c r="A41" s="168" t="s">
        <v>13</v>
      </c>
      <c r="B41" s="169" t="str">
        <f t="shared" si="14"/>
        <v>Алтайский край</v>
      </c>
      <c r="C41" s="169" t="str">
        <f t="shared" si="14"/>
        <v>ПАО "МРСК Сибири"</v>
      </c>
      <c r="D41" s="170" t="str">
        <f t="shared" si="14"/>
        <v>Алтайэнерго</v>
      </c>
      <c r="E41" s="273" t="s">
        <v>201</v>
      </c>
      <c r="F41" s="273"/>
      <c r="G41" s="273"/>
      <c r="H41" s="273"/>
      <c r="I41" s="273" t="s">
        <v>201</v>
      </c>
      <c r="J41" s="255"/>
      <c r="K41" s="255"/>
      <c r="L41" s="255"/>
      <c r="M41" s="261"/>
      <c r="N41" s="283">
        <f>SUM(N42:N45)</f>
        <v>3.0436810967742236</v>
      </c>
      <c r="O41" s="284">
        <f>SUM(O42:O45)</f>
        <v>3.0087786451612901</v>
      </c>
      <c r="P41" s="284"/>
      <c r="Q41" s="284">
        <f t="shared" si="7"/>
        <v>-3.4902451612933483E-2</v>
      </c>
      <c r="R41" s="174">
        <f t="shared" si="8"/>
        <v>-1.1467184144200893E-2</v>
      </c>
      <c r="S41" s="283">
        <f>SUM(S42:S45)</f>
        <v>1.0788638924731484</v>
      </c>
      <c r="T41" s="284">
        <f>SUM(T42:T45)</f>
        <v>1.2500586937556115</v>
      </c>
      <c r="U41" s="255"/>
      <c r="V41" s="255"/>
      <c r="W41" s="229"/>
      <c r="X41" s="261"/>
      <c r="Y41" s="171"/>
      <c r="Z41" s="171" t="s">
        <v>261</v>
      </c>
    </row>
    <row r="42" spans="1:26" x14ac:dyDescent="0.25">
      <c r="A42" s="177"/>
      <c r="B42" s="178" t="str">
        <f t="shared" si="14"/>
        <v>Алтайский край</v>
      </c>
      <c r="C42" s="178" t="str">
        <f t="shared" si="14"/>
        <v>ПАО "МРСК Сибири"</v>
      </c>
      <c r="D42" s="179" t="str">
        <f t="shared" si="14"/>
        <v>Алтайэнерго</v>
      </c>
      <c r="E42" s="266" t="s">
        <v>252</v>
      </c>
      <c r="F42" s="266"/>
      <c r="G42" s="266"/>
      <c r="H42" s="266"/>
      <c r="I42" s="266" t="s">
        <v>201</v>
      </c>
      <c r="J42" s="258"/>
      <c r="K42" s="258"/>
      <c r="L42" s="258"/>
      <c r="M42" s="262"/>
      <c r="N42" s="292">
        <v>1.4640382999999999</v>
      </c>
      <c r="O42" s="292">
        <v>1.393027</v>
      </c>
      <c r="P42" s="286" t="s">
        <v>199</v>
      </c>
      <c r="Q42" s="286">
        <f t="shared" si="7"/>
        <v>-7.1011299999999888E-2</v>
      </c>
      <c r="R42" s="186">
        <f t="shared" si="8"/>
        <v>-4.8503717423239445E-2</v>
      </c>
      <c r="S42" s="285">
        <v>0.38100496666666661</v>
      </c>
      <c r="T42" s="285">
        <v>0.37769000000000008</v>
      </c>
      <c r="U42" s="258"/>
      <c r="V42" s="258"/>
      <c r="W42" s="230"/>
      <c r="X42" s="262"/>
      <c r="Y42" s="191" t="s">
        <v>234</v>
      </c>
      <c r="Z42" s="191"/>
    </row>
    <row r="43" spans="1:26" x14ac:dyDescent="0.25">
      <c r="A43" s="177"/>
      <c r="B43" s="178" t="str">
        <f t="shared" si="14"/>
        <v>Алтайский край</v>
      </c>
      <c r="C43" s="178" t="str">
        <f t="shared" si="14"/>
        <v>ПАО "МРСК Сибири"</v>
      </c>
      <c r="D43" s="179" t="str">
        <f t="shared" si="14"/>
        <v>Алтайэнерго</v>
      </c>
      <c r="E43" s="266" t="s">
        <v>253</v>
      </c>
      <c r="F43" s="266"/>
      <c r="G43" s="266"/>
      <c r="H43" s="266"/>
      <c r="I43" s="266" t="s">
        <v>201</v>
      </c>
      <c r="J43" s="258"/>
      <c r="K43" s="258"/>
      <c r="L43" s="258"/>
      <c r="M43" s="262"/>
      <c r="N43" s="292">
        <v>0.43653258064516121</v>
      </c>
      <c r="O43" s="292">
        <v>0.43</v>
      </c>
      <c r="P43" s="286" t="s">
        <v>199</v>
      </c>
      <c r="Q43" s="286">
        <f t="shared" si="7"/>
        <v>-6.5325806451612123E-3</v>
      </c>
      <c r="R43" s="186">
        <f t="shared" si="8"/>
        <v>-1.4964703517676869E-2</v>
      </c>
      <c r="S43" s="285">
        <v>0.12832290322580636</v>
      </c>
      <c r="T43" s="285">
        <v>0.19615384615384612</v>
      </c>
      <c r="U43" s="258"/>
      <c r="V43" s="258"/>
      <c r="W43" s="230"/>
      <c r="X43" s="262"/>
      <c r="Y43" s="191" t="s">
        <v>234</v>
      </c>
      <c r="Z43" s="191"/>
    </row>
    <row r="44" spans="1:26" x14ac:dyDescent="0.25">
      <c r="A44" s="177"/>
      <c r="B44" s="178" t="str">
        <f t="shared" si="14"/>
        <v>Алтайский край</v>
      </c>
      <c r="C44" s="178" t="str">
        <f t="shared" si="14"/>
        <v>ПАО "МРСК Сибири"</v>
      </c>
      <c r="D44" s="179" t="str">
        <f t="shared" si="14"/>
        <v>Алтайэнерго</v>
      </c>
      <c r="E44" s="266" t="s">
        <v>229</v>
      </c>
      <c r="F44" s="266"/>
      <c r="G44" s="266"/>
      <c r="H44" s="266"/>
      <c r="I44" s="266" t="s">
        <v>201</v>
      </c>
      <c r="J44" s="258"/>
      <c r="K44" s="258"/>
      <c r="L44" s="258"/>
      <c r="M44" s="262"/>
      <c r="N44" s="292">
        <v>0.45815448775405582</v>
      </c>
      <c r="O44" s="292">
        <v>0.45815448775405582</v>
      </c>
      <c r="P44" s="286"/>
      <c r="Q44" s="286">
        <f t="shared" si="7"/>
        <v>0</v>
      </c>
      <c r="R44" s="186">
        <f t="shared" si="8"/>
        <v>0</v>
      </c>
      <c r="S44" s="285">
        <v>0.31827126194760419</v>
      </c>
      <c r="T44" s="285">
        <v>0.33382957783992584</v>
      </c>
      <c r="U44" s="258"/>
      <c r="V44" s="258"/>
      <c r="W44" s="230"/>
      <c r="X44" s="262"/>
      <c r="Y44" s="191" t="s">
        <v>234</v>
      </c>
      <c r="Z44" s="191"/>
    </row>
    <row r="45" spans="1:26" x14ac:dyDescent="0.25">
      <c r="A45" s="177"/>
      <c r="B45" s="178" t="str">
        <f t="shared" si="14"/>
        <v>Алтайский край</v>
      </c>
      <c r="C45" s="178" t="str">
        <f t="shared" si="14"/>
        <v>ПАО "МРСК Сибири"</v>
      </c>
      <c r="D45" s="179" t="str">
        <f t="shared" si="14"/>
        <v>Алтайэнерго</v>
      </c>
      <c r="E45" s="266" t="s">
        <v>230</v>
      </c>
      <c r="F45" s="266"/>
      <c r="G45" s="266"/>
      <c r="H45" s="266"/>
      <c r="I45" s="266" t="s">
        <v>201</v>
      </c>
      <c r="J45" s="258"/>
      <c r="K45" s="258"/>
      <c r="L45" s="258"/>
      <c r="M45" s="262"/>
      <c r="N45" s="292">
        <v>0.68495572837500651</v>
      </c>
      <c r="O45" s="292">
        <v>0.72759715740723441</v>
      </c>
      <c r="P45" s="286"/>
      <c r="Q45" s="286">
        <f t="shared" si="7"/>
        <v>4.2641429032227895E-2</v>
      </c>
      <c r="R45" s="186">
        <f t="shared" si="8"/>
        <v>6.2254284862162779E-2</v>
      </c>
      <c r="S45" s="285">
        <v>0.25126476063307107</v>
      </c>
      <c r="T45" s="285">
        <v>0.34238526976183942</v>
      </c>
      <c r="U45" s="258"/>
      <c r="V45" s="258"/>
      <c r="W45" s="230"/>
      <c r="X45" s="262"/>
      <c r="Y45" s="191" t="s">
        <v>234</v>
      </c>
      <c r="Z45" s="191"/>
    </row>
    <row r="46" spans="1:26" x14ac:dyDescent="0.25">
      <c r="A46" s="168" t="s">
        <v>15</v>
      </c>
      <c r="B46" s="169" t="str">
        <f t="shared" si="14"/>
        <v>Алтайский край</v>
      </c>
      <c r="C46" s="169" t="str">
        <f t="shared" si="14"/>
        <v>ПАО "МРСК Сибири"</v>
      </c>
      <c r="D46" s="170" t="str">
        <f t="shared" si="14"/>
        <v>Алтайэнерго</v>
      </c>
      <c r="E46" s="273" t="s">
        <v>186</v>
      </c>
      <c r="F46" s="273"/>
      <c r="G46" s="273"/>
      <c r="H46" s="273"/>
      <c r="I46" s="273" t="s">
        <v>186</v>
      </c>
      <c r="J46" s="255"/>
      <c r="K46" s="255"/>
      <c r="L46" s="255"/>
      <c r="M46" s="261"/>
      <c r="N46" s="283">
        <f t="shared" ref="N46:O46" si="15">SUM(N47:N51)</f>
        <v>0</v>
      </c>
      <c r="O46" s="284">
        <f t="shared" si="15"/>
        <v>0</v>
      </c>
      <c r="P46" s="284"/>
      <c r="Q46" s="284">
        <f t="shared" si="7"/>
        <v>0</v>
      </c>
      <c r="R46" s="174" t="str">
        <f t="shared" si="8"/>
        <v/>
      </c>
      <c r="S46" s="283">
        <f t="shared" ref="S46:T46" si="16">SUM(S47:S51)</f>
        <v>0</v>
      </c>
      <c r="T46" s="284">
        <f t="shared" si="16"/>
        <v>0</v>
      </c>
      <c r="U46" s="255"/>
      <c r="V46" s="255"/>
      <c r="W46" s="229"/>
      <c r="X46" s="261"/>
      <c r="Y46" s="171"/>
      <c r="Z46" s="171"/>
    </row>
    <row r="47" spans="1:26" x14ac:dyDescent="0.25">
      <c r="A47" s="177"/>
      <c r="B47" s="178" t="str">
        <f t="shared" si="14"/>
        <v>Алтайский край</v>
      </c>
      <c r="C47" s="178" t="str">
        <f t="shared" si="14"/>
        <v>ПАО "МРСК Сибири"</v>
      </c>
      <c r="D47" s="179" t="str">
        <f t="shared" si="14"/>
        <v>Алтайэнерго</v>
      </c>
      <c r="E47" s="266" t="s">
        <v>194</v>
      </c>
      <c r="F47" s="266"/>
      <c r="G47" s="266"/>
      <c r="H47" s="266"/>
      <c r="I47" s="266" t="s">
        <v>186</v>
      </c>
      <c r="J47" s="258"/>
      <c r="K47" s="258"/>
      <c r="L47" s="258"/>
      <c r="M47" s="262"/>
      <c r="N47" s="292">
        <v>0</v>
      </c>
      <c r="O47" s="292">
        <v>0</v>
      </c>
      <c r="P47" s="286"/>
      <c r="Q47" s="286"/>
      <c r="R47" s="186" t="str">
        <f t="shared" si="8"/>
        <v/>
      </c>
      <c r="S47" s="285"/>
      <c r="T47" s="285"/>
      <c r="U47" s="258"/>
      <c r="V47" s="258"/>
      <c r="W47" s="230"/>
      <c r="X47" s="262"/>
      <c r="Y47" s="191"/>
      <c r="Z47" s="191"/>
    </row>
    <row r="48" spans="1:26" x14ac:dyDescent="0.25">
      <c r="A48" s="177"/>
      <c r="B48" s="178" t="str">
        <f t="shared" si="14"/>
        <v>Алтайский край</v>
      </c>
      <c r="C48" s="178" t="str">
        <f t="shared" si="14"/>
        <v>ПАО "МРСК Сибири"</v>
      </c>
      <c r="D48" s="179" t="str">
        <f t="shared" si="14"/>
        <v>Алтайэнерго</v>
      </c>
      <c r="E48" s="266" t="s">
        <v>196</v>
      </c>
      <c r="F48" s="266"/>
      <c r="G48" s="266"/>
      <c r="H48" s="266"/>
      <c r="I48" s="266" t="s">
        <v>186</v>
      </c>
      <c r="J48" s="258"/>
      <c r="K48" s="258"/>
      <c r="L48" s="258"/>
      <c r="M48" s="262"/>
      <c r="N48" s="292">
        <v>0</v>
      </c>
      <c r="O48" s="292">
        <v>0</v>
      </c>
      <c r="P48" s="286"/>
      <c r="Q48" s="286"/>
      <c r="R48" s="186" t="str">
        <f t="shared" si="8"/>
        <v/>
      </c>
      <c r="S48" s="285"/>
      <c r="T48" s="285"/>
      <c r="U48" s="258"/>
      <c r="V48" s="258"/>
      <c r="W48" s="230"/>
      <c r="X48" s="262"/>
      <c r="Y48" s="191"/>
      <c r="Z48" s="191"/>
    </row>
    <row r="49" spans="1:26" x14ac:dyDescent="0.25">
      <c r="A49" s="177"/>
      <c r="B49" s="178" t="str">
        <f t="shared" si="14"/>
        <v>Алтайский край</v>
      </c>
      <c r="C49" s="178" t="str">
        <f t="shared" si="14"/>
        <v>ПАО "МРСК Сибири"</v>
      </c>
      <c r="D49" s="179" t="str">
        <f t="shared" si="14"/>
        <v>Алтайэнерго</v>
      </c>
      <c r="E49" s="266" t="s">
        <v>198</v>
      </c>
      <c r="F49" s="266"/>
      <c r="G49" s="266"/>
      <c r="H49" s="266"/>
      <c r="I49" s="266" t="s">
        <v>186</v>
      </c>
      <c r="J49" s="258"/>
      <c r="K49" s="258"/>
      <c r="L49" s="258"/>
      <c r="M49" s="262"/>
      <c r="N49" s="292">
        <v>0</v>
      </c>
      <c r="O49" s="292">
        <v>0</v>
      </c>
      <c r="P49" s="287"/>
      <c r="Q49" s="286"/>
      <c r="R49" s="186" t="str">
        <f t="shared" si="8"/>
        <v/>
      </c>
      <c r="S49" s="285"/>
      <c r="T49" s="285"/>
      <c r="U49" s="258"/>
      <c r="V49" s="258"/>
      <c r="W49" s="230"/>
      <c r="X49" s="262"/>
      <c r="Y49" s="191"/>
      <c r="Z49" s="191"/>
    </row>
    <row r="50" spans="1:26" x14ac:dyDescent="0.25">
      <c r="A50" s="177"/>
      <c r="B50" s="178" t="str">
        <f t="shared" si="14"/>
        <v>Алтайский край</v>
      </c>
      <c r="C50" s="178" t="str">
        <f t="shared" si="14"/>
        <v>ПАО "МРСК Сибири"</v>
      </c>
      <c r="D50" s="179" t="str">
        <f t="shared" si="14"/>
        <v>Алтайэнерго</v>
      </c>
      <c r="E50" s="266" t="s">
        <v>229</v>
      </c>
      <c r="F50" s="266"/>
      <c r="G50" s="266"/>
      <c r="H50" s="266"/>
      <c r="I50" s="266" t="s">
        <v>186</v>
      </c>
      <c r="J50" s="258"/>
      <c r="K50" s="258"/>
      <c r="L50" s="258"/>
      <c r="M50" s="262"/>
      <c r="N50" s="292">
        <v>0</v>
      </c>
      <c r="O50" s="292">
        <v>0</v>
      </c>
      <c r="P50" s="286"/>
      <c r="Q50" s="286"/>
      <c r="R50" s="186" t="str">
        <f t="shared" si="8"/>
        <v/>
      </c>
      <c r="S50" s="285"/>
      <c r="T50" s="285"/>
      <c r="U50" s="258"/>
      <c r="V50" s="258"/>
      <c r="W50" s="230"/>
      <c r="X50" s="262"/>
      <c r="Y50" s="191"/>
      <c r="Z50" s="191"/>
    </row>
    <row r="51" spans="1:26" x14ac:dyDescent="0.25">
      <c r="A51" s="177"/>
      <c r="B51" s="178" t="str">
        <f t="shared" si="14"/>
        <v>Алтайский край</v>
      </c>
      <c r="C51" s="178" t="str">
        <f t="shared" si="14"/>
        <v>ПАО "МРСК Сибири"</v>
      </c>
      <c r="D51" s="179" t="str">
        <f t="shared" si="14"/>
        <v>Алтайэнерго</v>
      </c>
      <c r="E51" s="266" t="s">
        <v>230</v>
      </c>
      <c r="F51" s="266"/>
      <c r="G51" s="266"/>
      <c r="H51" s="266"/>
      <c r="I51" s="266" t="s">
        <v>186</v>
      </c>
      <c r="J51" s="258"/>
      <c r="K51" s="258"/>
      <c r="L51" s="258"/>
      <c r="M51" s="262"/>
      <c r="N51" s="292">
        <v>0</v>
      </c>
      <c r="O51" s="292">
        <v>0</v>
      </c>
      <c r="P51" s="286"/>
      <c r="Q51" s="286"/>
      <c r="R51" s="186" t="str">
        <f t="shared" si="8"/>
        <v/>
      </c>
      <c r="S51" s="285"/>
      <c r="T51" s="285"/>
      <c r="U51" s="258"/>
      <c r="V51" s="258"/>
      <c r="W51" s="230"/>
      <c r="X51" s="262"/>
      <c r="Y51" s="191"/>
      <c r="Z51" s="191"/>
    </row>
    <row r="52" spans="1:26" x14ac:dyDescent="0.25">
      <c r="A52" s="168" t="s">
        <v>17</v>
      </c>
      <c r="B52" s="169" t="str">
        <f t="shared" si="14"/>
        <v>Алтайский край</v>
      </c>
      <c r="C52" s="169" t="str">
        <f t="shared" si="14"/>
        <v>ПАО "МРСК Сибири"</v>
      </c>
      <c r="D52" s="170" t="str">
        <f t="shared" si="14"/>
        <v>Алтайэнерго</v>
      </c>
      <c r="E52" s="273" t="s">
        <v>187</v>
      </c>
      <c r="F52" s="273"/>
      <c r="G52" s="273"/>
      <c r="H52" s="273"/>
      <c r="I52" s="273" t="s">
        <v>187</v>
      </c>
      <c r="J52" s="255"/>
      <c r="K52" s="255"/>
      <c r="L52" s="255"/>
      <c r="M52" s="261"/>
      <c r="N52" s="283">
        <f>SUM(N53:N54)</f>
        <v>12.267766483870968</v>
      </c>
      <c r="O52" s="284">
        <f>SUM(O53:O54)</f>
        <v>12.267766483870968</v>
      </c>
      <c r="P52" s="284"/>
      <c r="Q52" s="284">
        <f t="shared" si="7"/>
        <v>0</v>
      </c>
      <c r="R52" s="174">
        <f t="shared" si="8"/>
        <v>0</v>
      </c>
      <c r="S52" s="283">
        <f>SUM(S53:S54)</f>
        <v>0.10708196774193457</v>
      </c>
      <c r="T52" s="284">
        <f>SUM(T53:T54)</f>
        <v>8.1909206732987627E-2</v>
      </c>
      <c r="U52" s="255"/>
      <c r="V52" s="255"/>
      <c r="W52" s="229"/>
      <c r="X52" s="261"/>
      <c r="Y52" s="171"/>
      <c r="Z52" s="171" t="s">
        <v>261</v>
      </c>
    </row>
    <row r="53" spans="1:26" x14ac:dyDescent="0.25">
      <c r="A53" s="177"/>
      <c r="B53" s="178" t="str">
        <f t="shared" ref="B53:D68" si="17">B52</f>
        <v>Алтайский край</v>
      </c>
      <c r="C53" s="178" t="str">
        <f t="shared" si="17"/>
        <v>ПАО "МРСК Сибири"</v>
      </c>
      <c r="D53" s="179" t="str">
        <f t="shared" si="17"/>
        <v>Алтайэнерго</v>
      </c>
      <c r="E53" s="266" t="s">
        <v>229</v>
      </c>
      <c r="F53" s="266"/>
      <c r="G53" s="266"/>
      <c r="H53" s="266"/>
      <c r="I53" s="266" t="s">
        <v>187</v>
      </c>
      <c r="J53" s="258"/>
      <c r="K53" s="258"/>
      <c r="L53" s="258"/>
      <c r="M53" s="262"/>
      <c r="N53" s="292">
        <v>3.0297636460273423</v>
      </c>
      <c r="O53" s="292">
        <v>3.0297636460273423</v>
      </c>
      <c r="P53" s="286"/>
      <c r="Q53" s="286">
        <f t="shared" si="7"/>
        <v>0</v>
      </c>
      <c r="R53" s="186">
        <f t="shared" si="8"/>
        <v>0</v>
      </c>
      <c r="S53" s="285">
        <v>1.0035959040918589</v>
      </c>
      <c r="T53" s="285">
        <v>0.93992099443246246</v>
      </c>
      <c r="U53" s="258"/>
      <c r="V53" s="258"/>
      <c r="W53" s="230"/>
      <c r="X53" s="262"/>
      <c r="Y53" s="191" t="s">
        <v>234</v>
      </c>
      <c r="Z53" s="191"/>
    </row>
    <row r="54" spans="1:26" x14ac:dyDescent="0.25">
      <c r="A54" s="177"/>
      <c r="B54" s="178" t="str">
        <f t="shared" si="17"/>
        <v>Алтайский край</v>
      </c>
      <c r="C54" s="178" t="str">
        <f t="shared" si="17"/>
        <v>ПАО "МРСК Сибири"</v>
      </c>
      <c r="D54" s="179" t="str">
        <f t="shared" si="17"/>
        <v>Алтайэнерго</v>
      </c>
      <c r="E54" s="266" t="s">
        <v>230</v>
      </c>
      <c r="F54" s="266"/>
      <c r="G54" s="266"/>
      <c r="H54" s="266"/>
      <c r="I54" s="266" t="s">
        <v>187</v>
      </c>
      <c r="J54" s="258"/>
      <c r="K54" s="258"/>
      <c r="L54" s="258"/>
      <c r="M54" s="262"/>
      <c r="N54" s="292">
        <v>9.2380028378436254</v>
      </c>
      <c r="O54" s="292">
        <v>9.2380028378436254</v>
      </c>
      <c r="P54" s="286"/>
      <c r="Q54" s="286">
        <f t="shared" si="7"/>
        <v>0</v>
      </c>
      <c r="R54" s="186">
        <f t="shared" si="8"/>
        <v>0</v>
      </c>
      <c r="S54" s="285">
        <v>-0.89651393634992438</v>
      </c>
      <c r="T54" s="285">
        <v>-0.85801178769947484</v>
      </c>
      <c r="U54" s="258"/>
      <c r="V54" s="258"/>
      <c r="W54" s="230"/>
      <c r="X54" s="262"/>
      <c r="Y54" s="191" t="s">
        <v>234</v>
      </c>
      <c r="Z54" s="191"/>
    </row>
    <row r="55" spans="1:26" x14ac:dyDescent="0.25">
      <c r="A55" s="168" t="s">
        <v>19</v>
      </c>
      <c r="B55" s="169" t="str">
        <f t="shared" si="17"/>
        <v>Алтайский край</v>
      </c>
      <c r="C55" s="169" t="str">
        <f t="shared" si="17"/>
        <v>ПАО "МРСК Сибири"</v>
      </c>
      <c r="D55" s="170" t="str">
        <f t="shared" si="17"/>
        <v>Алтайэнерго</v>
      </c>
      <c r="E55" s="273" t="s">
        <v>188</v>
      </c>
      <c r="F55" s="273"/>
      <c r="G55" s="273"/>
      <c r="H55" s="273"/>
      <c r="I55" s="273" t="s">
        <v>188</v>
      </c>
      <c r="J55" s="255"/>
      <c r="K55" s="255"/>
      <c r="L55" s="255"/>
      <c r="M55" s="261"/>
      <c r="N55" s="283">
        <f>SUM(N56:N59)</f>
        <v>39.265980870967667</v>
      </c>
      <c r="O55" s="284">
        <f>SUM(O56:O59)</f>
        <v>44.674806256989314</v>
      </c>
      <c r="P55" s="284"/>
      <c r="Q55" s="284">
        <f t="shared" si="7"/>
        <v>5.4088253860216469</v>
      </c>
      <c r="R55" s="174">
        <f>IFERROR(O55/N55-1,"")</f>
        <v>0.1377483833600297</v>
      </c>
      <c r="S55" s="283">
        <f>SUM(S56:S59)</f>
        <v>-0.59402126120819565</v>
      </c>
      <c r="T55" s="284">
        <f>SUM(T56:T59)</f>
        <v>7.6277959633830204</v>
      </c>
      <c r="U55" s="255"/>
      <c r="V55" s="255"/>
      <c r="W55" s="229"/>
      <c r="X55" s="261"/>
      <c r="Y55" s="171"/>
      <c r="Z55" s="171" t="s">
        <v>261</v>
      </c>
    </row>
    <row r="56" spans="1:26" x14ac:dyDescent="0.25">
      <c r="A56" s="177"/>
      <c r="B56" s="178" t="str">
        <f t="shared" si="17"/>
        <v>Алтайский край</v>
      </c>
      <c r="C56" s="178" t="str">
        <f t="shared" si="17"/>
        <v>ПАО "МРСК Сибири"</v>
      </c>
      <c r="D56" s="179" t="str">
        <f t="shared" si="17"/>
        <v>Алтайэнерго</v>
      </c>
      <c r="E56" s="266" t="s">
        <v>254</v>
      </c>
      <c r="F56" s="266"/>
      <c r="G56" s="266"/>
      <c r="H56" s="266"/>
      <c r="I56" s="266" t="s">
        <v>188</v>
      </c>
      <c r="J56" s="258"/>
      <c r="K56" s="258"/>
      <c r="L56" s="258"/>
      <c r="M56" s="262"/>
      <c r="N56" s="292">
        <v>2.6342945000000002</v>
      </c>
      <c r="O56" s="292">
        <v>2.9280460000000001</v>
      </c>
      <c r="P56" s="287"/>
      <c r="Q56" s="286">
        <f t="shared" si="7"/>
        <v>0.29375149999999994</v>
      </c>
      <c r="R56" s="186">
        <f t="shared" si="8"/>
        <v>0.11151050119870809</v>
      </c>
      <c r="S56" s="285">
        <v>5.5431166666666698E-2</v>
      </c>
      <c r="T56" s="285">
        <v>0.43412400000000018</v>
      </c>
      <c r="U56" s="258"/>
      <c r="V56" s="258"/>
      <c r="W56" s="230"/>
      <c r="X56" s="262"/>
      <c r="Y56" s="191" t="s">
        <v>234</v>
      </c>
      <c r="Z56" s="191"/>
    </row>
    <row r="57" spans="1:26" x14ac:dyDescent="0.25">
      <c r="A57" s="177"/>
      <c r="B57" s="178" t="str">
        <f t="shared" si="17"/>
        <v>Алтайский край</v>
      </c>
      <c r="C57" s="178" t="str">
        <f t="shared" si="17"/>
        <v>ПАО "МРСК Сибири"</v>
      </c>
      <c r="D57" s="179" t="str">
        <f t="shared" si="17"/>
        <v>Алтайэнерго</v>
      </c>
      <c r="E57" s="266" t="s">
        <v>255</v>
      </c>
      <c r="F57" s="266"/>
      <c r="G57" s="266"/>
      <c r="H57" s="266"/>
      <c r="I57" s="266" t="s">
        <v>188</v>
      </c>
      <c r="J57" s="258"/>
      <c r="K57" s="258"/>
      <c r="L57" s="258"/>
      <c r="M57" s="262"/>
      <c r="N57" s="292">
        <f>((0.829601290322581)/10)*17</f>
        <v>1.4103221935483878</v>
      </c>
      <c r="O57" s="292">
        <v>1.5423830000000001</v>
      </c>
      <c r="P57" s="287"/>
      <c r="Q57" s="286">
        <f t="shared" si="7"/>
        <v>0.13206080645161222</v>
      </c>
      <c r="R57" s="186">
        <f t="shared" si="8"/>
        <v>9.3638749397643384E-2</v>
      </c>
      <c r="S57" s="285">
        <v>1.0646588602150544</v>
      </c>
      <c r="T57" s="285">
        <v>1.0367130000000002</v>
      </c>
      <c r="U57" s="258"/>
      <c r="V57" s="258"/>
      <c r="W57" s="230"/>
      <c r="X57" s="262"/>
      <c r="Y57" s="191" t="s">
        <v>234</v>
      </c>
      <c r="Z57" s="191"/>
    </row>
    <row r="58" spans="1:26" x14ac:dyDescent="0.25">
      <c r="A58" s="177"/>
      <c r="B58" s="178" t="str">
        <f t="shared" si="17"/>
        <v>Алтайский край</v>
      </c>
      <c r="C58" s="178" t="str">
        <f t="shared" si="17"/>
        <v>ПАО "МРСК Сибири"</v>
      </c>
      <c r="D58" s="179" t="str">
        <f t="shared" si="17"/>
        <v>Алтайэнерго</v>
      </c>
      <c r="E58" s="266" t="s">
        <v>229</v>
      </c>
      <c r="F58" s="266"/>
      <c r="G58" s="266"/>
      <c r="H58" s="266"/>
      <c r="I58" s="266" t="s">
        <v>188</v>
      </c>
      <c r="J58" s="258"/>
      <c r="K58" s="258"/>
      <c r="L58" s="258"/>
      <c r="M58" s="262"/>
      <c r="N58" s="292">
        <v>4.9318509186431561</v>
      </c>
      <c r="O58" s="292">
        <v>4.9318509186431561</v>
      </c>
      <c r="P58" s="286"/>
      <c r="Q58" s="286">
        <f t="shared" si="7"/>
        <v>0</v>
      </c>
      <c r="R58" s="186">
        <f t="shared" si="8"/>
        <v>0</v>
      </c>
      <c r="S58" s="285">
        <v>2.0496438218689623</v>
      </c>
      <c r="T58" s="285">
        <v>2.3823796834886761</v>
      </c>
      <c r="U58" s="258"/>
      <c r="V58" s="258"/>
      <c r="W58" s="230"/>
      <c r="X58" s="262"/>
      <c r="Y58" s="191" t="s">
        <v>234</v>
      </c>
      <c r="Z58" s="191"/>
    </row>
    <row r="59" spans="1:26" x14ac:dyDescent="0.25">
      <c r="A59" s="177"/>
      <c r="B59" s="178" t="str">
        <f t="shared" si="17"/>
        <v>Алтайский край</v>
      </c>
      <c r="C59" s="178" t="str">
        <f t="shared" si="17"/>
        <v>ПАО "МРСК Сибири"</v>
      </c>
      <c r="D59" s="179" t="str">
        <f t="shared" si="17"/>
        <v>Алтайэнерго</v>
      </c>
      <c r="E59" s="266" t="s">
        <v>230</v>
      </c>
      <c r="F59" s="266"/>
      <c r="G59" s="266"/>
      <c r="H59" s="266"/>
      <c r="I59" s="266" t="s">
        <v>188</v>
      </c>
      <c r="J59" s="258"/>
      <c r="K59" s="258"/>
      <c r="L59" s="258"/>
      <c r="M59" s="262"/>
      <c r="N59" s="292">
        <v>30.289513258776118</v>
      </c>
      <c r="O59" s="292">
        <v>35.272526338346154</v>
      </c>
      <c r="P59" s="286"/>
      <c r="Q59" s="286">
        <f t="shared" si="7"/>
        <v>4.9830130795700356</v>
      </c>
      <c r="R59" s="186">
        <f t="shared" si="8"/>
        <v>0.16451281461666456</v>
      </c>
      <c r="S59" s="285">
        <v>-3.7637551099588791</v>
      </c>
      <c r="T59" s="285">
        <v>3.7745792798943434</v>
      </c>
      <c r="U59" s="258"/>
      <c r="V59" s="258"/>
      <c r="W59" s="230"/>
      <c r="X59" s="262"/>
      <c r="Y59" s="191" t="s">
        <v>234</v>
      </c>
      <c r="Z59" s="191"/>
    </row>
    <row r="60" spans="1:26" ht="30" x14ac:dyDescent="0.25">
      <c r="A60" s="168" t="s">
        <v>21</v>
      </c>
      <c r="B60" s="169" t="str">
        <f t="shared" si="17"/>
        <v>Алтайский край</v>
      </c>
      <c r="C60" s="169" t="str">
        <f t="shared" si="17"/>
        <v>ПАО "МРСК Сибири"</v>
      </c>
      <c r="D60" s="170" t="str">
        <f t="shared" si="17"/>
        <v>Алтайэнерго</v>
      </c>
      <c r="E60" s="273" t="s">
        <v>189</v>
      </c>
      <c r="F60" s="273"/>
      <c r="G60" s="273"/>
      <c r="H60" s="273"/>
      <c r="I60" s="273" t="s">
        <v>189</v>
      </c>
      <c r="J60" s="255"/>
      <c r="K60" s="255"/>
      <c r="L60" s="255"/>
      <c r="M60" s="261"/>
      <c r="N60" s="283">
        <f>SUM(N61:N64)</f>
        <v>4.9815407096774198</v>
      </c>
      <c r="O60" s="284">
        <f>SUM(O61:O64)</f>
        <v>4.5263630870967742</v>
      </c>
      <c r="P60" s="284"/>
      <c r="Q60" s="284">
        <f t="shared" si="7"/>
        <v>-0.45517762258064565</v>
      </c>
      <c r="R60" s="174">
        <f t="shared" si="8"/>
        <v>-9.1372860146739732E-2</v>
      </c>
      <c r="S60" s="283">
        <f>SUM(S61:S64)</f>
        <v>1.9531052042189883</v>
      </c>
      <c r="T60" s="284">
        <f>SUM(T61:T64)</f>
        <v>1.6482902818132528</v>
      </c>
      <c r="U60" s="255"/>
      <c r="V60" s="255"/>
      <c r="W60" s="229"/>
      <c r="X60" s="261"/>
      <c r="Y60" s="171"/>
      <c r="Z60" s="171" t="s">
        <v>261</v>
      </c>
    </row>
    <row r="61" spans="1:26" ht="26.25" x14ac:dyDescent="0.25">
      <c r="A61" s="177"/>
      <c r="B61" s="178" t="str">
        <f t="shared" si="17"/>
        <v>Алтайский край</v>
      </c>
      <c r="C61" s="178" t="str">
        <f t="shared" si="17"/>
        <v>ПАО "МРСК Сибири"</v>
      </c>
      <c r="D61" s="179" t="str">
        <f t="shared" si="17"/>
        <v>Алтайэнерго</v>
      </c>
      <c r="E61" s="266" t="s">
        <v>256</v>
      </c>
      <c r="F61" s="266"/>
      <c r="G61" s="266"/>
      <c r="H61" s="266"/>
      <c r="I61" s="266" t="s">
        <v>189</v>
      </c>
      <c r="J61" s="258"/>
      <c r="K61" s="258"/>
      <c r="L61" s="258"/>
      <c r="M61" s="262"/>
      <c r="N61" s="292">
        <v>1.6153361612903225</v>
      </c>
      <c r="O61" s="292">
        <v>1.1599999999999999</v>
      </c>
      <c r="P61" s="286" t="s">
        <v>199</v>
      </c>
      <c r="Q61" s="286">
        <f t="shared" si="7"/>
        <v>-0.45533616129032262</v>
      </c>
      <c r="R61" s="186">
        <f t="shared" si="8"/>
        <v>-0.28188322171070712</v>
      </c>
      <c r="S61" s="285">
        <v>1.592045193548387</v>
      </c>
      <c r="T61" s="285">
        <v>1.1384615384615384</v>
      </c>
      <c r="U61" s="258"/>
      <c r="V61" s="258"/>
      <c r="W61" s="230"/>
      <c r="X61" s="262"/>
      <c r="Y61" s="191" t="s">
        <v>234</v>
      </c>
      <c r="Z61" s="191"/>
    </row>
    <row r="62" spans="1:26" ht="26.25" x14ac:dyDescent="0.25">
      <c r="A62" s="177"/>
      <c r="B62" s="178" t="str">
        <f t="shared" si="17"/>
        <v>Алтайский край</v>
      </c>
      <c r="C62" s="178" t="str">
        <f t="shared" si="17"/>
        <v>ПАО "МРСК Сибири"</v>
      </c>
      <c r="D62" s="179" t="str">
        <f t="shared" si="17"/>
        <v>Алтайэнерго</v>
      </c>
      <c r="E62" s="266" t="s">
        <v>257</v>
      </c>
      <c r="F62" s="266"/>
      <c r="G62" s="266"/>
      <c r="H62" s="266"/>
      <c r="I62" s="266" t="s">
        <v>189</v>
      </c>
      <c r="J62" s="258"/>
      <c r="K62" s="258"/>
      <c r="L62" s="258"/>
      <c r="M62" s="262"/>
      <c r="N62" s="292">
        <v>2.6210161290322581E-2</v>
      </c>
      <c r="O62" s="292">
        <v>2.6368700000000002E-2</v>
      </c>
      <c r="P62" s="286" t="s">
        <v>199</v>
      </c>
      <c r="Q62" s="286">
        <f t="shared" si="7"/>
        <v>1.5853870967742073E-4</v>
      </c>
      <c r="R62" s="186">
        <f t="shared" si="8"/>
        <v>6.0487498692332053E-3</v>
      </c>
      <c r="S62" s="285">
        <v>-2.6079537716495946E-2</v>
      </c>
      <c r="T62" s="285">
        <v>-2.1241463558527997E-2</v>
      </c>
      <c r="U62" s="258"/>
      <c r="V62" s="258"/>
      <c r="W62" s="230"/>
      <c r="X62" s="262"/>
      <c r="Y62" s="191" t="s">
        <v>234</v>
      </c>
      <c r="Z62" s="191"/>
    </row>
    <row r="63" spans="1:26" ht="26.25" x14ac:dyDescent="0.25">
      <c r="A63" s="177"/>
      <c r="B63" s="178" t="str">
        <f t="shared" si="17"/>
        <v>Алтайский край</v>
      </c>
      <c r="C63" s="178" t="str">
        <f t="shared" si="17"/>
        <v>ПАО "МРСК Сибири"</v>
      </c>
      <c r="D63" s="179" t="str">
        <f t="shared" si="17"/>
        <v>Алтайэнерго</v>
      </c>
      <c r="E63" s="266" t="s">
        <v>229</v>
      </c>
      <c r="F63" s="266"/>
      <c r="G63" s="266"/>
      <c r="H63" s="266"/>
      <c r="I63" s="266" t="s">
        <v>189</v>
      </c>
      <c r="J63" s="258"/>
      <c r="K63" s="258"/>
      <c r="L63" s="258"/>
      <c r="M63" s="262"/>
      <c r="N63" s="292">
        <v>0.3275545552891293</v>
      </c>
      <c r="O63" s="292">
        <v>0.3275545552891293</v>
      </c>
      <c r="P63" s="286"/>
      <c r="Q63" s="286">
        <f t="shared" si="7"/>
        <v>0</v>
      </c>
      <c r="R63" s="186">
        <f t="shared" si="8"/>
        <v>0</v>
      </c>
      <c r="S63" s="285">
        <v>-0.41102350922699965</v>
      </c>
      <c r="T63" s="285">
        <v>-0.38627288181365266</v>
      </c>
      <c r="U63" s="258"/>
      <c r="V63" s="258"/>
      <c r="W63" s="230"/>
      <c r="X63" s="262"/>
      <c r="Y63" s="191" t="s">
        <v>234</v>
      </c>
      <c r="Z63" s="191"/>
    </row>
    <row r="64" spans="1:26" ht="26.25" x14ac:dyDescent="0.25">
      <c r="A64" s="177"/>
      <c r="B64" s="178" t="str">
        <f t="shared" si="17"/>
        <v>Алтайский край</v>
      </c>
      <c r="C64" s="178" t="str">
        <f t="shared" si="17"/>
        <v>ПАО "МРСК Сибири"</v>
      </c>
      <c r="D64" s="179" t="str">
        <f t="shared" si="17"/>
        <v>Алтайэнерго</v>
      </c>
      <c r="E64" s="266" t="s">
        <v>230</v>
      </c>
      <c r="F64" s="266"/>
      <c r="G64" s="266"/>
      <c r="H64" s="266"/>
      <c r="I64" s="266" t="s">
        <v>189</v>
      </c>
      <c r="J64" s="258"/>
      <c r="K64" s="258"/>
      <c r="L64" s="258"/>
      <c r="M64" s="262"/>
      <c r="N64" s="292">
        <v>3.0124398318076451</v>
      </c>
      <c r="O64" s="292">
        <v>3.0124398318076451</v>
      </c>
      <c r="P64" s="286"/>
      <c r="Q64" s="286">
        <f t="shared" si="7"/>
        <v>0</v>
      </c>
      <c r="R64" s="186">
        <f t="shared" si="8"/>
        <v>0</v>
      </c>
      <c r="S64" s="285">
        <v>0.79816305761409678</v>
      </c>
      <c r="T64" s="285">
        <v>0.91734308872389514</v>
      </c>
      <c r="U64" s="258"/>
      <c r="V64" s="258"/>
      <c r="W64" s="230"/>
      <c r="X64" s="262"/>
      <c r="Y64" s="191" t="s">
        <v>234</v>
      </c>
      <c r="Z64" s="191"/>
    </row>
    <row r="65" spans="1:26" x14ac:dyDescent="0.25">
      <c r="A65" s="168" t="s">
        <v>23</v>
      </c>
      <c r="B65" s="169" t="str">
        <f t="shared" si="17"/>
        <v>Алтайский край</v>
      </c>
      <c r="C65" s="169" t="str">
        <f t="shared" si="17"/>
        <v>ПАО "МРСК Сибири"</v>
      </c>
      <c r="D65" s="170" t="str">
        <f t="shared" si="17"/>
        <v>Алтайэнерго</v>
      </c>
      <c r="E65" s="273" t="s">
        <v>190</v>
      </c>
      <c r="F65" s="273"/>
      <c r="G65" s="273"/>
      <c r="H65" s="273"/>
      <c r="I65" s="273" t="s">
        <v>190</v>
      </c>
      <c r="J65" s="255"/>
      <c r="K65" s="255"/>
      <c r="L65" s="255"/>
      <c r="M65" s="261"/>
      <c r="N65" s="292">
        <v>38.077689645161293</v>
      </c>
      <c r="O65" s="292">
        <v>39.743921264516104</v>
      </c>
      <c r="P65" s="288"/>
      <c r="Q65" s="288">
        <f t="shared" si="7"/>
        <v>1.6662316193548108</v>
      </c>
      <c r="R65" s="194">
        <f t="shared" si="8"/>
        <v>4.3758737331022646E-2</v>
      </c>
      <c r="S65" s="285">
        <v>-5.5748626064516102</v>
      </c>
      <c r="T65" s="285">
        <v>-3.063868772915896</v>
      </c>
      <c r="U65" s="255"/>
      <c r="V65" s="255"/>
      <c r="W65" s="229"/>
      <c r="X65" s="261"/>
      <c r="Y65" s="171"/>
      <c r="Z65" s="171" t="s">
        <v>261</v>
      </c>
    </row>
    <row r="66" spans="1:26" x14ac:dyDescent="0.25">
      <c r="A66" s="168" t="s">
        <v>25</v>
      </c>
      <c r="B66" s="169" t="str">
        <f t="shared" si="17"/>
        <v>Алтайский край</v>
      </c>
      <c r="C66" s="169" t="str">
        <f t="shared" si="17"/>
        <v>ПАО "МРСК Сибири"</v>
      </c>
      <c r="D66" s="170" t="str">
        <f t="shared" si="17"/>
        <v>Алтайэнерго</v>
      </c>
      <c r="E66" s="273" t="s">
        <v>191</v>
      </c>
      <c r="F66" s="273"/>
      <c r="G66" s="273"/>
      <c r="H66" s="273"/>
      <c r="I66" s="273" t="s">
        <v>191</v>
      </c>
      <c r="J66" s="255"/>
      <c r="K66" s="255"/>
      <c r="L66" s="255"/>
      <c r="M66" s="261"/>
      <c r="N66" s="283">
        <f>SUM(N67:N71)</f>
        <v>204.47243548387098</v>
      </c>
      <c r="O66" s="284">
        <f>SUM(O67:O71)</f>
        <v>212.01501238602151</v>
      </c>
      <c r="P66" s="284"/>
      <c r="Q66" s="284">
        <f t="shared" si="7"/>
        <v>7.5425769021505289</v>
      </c>
      <c r="R66" s="174">
        <f t="shared" si="8"/>
        <v>3.6887988761426405E-2</v>
      </c>
      <c r="S66" s="283">
        <f>SUM(S67:S71)</f>
        <v>1.200067096774184</v>
      </c>
      <c r="T66" s="284">
        <f>SUM(T67:T71)</f>
        <v>27.806958761996032</v>
      </c>
      <c r="U66" s="255"/>
      <c r="V66" s="255"/>
      <c r="W66" s="229"/>
      <c r="X66" s="261"/>
      <c r="Y66" s="171"/>
      <c r="Z66" s="171" t="s">
        <v>261</v>
      </c>
    </row>
    <row r="67" spans="1:26" x14ac:dyDescent="0.25">
      <c r="A67" s="177"/>
      <c r="B67" s="178" t="str">
        <f t="shared" si="17"/>
        <v>Алтайский край</v>
      </c>
      <c r="C67" s="178" t="str">
        <f t="shared" si="17"/>
        <v>ПАО "МРСК Сибири"</v>
      </c>
      <c r="D67" s="179" t="str">
        <f t="shared" si="17"/>
        <v>Алтайэнерго</v>
      </c>
      <c r="E67" s="266" t="s">
        <v>258</v>
      </c>
      <c r="F67" s="266"/>
      <c r="G67" s="266"/>
      <c r="H67" s="266"/>
      <c r="I67" s="266" t="s">
        <v>191</v>
      </c>
      <c r="J67" s="258"/>
      <c r="K67" s="258"/>
      <c r="L67" s="258"/>
      <c r="M67" s="262"/>
      <c r="N67" s="292">
        <v>82.514671290322582</v>
      </c>
      <c r="O67" s="292">
        <v>82.514671290322582</v>
      </c>
      <c r="P67" s="286" t="s">
        <v>199</v>
      </c>
      <c r="Q67" s="286">
        <f t="shared" si="7"/>
        <v>0</v>
      </c>
      <c r="R67" s="186">
        <f t="shared" si="8"/>
        <v>0</v>
      </c>
      <c r="S67" s="285">
        <v>0.56605580645161524</v>
      </c>
      <c r="T67" s="285">
        <v>8.4647705257251857</v>
      </c>
      <c r="U67" s="258"/>
      <c r="V67" s="258"/>
      <c r="W67" s="230"/>
      <c r="X67" s="262"/>
      <c r="Y67" s="191" t="s">
        <v>234</v>
      </c>
      <c r="Z67" s="191"/>
    </row>
    <row r="68" spans="1:26" x14ac:dyDescent="0.25">
      <c r="A68" s="177"/>
      <c r="B68" s="178" t="str">
        <f t="shared" si="17"/>
        <v>Алтайский край</v>
      </c>
      <c r="C68" s="178" t="str">
        <f t="shared" si="17"/>
        <v>ПАО "МРСК Сибири"</v>
      </c>
      <c r="D68" s="179" t="str">
        <f t="shared" si="17"/>
        <v>Алтайэнерго</v>
      </c>
      <c r="E68" s="266" t="s">
        <v>259</v>
      </c>
      <c r="F68" s="266"/>
      <c r="G68" s="266"/>
      <c r="H68" s="266"/>
      <c r="I68" s="266" t="s">
        <v>191</v>
      </c>
      <c r="J68" s="258"/>
      <c r="K68" s="258"/>
      <c r="L68" s="258"/>
      <c r="M68" s="262"/>
      <c r="N68" s="292">
        <v>10.741717612903226</v>
      </c>
      <c r="O68" s="292">
        <v>10.741717612903226</v>
      </c>
      <c r="P68" s="286" t="s">
        <v>199</v>
      </c>
      <c r="Q68" s="286">
        <f t="shared" si="7"/>
        <v>0</v>
      </c>
      <c r="R68" s="186">
        <f t="shared" si="8"/>
        <v>0</v>
      </c>
      <c r="S68" s="285">
        <v>-9.0763677419353428E-2</v>
      </c>
      <c r="T68" s="285">
        <v>1.181989472408457</v>
      </c>
      <c r="U68" s="258"/>
      <c r="V68" s="258"/>
      <c r="W68" s="230"/>
      <c r="X68" s="262"/>
      <c r="Y68" s="191" t="s">
        <v>234</v>
      </c>
      <c r="Z68" s="191"/>
    </row>
    <row r="69" spans="1:26" x14ac:dyDescent="0.25">
      <c r="A69" s="177"/>
      <c r="B69" s="178" t="str">
        <f t="shared" ref="B69:D71" si="18">B68</f>
        <v>Алтайский край</v>
      </c>
      <c r="C69" s="178" t="str">
        <f t="shared" si="18"/>
        <v>ПАО "МРСК Сибири"</v>
      </c>
      <c r="D69" s="179" t="str">
        <f t="shared" si="18"/>
        <v>Алтайэнерго</v>
      </c>
      <c r="E69" s="266" t="s">
        <v>260</v>
      </c>
      <c r="F69" s="266"/>
      <c r="G69" s="266"/>
      <c r="H69" s="266"/>
      <c r="I69" s="266" t="s">
        <v>191</v>
      </c>
      <c r="J69" s="258"/>
      <c r="K69" s="258"/>
      <c r="L69" s="258"/>
      <c r="M69" s="262"/>
      <c r="N69" s="292">
        <v>85.754614096774191</v>
      </c>
      <c r="O69" s="292">
        <v>85.754614096774191</v>
      </c>
      <c r="P69" s="286" t="s">
        <v>199</v>
      </c>
      <c r="Q69" s="286">
        <f t="shared" si="7"/>
        <v>0</v>
      </c>
      <c r="R69" s="186">
        <f t="shared" si="8"/>
        <v>0</v>
      </c>
      <c r="S69" s="285">
        <v>-8.829429032246594E-2</v>
      </c>
      <c r="T69" s="285">
        <v>7.9658155361363896</v>
      </c>
      <c r="U69" s="258"/>
      <c r="V69" s="258"/>
      <c r="W69" s="230"/>
      <c r="X69" s="262"/>
      <c r="Y69" s="191" t="s">
        <v>234</v>
      </c>
      <c r="Z69" s="191"/>
    </row>
    <row r="70" spans="1:26" x14ac:dyDescent="0.25">
      <c r="A70" s="177"/>
      <c r="B70" s="178" t="str">
        <f t="shared" si="18"/>
        <v>Алтайский край</v>
      </c>
      <c r="C70" s="178" t="str">
        <f t="shared" si="18"/>
        <v>ПАО "МРСК Сибири"</v>
      </c>
      <c r="D70" s="179" t="str">
        <f t="shared" si="18"/>
        <v>Алтайэнерго</v>
      </c>
      <c r="E70" s="266" t="s">
        <v>229</v>
      </c>
      <c r="F70" s="266"/>
      <c r="G70" s="266"/>
      <c r="H70" s="266"/>
      <c r="I70" s="266" t="s">
        <v>191</v>
      </c>
      <c r="J70" s="258"/>
      <c r="K70" s="258"/>
      <c r="L70" s="258"/>
      <c r="M70" s="262"/>
      <c r="N70" s="292">
        <v>25.461432483870958</v>
      </c>
      <c r="O70" s="292">
        <v>33.004009386021501</v>
      </c>
      <c r="P70" s="286"/>
      <c r="Q70" s="286">
        <f t="shared" si="7"/>
        <v>7.5425769021505431</v>
      </c>
      <c r="R70" s="186">
        <f t="shared" si="8"/>
        <v>0.29623537116101128</v>
      </c>
      <c r="S70" s="285">
        <v>0.81306925806438812</v>
      </c>
      <c r="T70" s="285">
        <v>10.194383227726</v>
      </c>
      <c r="U70" s="258"/>
      <c r="V70" s="258"/>
      <c r="W70" s="230"/>
      <c r="X70" s="262"/>
      <c r="Y70" s="191" t="s">
        <v>234</v>
      </c>
      <c r="Z70" s="191"/>
    </row>
    <row r="71" spans="1:26" ht="15.75" thickBot="1" x14ac:dyDescent="0.3">
      <c r="A71" s="197"/>
      <c r="B71" s="198" t="str">
        <f t="shared" si="18"/>
        <v>Алтайский край</v>
      </c>
      <c r="C71" s="198" t="str">
        <f t="shared" si="18"/>
        <v>ПАО "МРСК Сибири"</v>
      </c>
      <c r="D71" s="199" t="str">
        <f t="shared" si="18"/>
        <v>Алтайэнерго</v>
      </c>
      <c r="E71" s="274" t="s">
        <v>230</v>
      </c>
      <c r="F71" s="274"/>
      <c r="G71" s="274"/>
      <c r="H71" s="274"/>
      <c r="I71" s="274" t="s">
        <v>191</v>
      </c>
      <c r="J71" s="259"/>
      <c r="K71" s="259"/>
      <c r="L71" s="259"/>
      <c r="M71" s="263"/>
      <c r="N71" s="290"/>
      <c r="O71" s="290"/>
      <c r="P71" s="290"/>
      <c r="Q71" s="290">
        <f t="shared" si="7"/>
        <v>0</v>
      </c>
      <c r="R71" s="206" t="str">
        <f t="shared" si="8"/>
        <v/>
      </c>
      <c r="S71" s="289"/>
      <c r="T71" s="290"/>
      <c r="U71" s="259"/>
      <c r="V71" s="259"/>
      <c r="W71" s="231"/>
      <c r="X71" s="263"/>
      <c r="Y71" s="200"/>
      <c r="Z71" s="200"/>
    </row>
    <row r="73" spans="1:26" x14ac:dyDescent="0.25">
      <c r="N73" s="291"/>
      <c r="O73" s="291"/>
    </row>
    <row r="74" spans="1:26" x14ac:dyDescent="0.25">
      <c r="N74" s="291"/>
      <c r="O74" s="291"/>
      <c r="P74" s="291"/>
    </row>
    <row r="75" spans="1:26" x14ac:dyDescent="0.25">
      <c r="N75" s="291"/>
      <c r="O75" s="291"/>
      <c r="P75" s="291"/>
    </row>
    <row r="76" spans="1:26" x14ac:dyDescent="0.25">
      <c r="N76" s="291"/>
      <c r="O76" s="291"/>
      <c r="P76" s="291"/>
    </row>
    <row r="77" spans="1:26" x14ac:dyDescent="0.25">
      <c r="J77" s="295"/>
      <c r="N77" s="291"/>
      <c r="O77" s="291"/>
      <c r="P77" s="291"/>
    </row>
    <row r="78" spans="1:26" x14ac:dyDescent="0.25">
      <c r="J78" s="294"/>
      <c r="K78" s="294"/>
      <c r="L78" s="294"/>
      <c r="M78" s="291"/>
      <c r="N78" s="291"/>
      <c r="O78" s="291"/>
      <c r="P78" s="291"/>
    </row>
    <row r="79" spans="1:26" x14ac:dyDescent="0.25">
      <c r="J79" s="294"/>
      <c r="K79" s="294"/>
      <c r="L79" s="294"/>
      <c r="M79" s="291"/>
      <c r="N79" s="291"/>
      <c r="O79" s="291"/>
      <c r="P79" s="291"/>
    </row>
    <row r="80" spans="1:26" x14ac:dyDescent="0.25">
      <c r="J80" s="294"/>
      <c r="K80" s="294"/>
      <c r="L80" s="294"/>
      <c r="M80" s="291"/>
      <c r="N80" s="291"/>
      <c r="O80" s="291"/>
      <c r="P80" s="291"/>
    </row>
    <row r="81" spans="10:16" x14ac:dyDescent="0.25">
      <c r="J81" s="294"/>
      <c r="K81" s="294"/>
      <c r="L81" s="294"/>
      <c r="M81" s="291"/>
      <c r="N81" s="291"/>
      <c r="O81" s="291"/>
      <c r="P81" s="291"/>
    </row>
    <row r="82" spans="10:16" x14ac:dyDescent="0.25">
      <c r="J82" s="294"/>
      <c r="K82" s="294"/>
      <c r="L82" s="294"/>
      <c r="M82" s="291"/>
      <c r="N82" s="291"/>
      <c r="O82" s="291"/>
      <c r="P82" s="291"/>
    </row>
    <row r="83" spans="10:16" x14ac:dyDescent="0.25">
      <c r="J83" s="294"/>
      <c r="K83" s="294"/>
      <c r="L83" s="294"/>
      <c r="M83" s="291"/>
      <c r="N83" s="291"/>
      <c r="O83" s="291"/>
      <c r="P83" s="291"/>
    </row>
    <row r="84" spans="10:16" x14ac:dyDescent="0.25">
      <c r="J84" s="294"/>
      <c r="K84" s="294"/>
      <c r="L84" s="294"/>
      <c r="M84" s="291"/>
      <c r="N84" s="291"/>
      <c r="O84" s="291"/>
      <c r="P84" s="291"/>
    </row>
    <row r="85" spans="10:16" x14ac:dyDescent="0.25">
      <c r="J85" s="294"/>
      <c r="K85" s="294"/>
      <c r="L85" s="294"/>
      <c r="M85" s="291"/>
      <c r="N85" s="291"/>
      <c r="O85" s="291"/>
      <c r="P85" s="291"/>
    </row>
    <row r="86" spans="10:16" x14ac:dyDescent="0.25">
      <c r="J86" s="294"/>
      <c r="K86" s="294"/>
      <c r="L86" s="294"/>
      <c r="M86" s="291"/>
      <c r="N86" s="291"/>
      <c r="O86" s="291"/>
      <c r="P86" s="291"/>
    </row>
    <row r="87" spans="10:16" x14ac:dyDescent="0.25">
      <c r="J87" s="294"/>
      <c r="K87" s="294"/>
      <c r="L87" s="294"/>
      <c r="M87" s="291"/>
      <c r="N87" s="291"/>
      <c r="O87" s="291"/>
      <c r="P87" s="291"/>
    </row>
    <row r="88" spans="10:16" x14ac:dyDescent="0.25">
      <c r="J88" s="294"/>
      <c r="K88" s="294"/>
      <c r="L88" s="294"/>
      <c r="M88" s="291"/>
      <c r="N88" s="291"/>
      <c r="O88" s="291"/>
      <c r="P88" s="291"/>
    </row>
    <row r="89" spans="10:16" x14ac:dyDescent="0.25">
      <c r="J89" s="294"/>
      <c r="K89" s="294"/>
      <c r="L89" s="294"/>
      <c r="M89" s="291"/>
      <c r="N89" s="291"/>
      <c r="O89" s="291"/>
      <c r="P89" s="291"/>
    </row>
    <row r="90" spans="10:16" x14ac:dyDescent="0.25">
      <c r="J90" s="294"/>
      <c r="K90" s="294"/>
      <c r="L90" s="294"/>
      <c r="M90" s="291"/>
      <c r="N90" s="291"/>
      <c r="O90" s="291"/>
      <c r="P90" s="291"/>
    </row>
    <row r="91" spans="10:16" x14ac:dyDescent="0.25">
      <c r="J91" s="294"/>
      <c r="K91" s="294"/>
      <c r="L91" s="294"/>
      <c r="M91" s="291"/>
      <c r="N91" s="291"/>
      <c r="O91" s="291"/>
      <c r="P91" s="291"/>
    </row>
    <row r="92" spans="10:16" x14ac:dyDescent="0.25">
      <c r="J92" s="294"/>
      <c r="K92" s="294"/>
      <c r="L92" s="294"/>
      <c r="M92" s="291"/>
      <c r="N92" s="291"/>
      <c r="O92" s="291"/>
      <c r="P92" s="291"/>
    </row>
    <row r="93" spans="10:16" x14ac:dyDescent="0.25">
      <c r="J93" s="294"/>
      <c r="K93" s="294"/>
      <c r="L93" s="294"/>
      <c r="M93" s="291"/>
      <c r="N93" s="291"/>
      <c r="O93" s="291"/>
      <c r="P93" s="291"/>
    </row>
    <row r="94" spans="10:16" x14ac:dyDescent="0.25">
      <c r="J94" s="294"/>
      <c r="K94" s="294"/>
      <c r="L94" s="294"/>
      <c r="M94" s="291"/>
      <c r="N94" s="291"/>
      <c r="O94" s="291"/>
      <c r="P94" s="291"/>
    </row>
    <row r="95" spans="10:16" x14ac:dyDescent="0.25">
      <c r="J95" s="294"/>
      <c r="K95" s="294"/>
      <c r="L95" s="294"/>
      <c r="M95" s="291"/>
      <c r="N95" s="291"/>
      <c r="O95" s="291"/>
      <c r="P95" s="291"/>
    </row>
    <row r="96" spans="10:16" x14ac:dyDescent="0.25">
      <c r="J96" s="294"/>
      <c r="K96" s="294"/>
      <c r="L96" s="294"/>
      <c r="M96" s="291"/>
      <c r="N96" s="291"/>
      <c r="O96" s="291"/>
      <c r="P96" s="291"/>
    </row>
    <row r="97" spans="10:16" x14ac:dyDescent="0.25">
      <c r="J97" s="294"/>
      <c r="K97" s="294"/>
      <c r="L97" s="294"/>
      <c r="M97" s="291"/>
      <c r="N97" s="291"/>
      <c r="O97" s="291"/>
      <c r="P97" s="291"/>
    </row>
    <row r="98" spans="10:16" x14ac:dyDescent="0.25">
      <c r="M98" s="291"/>
      <c r="N98" s="291"/>
      <c r="O98" s="291"/>
      <c r="P98" s="291"/>
    </row>
    <row r="99" spans="10:16" x14ac:dyDescent="0.25">
      <c r="M99" s="291"/>
      <c r="N99" s="291"/>
      <c r="O99" s="291"/>
      <c r="P99" s="291"/>
    </row>
    <row r="100" spans="10:16" x14ac:dyDescent="0.25">
      <c r="M100" s="291"/>
      <c r="N100" s="291"/>
      <c r="O100" s="291"/>
      <c r="P100" s="291"/>
    </row>
    <row r="101" spans="10:16" x14ac:dyDescent="0.25">
      <c r="M101" s="291"/>
      <c r="N101" s="291"/>
      <c r="O101" s="291"/>
      <c r="P101" s="291"/>
    </row>
    <row r="102" spans="10:16" x14ac:dyDescent="0.25">
      <c r="M102" s="291"/>
      <c r="N102" s="291"/>
      <c r="O102" s="291"/>
      <c r="P102" s="291"/>
    </row>
    <row r="103" spans="10:16" x14ac:dyDescent="0.25">
      <c r="M103" s="291"/>
      <c r="N103" s="291"/>
      <c r="O103" s="291"/>
      <c r="P103" s="291"/>
    </row>
    <row r="104" spans="10:16" x14ac:dyDescent="0.25">
      <c r="M104" s="291"/>
      <c r="N104" s="291"/>
      <c r="O104" s="291"/>
      <c r="P104" s="291"/>
    </row>
    <row r="105" spans="10:16" x14ac:dyDescent="0.25">
      <c r="M105" s="291"/>
      <c r="N105" s="291"/>
      <c r="O105" s="291"/>
      <c r="P105" s="291"/>
    </row>
    <row r="106" spans="10:16" x14ac:dyDescent="0.25">
      <c r="M106" s="291"/>
      <c r="N106" s="291"/>
      <c r="O106" s="291"/>
      <c r="P106" s="291"/>
    </row>
    <row r="107" spans="10:16" x14ac:dyDescent="0.25">
      <c r="M107" s="291"/>
      <c r="N107" s="291"/>
      <c r="O107" s="291"/>
      <c r="P107" s="291"/>
    </row>
    <row r="108" spans="10:16" x14ac:dyDescent="0.25">
      <c r="M108" s="291"/>
      <c r="N108" s="291"/>
      <c r="O108" s="291"/>
      <c r="P108" s="291"/>
    </row>
    <row r="109" spans="10:16" x14ac:dyDescent="0.25">
      <c r="M109" s="291"/>
      <c r="N109" s="291"/>
      <c r="O109" s="291"/>
      <c r="P109" s="291"/>
    </row>
    <row r="110" spans="10:16" x14ac:dyDescent="0.25">
      <c r="M110" s="291"/>
      <c r="N110" s="291"/>
      <c r="O110" s="291"/>
      <c r="P110" s="291"/>
    </row>
    <row r="111" spans="10:16" x14ac:dyDescent="0.25">
      <c r="M111" s="291"/>
      <c r="N111" s="291"/>
      <c r="O111" s="291"/>
      <c r="P111" s="291"/>
    </row>
    <row r="112" spans="10:16" x14ac:dyDescent="0.25">
      <c r="M112" s="291"/>
      <c r="N112" s="291"/>
      <c r="O112" s="291"/>
      <c r="P112" s="291"/>
    </row>
    <row r="113" spans="13:16" x14ac:dyDescent="0.25">
      <c r="M113" s="291"/>
      <c r="N113" s="291"/>
      <c r="O113" s="291"/>
      <c r="P113" s="291"/>
    </row>
    <row r="114" spans="13:16" x14ac:dyDescent="0.25">
      <c r="M114" s="291"/>
      <c r="N114" s="291"/>
      <c r="O114" s="291"/>
      <c r="P114" s="291"/>
    </row>
    <row r="115" spans="13:16" x14ac:dyDescent="0.25">
      <c r="M115" s="291"/>
      <c r="N115" s="291"/>
      <c r="O115" s="291"/>
      <c r="P115" s="291"/>
    </row>
    <row r="116" spans="13:16" x14ac:dyDescent="0.25">
      <c r="M116" s="291"/>
      <c r="N116" s="291"/>
      <c r="O116" s="291"/>
      <c r="P116" s="291"/>
    </row>
    <row r="117" spans="13:16" x14ac:dyDescent="0.25">
      <c r="M117" s="291"/>
      <c r="N117" s="291"/>
      <c r="O117" s="291"/>
      <c r="P117" s="291"/>
    </row>
    <row r="118" spans="13:16" x14ac:dyDescent="0.25">
      <c r="M118" s="291"/>
      <c r="N118" s="291"/>
      <c r="O118" s="291"/>
      <c r="P118" s="291"/>
    </row>
    <row r="119" spans="13:16" x14ac:dyDescent="0.25">
      <c r="M119" s="291"/>
      <c r="N119" s="291"/>
      <c r="O119" s="291"/>
      <c r="P119" s="291"/>
    </row>
    <row r="120" spans="13:16" x14ac:dyDescent="0.25">
      <c r="M120" s="291"/>
      <c r="N120" s="291"/>
      <c r="O120" s="291"/>
      <c r="P120" s="291"/>
    </row>
    <row r="121" spans="13:16" x14ac:dyDescent="0.25">
      <c r="M121" s="291"/>
      <c r="N121" s="291"/>
      <c r="O121" s="291"/>
      <c r="P121" s="291"/>
    </row>
    <row r="122" spans="13:16" x14ac:dyDescent="0.25">
      <c r="M122" s="291"/>
      <c r="N122" s="291"/>
      <c r="O122" s="291"/>
      <c r="P122" s="291"/>
    </row>
    <row r="123" spans="13:16" x14ac:dyDescent="0.25">
      <c r="M123" s="291"/>
      <c r="N123" s="291"/>
      <c r="O123" s="291"/>
      <c r="P123" s="291"/>
    </row>
    <row r="124" spans="13:16" x14ac:dyDescent="0.25">
      <c r="M124" s="291"/>
      <c r="N124" s="291"/>
      <c r="O124" s="291"/>
      <c r="P124" s="291"/>
    </row>
    <row r="125" spans="13:16" x14ac:dyDescent="0.25">
      <c r="M125" s="291"/>
      <c r="N125" s="291"/>
      <c r="O125" s="291"/>
      <c r="P125" s="291"/>
    </row>
    <row r="126" spans="13:16" x14ac:dyDescent="0.25">
      <c r="M126" s="291"/>
      <c r="N126" s="291"/>
      <c r="O126" s="291"/>
      <c r="P126" s="291"/>
    </row>
    <row r="127" spans="13:16" x14ac:dyDescent="0.25">
      <c r="M127" s="291"/>
      <c r="N127" s="291"/>
      <c r="O127" s="291"/>
      <c r="P127" s="291"/>
    </row>
    <row r="128" spans="13:16" x14ac:dyDescent="0.25">
      <c r="M128" s="291"/>
      <c r="N128" s="291"/>
      <c r="O128" s="291"/>
      <c r="P128" s="291"/>
    </row>
    <row r="129" spans="13:16" x14ac:dyDescent="0.25">
      <c r="M129" s="291"/>
      <c r="N129" s="291"/>
      <c r="O129" s="291"/>
      <c r="P129" s="291"/>
    </row>
    <row r="130" spans="13:16" x14ac:dyDescent="0.25">
      <c r="M130" s="291"/>
      <c r="N130" s="291"/>
      <c r="O130" s="291"/>
      <c r="P130" s="291"/>
    </row>
    <row r="131" spans="13:16" x14ac:dyDescent="0.25">
      <c r="M131" s="291"/>
      <c r="N131" s="291"/>
      <c r="O131" s="291"/>
      <c r="P131" s="291"/>
    </row>
    <row r="132" spans="13:16" x14ac:dyDescent="0.25">
      <c r="M132" s="291"/>
      <c r="N132" s="291"/>
      <c r="O132" s="291"/>
      <c r="P132" s="291"/>
    </row>
    <row r="133" spans="13:16" x14ac:dyDescent="0.25">
      <c r="M133" s="291"/>
      <c r="N133" s="291"/>
      <c r="O133" s="291"/>
      <c r="P133" s="291"/>
    </row>
    <row r="134" spans="13:16" x14ac:dyDescent="0.25">
      <c r="M134" s="291"/>
      <c r="N134" s="291"/>
      <c r="O134" s="291"/>
      <c r="P134" s="291"/>
    </row>
    <row r="135" spans="13:16" x14ac:dyDescent="0.25">
      <c r="M135" s="291"/>
      <c r="N135" s="291"/>
      <c r="O135" s="291"/>
      <c r="P135" s="291"/>
    </row>
    <row r="136" spans="13:16" x14ac:dyDescent="0.25">
      <c r="M136" s="291"/>
      <c r="N136" s="291"/>
      <c r="O136" s="291"/>
      <c r="P136" s="291"/>
    </row>
    <row r="137" spans="13:16" x14ac:dyDescent="0.25">
      <c r="M137" s="291"/>
      <c r="O137" s="291"/>
      <c r="P137" s="291"/>
    </row>
    <row r="138" spans="13:16" x14ac:dyDescent="0.25">
      <c r="M138" s="291"/>
      <c r="O138" s="291"/>
      <c r="P138" s="291"/>
    </row>
    <row r="139" spans="13:16" x14ac:dyDescent="0.25">
      <c r="M139" s="291"/>
      <c r="O139" s="291"/>
      <c r="P139" s="291"/>
    </row>
    <row r="140" spans="13:16" x14ac:dyDescent="0.25">
      <c r="M140" s="291"/>
      <c r="O140" s="291"/>
      <c r="P140" s="291"/>
    </row>
    <row r="141" spans="13:16" x14ac:dyDescent="0.25">
      <c r="M141" s="291"/>
      <c r="O141" s="291"/>
      <c r="P141" s="291"/>
    </row>
    <row r="142" spans="13:16" x14ac:dyDescent="0.25">
      <c r="M142" s="291"/>
      <c r="O142" s="291"/>
      <c r="P142" s="291"/>
    </row>
    <row r="143" spans="13:16" x14ac:dyDescent="0.25">
      <c r="M143" s="291"/>
      <c r="O143" s="291"/>
      <c r="P143" s="291"/>
    </row>
    <row r="144" spans="13:16" x14ac:dyDescent="0.25">
      <c r="M144" s="291"/>
      <c r="O144" s="291"/>
      <c r="P144" s="291"/>
    </row>
    <row r="145" spans="13:16" x14ac:dyDescent="0.25">
      <c r="M145" s="291"/>
      <c r="O145" s="291"/>
      <c r="P145" s="291"/>
    </row>
    <row r="146" spans="13:16" x14ac:dyDescent="0.25">
      <c r="M146" s="291"/>
      <c r="O146" s="291"/>
      <c r="P146" s="291"/>
    </row>
    <row r="147" spans="13:16" x14ac:dyDescent="0.25">
      <c r="M147" s="291"/>
      <c r="O147" s="291"/>
      <c r="P147" s="291"/>
    </row>
    <row r="148" spans="13:16" x14ac:dyDescent="0.25">
      <c r="M148" s="291"/>
      <c r="O148" s="291"/>
      <c r="P148" s="291"/>
    </row>
    <row r="149" spans="13:16" x14ac:dyDescent="0.25">
      <c r="M149" s="291"/>
      <c r="O149" s="291"/>
      <c r="P149" s="291"/>
    </row>
    <row r="150" spans="13:16" x14ac:dyDescent="0.25">
      <c r="M150" s="291"/>
      <c r="O150" s="291"/>
      <c r="P150" s="291"/>
    </row>
    <row r="151" spans="13:16" x14ac:dyDescent="0.25">
      <c r="O151" s="291"/>
      <c r="P151" s="291"/>
    </row>
    <row r="152" spans="13:16" x14ac:dyDescent="0.25">
      <c r="O152" s="291"/>
      <c r="P152" s="291"/>
    </row>
    <row r="153" spans="13:16" x14ac:dyDescent="0.25">
      <c r="O153" s="291"/>
      <c r="P153" s="291"/>
    </row>
    <row r="154" spans="13:16" x14ac:dyDescent="0.25">
      <c r="O154" s="291"/>
      <c r="P154" s="291"/>
    </row>
    <row r="155" spans="13:16" x14ac:dyDescent="0.25">
      <c r="O155" s="291"/>
      <c r="P155" s="291"/>
    </row>
    <row r="156" spans="13:16" x14ac:dyDescent="0.25">
      <c r="O156" s="291"/>
      <c r="P156" s="291"/>
    </row>
    <row r="157" spans="13:16" x14ac:dyDescent="0.25">
      <c r="O157" s="291"/>
      <c r="P157" s="291"/>
    </row>
    <row r="158" spans="13:16" x14ac:dyDescent="0.25">
      <c r="O158" s="291"/>
      <c r="P158" s="291"/>
    </row>
    <row r="159" spans="13:16" x14ac:dyDescent="0.25">
      <c r="O159" s="291"/>
      <c r="P159" s="291"/>
    </row>
    <row r="160" spans="13:16" x14ac:dyDescent="0.25">
      <c r="O160" s="291"/>
      <c r="P160" s="291"/>
    </row>
    <row r="161" spans="15:16" x14ac:dyDescent="0.25">
      <c r="O161" s="291"/>
      <c r="P161" s="291"/>
    </row>
    <row r="162" spans="15:16" x14ac:dyDescent="0.25">
      <c r="O162" s="291"/>
      <c r="P162" s="291"/>
    </row>
    <row r="163" spans="15:16" x14ac:dyDescent="0.25">
      <c r="O163" s="291"/>
      <c r="P163" s="291"/>
    </row>
    <row r="164" spans="15:16" x14ac:dyDescent="0.25">
      <c r="O164" s="291"/>
      <c r="P164" s="291"/>
    </row>
    <row r="165" spans="15:16" x14ac:dyDescent="0.25">
      <c r="O165" s="291"/>
      <c r="P165" s="291"/>
    </row>
    <row r="166" spans="15:16" x14ac:dyDescent="0.25">
      <c r="O166" s="291"/>
      <c r="P166" s="291"/>
    </row>
    <row r="167" spans="15:16" x14ac:dyDescent="0.25">
      <c r="O167" s="291"/>
      <c r="P167" s="291"/>
    </row>
    <row r="168" spans="15:16" x14ac:dyDescent="0.25">
      <c r="O168" s="291"/>
      <c r="P168" s="291"/>
    </row>
    <row r="169" spans="15:16" x14ac:dyDescent="0.25">
      <c r="O169" s="291"/>
      <c r="P169" s="291"/>
    </row>
    <row r="170" spans="15:16" x14ac:dyDescent="0.25">
      <c r="O170" s="291"/>
      <c r="P170" s="291"/>
    </row>
    <row r="171" spans="15:16" x14ac:dyDescent="0.25">
      <c r="O171" s="291"/>
      <c r="P171" s="291"/>
    </row>
    <row r="172" spans="15:16" x14ac:dyDescent="0.25">
      <c r="O172" s="291"/>
      <c r="P172" s="291"/>
    </row>
    <row r="173" spans="15:16" x14ac:dyDescent="0.25">
      <c r="O173" s="291"/>
    </row>
    <row r="174" spans="15:16" x14ac:dyDescent="0.25">
      <c r="O174" s="291"/>
    </row>
    <row r="175" spans="15:16" x14ac:dyDescent="0.25">
      <c r="O175" s="291"/>
    </row>
    <row r="176" spans="15:16" x14ac:dyDescent="0.25">
      <c r="O176" s="291"/>
    </row>
    <row r="177" spans="15:15" x14ac:dyDescent="0.25">
      <c r="O177" s="291"/>
    </row>
    <row r="178" spans="15:15" x14ac:dyDescent="0.25">
      <c r="O178" s="291"/>
    </row>
    <row r="179" spans="15:15" x14ac:dyDescent="0.25">
      <c r="O179" s="291"/>
    </row>
    <row r="180" spans="15:15" x14ac:dyDescent="0.25">
      <c r="O180" s="291"/>
    </row>
    <row r="181" spans="15:15" x14ac:dyDescent="0.25">
      <c r="O181" s="291"/>
    </row>
    <row r="182" spans="15:15" x14ac:dyDescent="0.25">
      <c r="O182" s="291"/>
    </row>
    <row r="183" spans="15:15" x14ac:dyDescent="0.25">
      <c r="O183" s="291"/>
    </row>
    <row r="184" spans="15:15" x14ac:dyDescent="0.25">
      <c r="O184" s="291"/>
    </row>
    <row r="185" spans="15:15" x14ac:dyDescent="0.25">
      <c r="O185" s="291"/>
    </row>
    <row r="186" spans="15:15" x14ac:dyDescent="0.25">
      <c r="O186" s="291"/>
    </row>
    <row r="187" spans="15:15" x14ac:dyDescent="0.25">
      <c r="O187" s="291"/>
    </row>
    <row r="188" spans="15:15" x14ac:dyDescent="0.25">
      <c r="O188" s="291"/>
    </row>
    <row r="189" spans="15:15" x14ac:dyDescent="0.25">
      <c r="O189" s="291"/>
    </row>
    <row r="190" spans="15:15" x14ac:dyDescent="0.25">
      <c r="O190" s="291"/>
    </row>
    <row r="191" spans="15:15" x14ac:dyDescent="0.25">
      <c r="O191" s="291"/>
    </row>
    <row r="192" spans="15:15" x14ac:dyDescent="0.25">
      <c r="O192" s="291"/>
    </row>
    <row r="193" spans="15:15" x14ac:dyDescent="0.25">
      <c r="O193" s="291"/>
    </row>
    <row r="194" spans="15:15" x14ac:dyDescent="0.25">
      <c r="O194" s="291"/>
    </row>
    <row r="195" spans="15:15" x14ac:dyDescent="0.25">
      <c r="O195" s="291"/>
    </row>
    <row r="196" spans="15:15" x14ac:dyDescent="0.25">
      <c r="O196" s="291"/>
    </row>
    <row r="197" spans="15:15" x14ac:dyDescent="0.25">
      <c r="O197" s="291"/>
    </row>
    <row r="198" spans="15:15" x14ac:dyDescent="0.25">
      <c r="O198" s="291"/>
    </row>
    <row r="199" spans="15:15" x14ac:dyDescent="0.25">
      <c r="O199" s="291"/>
    </row>
    <row r="200" spans="15:15" x14ac:dyDescent="0.25">
      <c r="O200" s="291"/>
    </row>
    <row r="201" spans="15:15" x14ac:dyDescent="0.25">
      <c r="O201" s="291"/>
    </row>
    <row r="202" spans="15:15" x14ac:dyDescent="0.25">
      <c r="O202" s="291"/>
    </row>
    <row r="203" spans="15:15" x14ac:dyDescent="0.25">
      <c r="O203" s="291"/>
    </row>
    <row r="204" spans="15:15" x14ac:dyDescent="0.25">
      <c r="O204" s="291"/>
    </row>
    <row r="205" spans="15:15" x14ac:dyDescent="0.25">
      <c r="O205" s="291"/>
    </row>
    <row r="206" spans="15:15" x14ac:dyDescent="0.25">
      <c r="O206" s="291"/>
    </row>
    <row r="207" spans="15:15" x14ac:dyDescent="0.25">
      <c r="O207" s="291"/>
    </row>
    <row r="208" spans="15:15" x14ac:dyDescent="0.25">
      <c r="O208" s="291"/>
    </row>
    <row r="209" spans="15:15" x14ac:dyDescent="0.25">
      <c r="O209" s="291"/>
    </row>
    <row r="210" spans="15:15" x14ac:dyDescent="0.25">
      <c r="O210" s="291"/>
    </row>
    <row r="211" spans="15:15" x14ac:dyDescent="0.25">
      <c r="O211" s="291"/>
    </row>
    <row r="212" spans="15:15" x14ac:dyDescent="0.25">
      <c r="O212" s="291"/>
    </row>
    <row r="213" spans="15:15" x14ac:dyDescent="0.25">
      <c r="O213" s="291"/>
    </row>
    <row r="214" spans="15:15" x14ac:dyDescent="0.25">
      <c r="O214" s="291"/>
    </row>
    <row r="215" spans="15:15" x14ac:dyDescent="0.25">
      <c r="O215" s="291"/>
    </row>
    <row r="216" spans="15:15" x14ac:dyDescent="0.25">
      <c r="O216" s="291"/>
    </row>
    <row r="217" spans="15:15" x14ac:dyDescent="0.25">
      <c r="O217" s="291"/>
    </row>
    <row r="218" spans="15:15" x14ac:dyDescent="0.25">
      <c r="O218" s="291"/>
    </row>
    <row r="219" spans="15:15" x14ac:dyDescent="0.25">
      <c r="O219" s="291"/>
    </row>
    <row r="220" spans="15:15" x14ac:dyDescent="0.25">
      <c r="O220" s="291"/>
    </row>
    <row r="221" spans="15:15" x14ac:dyDescent="0.25">
      <c r="O221" s="291"/>
    </row>
    <row r="222" spans="15:15" x14ac:dyDescent="0.25">
      <c r="O222" s="291"/>
    </row>
    <row r="223" spans="15:15" x14ac:dyDescent="0.25">
      <c r="O223" s="291"/>
    </row>
    <row r="224" spans="15:15" x14ac:dyDescent="0.25">
      <c r="O224" s="291"/>
    </row>
    <row r="225" spans="15:15" x14ac:dyDescent="0.25">
      <c r="O225" s="291"/>
    </row>
    <row r="226" spans="15:15" x14ac:dyDescent="0.25">
      <c r="O226" s="291"/>
    </row>
    <row r="227" spans="15:15" x14ac:dyDescent="0.25">
      <c r="O227" s="291"/>
    </row>
    <row r="228" spans="15:15" x14ac:dyDescent="0.25">
      <c r="O228" s="291"/>
    </row>
    <row r="229" spans="15:15" x14ac:dyDescent="0.25">
      <c r="O229" s="291"/>
    </row>
    <row r="230" spans="15:15" x14ac:dyDescent="0.25">
      <c r="O230" s="291"/>
    </row>
    <row r="231" spans="15:15" x14ac:dyDescent="0.25">
      <c r="O231" s="291"/>
    </row>
    <row r="232" spans="15:15" x14ac:dyDescent="0.25">
      <c r="O232" s="291"/>
    </row>
    <row r="233" spans="15:15" x14ac:dyDescent="0.25">
      <c r="O233" s="291"/>
    </row>
    <row r="234" spans="15:15" x14ac:dyDescent="0.25">
      <c r="O234" s="291"/>
    </row>
    <row r="235" spans="15:15" x14ac:dyDescent="0.25">
      <c r="O235" s="291"/>
    </row>
    <row r="236" spans="15:15" x14ac:dyDescent="0.25">
      <c r="O236" s="291"/>
    </row>
    <row r="237" spans="15:15" x14ac:dyDescent="0.25">
      <c r="O237" s="291"/>
    </row>
    <row r="238" spans="15:15" x14ac:dyDescent="0.25">
      <c r="O238" s="291"/>
    </row>
    <row r="239" spans="15:15" x14ac:dyDescent="0.25">
      <c r="O239" s="291"/>
    </row>
    <row r="240" spans="15:15" x14ac:dyDescent="0.25">
      <c r="O240" s="291"/>
    </row>
    <row r="241" spans="15:15" x14ac:dyDescent="0.25">
      <c r="O241" s="291"/>
    </row>
    <row r="242" spans="15:15" x14ac:dyDescent="0.25">
      <c r="O242" s="291"/>
    </row>
    <row r="243" spans="15:15" x14ac:dyDescent="0.25">
      <c r="O243" s="291"/>
    </row>
    <row r="244" spans="15:15" x14ac:dyDescent="0.25">
      <c r="O244" s="291"/>
    </row>
    <row r="245" spans="15:15" x14ac:dyDescent="0.25">
      <c r="O245" s="291"/>
    </row>
    <row r="246" spans="15:15" x14ac:dyDescent="0.25">
      <c r="O246" s="291"/>
    </row>
    <row r="247" spans="15:15" x14ac:dyDescent="0.25">
      <c r="O247" s="291"/>
    </row>
  </sheetData>
  <mergeCells count="27">
    <mergeCell ref="F6:F8"/>
    <mergeCell ref="A6:A8"/>
    <mergeCell ref="B6:B8"/>
    <mergeCell ref="C6:C8"/>
    <mergeCell ref="D6:D8"/>
    <mergeCell ref="E6:E8"/>
    <mergeCell ref="G6:G8"/>
    <mergeCell ref="H6:H8"/>
    <mergeCell ref="I6:I8"/>
    <mergeCell ref="J6:M6"/>
    <mergeCell ref="N6:R6"/>
    <mergeCell ref="Z6:Z8"/>
    <mergeCell ref="J7:J8"/>
    <mergeCell ref="K7:K8"/>
    <mergeCell ref="L7:M7"/>
    <mergeCell ref="N7:N8"/>
    <mergeCell ref="O7:O8"/>
    <mergeCell ref="P7:P8"/>
    <mergeCell ref="Q7:R7"/>
    <mergeCell ref="S6:T6"/>
    <mergeCell ref="S7:S8"/>
    <mergeCell ref="T7:T8"/>
    <mergeCell ref="U7:U8"/>
    <mergeCell ref="V7:V8"/>
    <mergeCell ref="W7:X7"/>
    <mergeCell ref="U6:X6"/>
    <mergeCell ref="Y6:Y8"/>
  </mergeCells>
  <conditionalFormatting sqref="M10:M18 L51:M52 Q51:R52 W51:X52">
    <cfRule type="cellIs" dxfId="323" priority="107" operator="lessThan">
      <formula>0</formula>
    </cfRule>
    <cfRule type="cellIs" dxfId="322" priority="108" operator="greaterThan">
      <formula>0</formula>
    </cfRule>
  </conditionalFormatting>
  <conditionalFormatting sqref="R10:R18">
    <cfRule type="cellIs" dxfId="321" priority="105" operator="lessThan">
      <formula>0</formula>
    </cfRule>
    <cfRule type="cellIs" dxfId="320" priority="106" operator="greaterThan">
      <formula>0</formula>
    </cfRule>
  </conditionalFormatting>
  <conditionalFormatting sqref="X10:X18">
    <cfRule type="cellIs" dxfId="319" priority="103" operator="lessThan">
      <formula>0</formula>
    </cfRule>
    <cfRule type="cellIs" dxfId="318" priority="104" operator="greaterThan">
      <formula>0</formula>
    </cfRule>
  </conditionalFormatting>
  <conditionalFormatting sqref="L10:L18">
    <cfRule type="cellIs" dxfId="317" priority="101" operator="lessThan">
      <formula>0</formula>
    </cfRule>
    <cfRule type="cellIs" dxfId="316" priority="102" operator="greaterThan">
      <formula>0</formula>
    </cfRule>
  </conditionalFormatting>
  <conditionalFormatting sqref="Q10:Q18">
    <cfRule type="cellIs" dxfId="315" priority="99" operator="lessThan">
      <formula>0</formula>
    </cfRule>
    <cfRule type="cellIs" dxfId="314" priority="100" operator="greaterThan">
      <formula>0</formula>
    </cfRule>
  </conditionalFormatting>
  <conditionalFormatting sqref="W10:W18">
    <cfRule type="cellIs" dxfId="313" priority="97" operator="lessThan">
      <formula>0</formula>
    </cfRule>
    <cfRule type="cellIs" dxfId="312" priority="98" operator="greaterThan">
      <formula>0</formula>
    </cfRule>
  </conditionalFormatting>
  <conditionalFormatting sqref="M40:M43 M45:M49 M54:M57 M59:M62 M64:M68 M70:M71 M19:M38">
    <cfRule type="cellIs" dxfId="311" priority="95" operator="lessThan">
      <formula>0</formula>
    </cfRule>
    <cfRule type="cellIs" dxfId="310" priority="96" operator="greaterThan">
      <formula>0</formula>
    </cfRule>
  </conditionalFormatting>
  <conditionalFormatting sqref="R40:R43 R45:R49 R54:R57 R59:R62 R64:R68 R70:R71 R19:R38">
    <cfRule type="cellIs" dxfId="309" priority="93" operator="lessThan">
      <formula>0</formula>
    </cfRule>
    <cfRule type="cellIs" dxfId="308" priority="94" operator="greaterThan">
      <formula>0</formula>
    </cfRule>
  </conditionalFormatting>
  <conditionalFormatting sqref="X40:X43 X45:X49 X54:X57 X59:X62 X64:X68 X70:X71 X19:X38">
    <cfRule type="cellIs" dxfId="307" priority="91" operator="lessThan">
      <formula>0</formula>
    </cfRule>
    <cfRule type="cellIs" dxfId="306" priority="92" operator="greaterThan">
      <formula>0</formula>
    </cfRule>
  </conditionalFormatting>
  <conditionalFormatting sqref="L40:L43 L45:L49 L54:L57 L59:L62 L64:L68 L70:L71 L19:L38">
    <cfRule type="cellIs" dxfId="305" priority="89" operator="lessThan">
      <formula>0</formula>
    </cfRule>
    <cfRule type="cellIs" dxfId="304" priority="90" operator="greaterThan">
      <formula>0</formula>
    </cfRule>
  </conditionalFormatting>
  <conditionalFormatting sqref="Q40:Q43 Q45:Q49 Q54:Q57 Q59:Q62 Q64:Q68 Q70:Q71 Q19:Q38">
    <cfRule type="cellIs" dxfId="303" priority="87" operator="lessThan">
      <formula>0</formula>
    </cfRule>
    <cfRule type="cellIs" dxfId="302" priority="88" operator="greaterThan">
      <formula>0</formula>
    </cfRule>
  </conditionalFormatting>
  <conditionalFormatting sqref="W40:W43 W45:W49 W54:W57 W59:W62 W64:W68 W70:W71 W19:W38">
    <cfRule type="cellIs" dxfId="301" priority="85" operator="lessThan">
      <formula>0</formula>
    </cfRule>
    <cfRule type="cellIs" dxfId="300" priority="86" operator="greaterThan">
      <formula>0</formula>
    </cfRule>
  </conditionalFormatting>
  <conditionalFormatting sqref="M39">
    <cfRule type="cellIs" dxfId="299" priority="83" operator="lessThan">
      <formula>0</formula>
    </cfRule>
    <cfRule type="cellIs" dxfId="298" priority="84" operator="greaterThan">
      <formula>0</formula>
    </cfRule>
  </conditionalFormatting>
  <conditionalFormatting sqref="R39">
    <cfRule type="cellIs" dxfId="297" priority="81" operator="lessThan">
      <formula>0</formula>
    </cfRule>
    <cfRule type="cellIs" dxfId="296" priority="82" operator="greaterThan">
      <formula>0</formula>
    </cfRule>
  </conditionalFormatting>
  <conditionalFormatting sqref="X39">
    <cfRule type="cellIs" dxfId="295" priority="79" operator="lessThan">
      <formula>0</formula>
    </cfRule>
    <cfRule type="cellIs" dxfId="294" priority="80" operator="greaterThan">
      <formula>0</formula>
    </cfRule>
  </conditionalFormatting>
  <conditionalFormatting sqref="L39">
    <cfRule type="cellIs" dxfId="293" priority="77" operator="lessThan">
      <formula>0</formula>
    </cfRule>
    <cfRule type="cellIs" dxfId="292" priority="78" operator="greaterThan">
      <formula>0</formula>
    </cfRule>
  </conditionalFormatting>
  <conditionalFormatting sqref="Q39">
    <cfRule type="cellIs" dxfId="291" priority="75" operator="lessThan">
      <formula>0</formula>
    </cfRule>
    <cfRule type="cellIs" dxfId="290" priority="76" operator="greaterThan">
      <formula>0</formula>
    </cfRule>
  </conditionalFormatting>
  <conditionalFormatting sqref="W39">
    <cfRule type="cellIs" dxfId="289" priority="73" operator="lessThan">
      <formula>0</formula>
    </cfRule>
    <cfRule type="cellIs" dxfId="288" priority="74" operator="greaterThan">
      <formula>0</formula>
    </cfRule>
  </conditionalFormatting>
  <conditionalFormatting sqref="M44">
    <cfRule type="cellIs" dxfId="287" priority="71" operator="lessThan">
      <formula>0</formula>
    </cfRule>
    <cfRule type="cellIs" dxfId="286" priority="72" operator="greaterThan">
      <formula>0</formula>
    </cfRule>
  </conditionalFormatting>
  <conditionalFormatting sqref="R44">
    <cfRule type="cellIs" dxfId="285" priority="69" operator="lessThan">
      <formula>0</formula>
    </cfRule>
    <cfRule type="cellIs" dxfId="284" priority="70" operator="greaterThan">
      <formula>0</formula>
    </cfRule>
  </conditionalFormatting>
  <conditionalFormatting sqref="X44">
    <cfRule type="cellIs" dxfId="283" priority="67" operator="lessThan">
      <formula>0</formula>
    </cfRule>
    <cfRule type="cellIs" dxfId="282" priority="68" operator="greaterThan">
      <formula>0</formula>
    </cfRule>
  </conditionalFormatting>
  <conditionalFormatting sqref="L44">
    <cfRule type="cellIs" dxfId="281" priority="65" operator="lessThan">
      <formula>0</formula>
    </cfRule>
    <cfRule type="cellIs" dxfId="280" priority="66" operator="greaterThan">
      <formula>0</formula>
    </cfRule>
  </conditionalFormatting>
  <conditionalFormatting sqref="Q44">
    <cfRule type="cellIs" dxfId="279" priority="63" operator="lessThan">
      <formula>0</formula>
    </cfRule>
    <cfRule type="cellIs" dxfId="278" priority="64" operator="greaterThan">
      <formula>0</formula>
    </cfRule>
  </conditionalFormatting>
  <conditionalFormatting sqref="W44">
    <cfRule type="cellIs" dxfId="277" priority="61" operator="lessThan">
      <formula>0</formula>
    </cfRule>
    <cfRule type="cellIs" dxfId="276" priority="62" operator="greaterThan">
      <formula>0</formula>
    </cfRule>
  </conditionalFormatting>
  <conditionalFormatting sqref="M50">
    <cfRule type="cellIs" dxfId="275" priority="59" operator="lessThan">
      <formula>0</formula>
    </cfRule>
    <cfRule type="cellIs" dxfId="274" priority="60" operator="greaterThan">
      <formula>0</formula>
    </cfRule>
  </conditionalFormatting>
  <conditionalFormatting sqref="R50">
    <cfRule type="cellIs" dxfId="273" priority="57" operator="lessThan">
      <formula>0</formula>
    </cfRule>
    <cfRule type="cellIs" dxfId="272" priority="58" operator="greaterThan">
      <formula>0</formula>
    </cfRule>
  </conditionalFormatting>
  <conditionalFormatting sqref="X50">
    <cfRule type="cellIs" dxfId="271" priority="55" operator="lessThan">
      <formula>0</formula>
    </cfRule>
    <cfRule type="cellIs" dxfId="270" priority="56" operator="greaterThan">
      <formula>0</formula>
    </cfRule>
  </conditionalFormatting>
  <conditionalFormatting sqref="L50">
    <cfRule type="cellIs" dxfId="269" priority="53" operator="lessThan">
      <formula>0</formula>
    </cfRule>
    <cfRule type="cellIs" dxfId="268" priority="54" operator="greaterThan">
      <formula>0</formula>
    </cfRule>
  </conditionalFormatting>
  <conditionalFormatting sqref="Q50">
    <cfRule type="cellIs" dxfId="267" priority="51" operator="lessThan">
      <formula>0</formula>
    </cfRule>
    <cfRule type="cellIs" dxfId="266" priority="52" operator="greaterThan">
      <formula>0</formula>
    </cfRule>
  </conditionalFormatting>
  <conditionalFormatting sqref="W50">
    <cfRule type="cellIs" dxfId="265" priority="49" operator="lessThan">
      <formula>0</formula>
    </cfRule>
    <cfRule type="cellIs" dxfId="264" priority="50" operator="greaterThan">
      <formula>0</formula>
    </cfRule>
  </conditionalFormatting>
  <conditionalFormatting sqref="M53">
    <cfRule type="cellIs" dxfId="263" priority="47" operator="lessThan">
      <formula>0</formula>
    </cfRule>
    <cfRule type="cellIs" dxfId="262" priority="48" operator="greaterThan">
      <formula>0</formula>
    </cfRule>
  </conditionalFormatting>
  <conditionalFormatting sqref="R53">
    <cfRule type="cellIs" dxfId="261" priority="45" operator="lessThan">
      <formula>0</formula>
    </cfRule>
    <cfRule type="cellIs" dxfId="260" priority="46" operator="greaterThan">
      <formula>0</formula>
    </cfRule>
  </conditionalFormatting>
  <conditionalFormatting sqref="X53">
    <cfRule type="cellIs" dxfId="259" priority="43" operator="lessThan">
      <formula>0</formula>
    </cfRule>
    <cfRule type="cellIs" dxfId="258" priority="44" operator="greaterThan">
      <formula>0</formula>
    </cfRule>
  </conditionalFormatting>
  <conditionalFormatting sqref="L53">
    <cfRule type="cellIs" dxfId="257" priority="41" operator="lessThan">
      <formula>0</formula>
    </cfRule>
    <cfRule type="cellIs" dxfId="256" priority="42" operator="greaterThan">
      <formula>0</formula>
    </cfRule>
  </conditionalFormatting>
  <conditionalFormatting sqref="Q53">
    <cfRule type="cellIs" dxfId="255" priority="39" operator="lessThan">
      <formula>0</formula>
    </cfRule>
    <cfRule type="cellIs" dxfId="254" priority="40" operator="greaterThan">
      <formula>0</formula>
    </cfRule>
  </conditionalFormatting>
  <conditionalFormatting sqref="W53">
    <cfRule type="cellIs" dxfId="253" priority="37" operator="lessThan">
      <formula>0</formula>
    </cfRule>
    <cfRule type="cellIs" dxfId="252" priority="38" operator="greaterThan">
      <formula>0</formula>
    </cfRule>
  </conditionalFormatting>
  <conditionalFormatting sqref="M58">
    <cfRule type="cellIs" dxfId="251" priority="35" operator="lessThan">
      <formula>0</formula>
    </cfRule>
    <cfRule type="cellIs" dxfId="250" priority="36" operator="greaterThan">
      <formula>0</formula>
    </cfRule>
  </conditionalFormatting>
  <conditionalFormatting sqref="R58">
    <cfRule type="cellIs" dxfId="249" priority="33" operator="lessThan">
      <formula>0</formula>
    </cfRule>
    <cfRule type="cellIs" dxfId="248" priority="34" operator="greaterThan">
      <formula>0</formula>
    </cfRule>
  </conditionalFormatting>
  <conditionalFormatting sqref="X58">
    <cfRule type="cellIs" dxfId="247" priority="31" operator="lessThan">
      <formula>0</formula>
    </cfRule>
    <cfRule type="cellIs" dxfId="246" priority="32" operator="greaterThan">
      <formula>0</formula>
    </cfRule>
  </conditionalFormatting>
  <conditionalFormatting sqref="L58">
    <cfRule type="cellIs" dxfId="245" priority="29" operator="lessThan">
      <formula>0</formula>
    </cfRule>
    <cfRule type="cellIs" dxfId="244" priority="30" operator="greaterThan">
      <formula>0</formula>
    </cfRule>
  </conditionalFormatting>
  <conditionalFormatting sqref="Q58">
    <cfRule type="cellIs" dxfId="243" priority="27" operator="lessThan">
      <formula>0</formula>
    </cfRule>
    <cfRule type="cellIs" dxfId="242" priority="28" operator="greaterThan">
      <formula>0</formula>
    </cfRule>
  </conditionalFormatting>
  <conditionalFormatting sqref="W58">
    <cfRule type="cellIs" dxfId="241" priority="25" operator="lessThan">
      <formula>0</formula>
    </cfRule>
    <cfRule type="cellIs" dxfId="240" priority="26" operator="greaterThan">
      <formula>0</formula>
    </cfRule>
  </conditionalFormatting>
  <conditionalFormatting sqref="M63">
    <cfRule type="cellIs" dxfId="239" priority="23" operator="lessThan">
      <formula>0</formula>
    </cfRule>
    <cfRule type="cellIs" dxfId="238" priority="24" operator="greaterThan">
      <formula>0</formula>
    </cfRule>
  </conditionalFormatting>
  <conditionalFormatting sqref="R63">
    <cfRule type="cellIs" dxfId="237" priority="21" operator="lessThan">
      <formula>0</formula>
    </cfRule>
    <cfRule type="cellIs" dxfId="236" priority="22" operator="greaterThan">
      <formula>0</formula>
    </cfRule>
  </conditionalFormatting>
  <conditionalFormatting sqref="X63">
    <cfRule type="cellIs" dxfId="235" priority="19" operator="lessThan">
      <formula>0</formula>
    </cfRule>
    <cfRule type="cellIs" dxfId="234" priority="20" operator="greaterThan">
      <formula>0</formula>
    </cfRule>
  </conditionalFormatting>
  <conditionalFormatting sqref="L63">
    <cfRule type="cellIs" dxfId="233" priority="17" operator="lessThan">
      <formula>0</formula>
    </cfRule>
    <cfRule type="cellIs" dxfId="232" priority="18" operator="greaterThan">
      <formula>0</formula>
    </cfRule>
  </conditionalFormatting>
  <conditionalFormatting sqref="Q63">
    <cfRule type="cellIs" dxfId="231" priority="15" operator="lessThan">
      <formula>0</formula>
    </cfRule>
    <cfRule type="cellIs" dxfId="230" priority="16" operator="greaterThan">
      <formula>0</formula>
    </cfRule>
  </conditionalFormatting>
  <conditionalFormatting sqref="W63">
    <cfRule type="cellIs" dxfId="229" priority="13" operator="lessThan">
      <formula>0</formula>
    </cfRule>
    <cfRule type="cellIs" dxfId="228" priority="14" operator="greaterThan">
      <formula>0</formula>
    </cfRule>
  </conditionalFormatting>
  <conditionalFormatting sqref="M69">
    <cfRule type="cellIs" dxfId="227" priority="11" operator="lessThan">
      <formula>0</formula>
    </cfRule>
    <cfRule type="cellIs" dxfId="226" priority="12" operator="greaterThan">
      <formula>0</formula>
    </cfRule>
  </conditionalFormatting>
  <conditionalFormatting sqref="R69">
    <cfRule type="cellIs" dxfId="225" priority="9" operator="lessThan">
      <formula>0</formula>
    </cfRule>
    <cfRule type="cellIs" dxfId="224" priority="10" operator="greaterThan">
      <formula>0</formula>
    </cfRule>
  </conditionalFormatting>
  <conditionalFormatting sqref="X69">
    <cfRule type="cellIs" dxfId="223" priority="7" operator="lessThan">
      <formula>0</formula>
    </cfRule>
    <cfRule type="cellIs" dxfId="222" priority="8" operator="greaterThan">
      <formula>0</formula>
    </cfRule>
  </conditionalFormatting>
  <conditionalFormatting sqref="L69">
    <cfRule type="cellIs" dxfId="221" priority="5" operator="lessThan">
      <formula>0</formula>
    </cfRule>
    <cfRule type="cellIs" dxfId="220" priority="6" operator="greaterThan">
      <formula>0</formula>
    </cfRule>
  </conditionalFormatting>
  <conditionalFormatting sqref="Q69">
    <cfRule type="cellIs" dxfId="219" priority="3" operator="lessThan">
      <formula>0</formula>
    </cfRule>
    <cfRule type="cellIs" dxfId="218" priority="4" operator="greaterThan">
      <formula>0</formula>
    </cfRule>
  </conditionalFormatting>
  <conditionalFormatting sqref="W69">
    <cfRule type="cellIs" dxfId="217" priority="1" operator="lessThan">
      <formula>0</formula>
    </cfRule>
    <cfRule type="cellIs" dxfId="21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7"/>
  <sheetViews>
    <sheetView topLeftCell="E1" zoomScale="70" zoomScaleNormal="70" workbookViewId="0">
      <selection activeCell="O25" sqref="O25"/>
    </sheetView>
  </sheetViews>
  <sheetFormatPr defaultColWidth="9.140625" defaultRowHeight="15" x14ac:dyDescent="0.25"/>
  <cols>
    <col min="1" max="1" width="6.7109375" style="254" customWidth="1"/>
    <col min="2" max="2" width="26.140625" style="254" customWidth="1"/>
    <col min="3" max="3" width="24.5703125" style="254" customWidth="1"/>
    <col min="4" max="4" width="13" style="254" customWidth="1"/>
    <col min="5" max="5" width="52.5703125" style="254" customWidth="1"/>
    <col min="6" max="8" width="18.5703125" style="254" hidden="1" customWidth="1"/>
    <col min="9" max="9" width="58.140625" style="254" hidden="1" customWidth="1"/>
    <col min="10" max="11" width="16.7109375" style="254" customWidth="1"/>
    <col min="12" max="12" width="17.140625" style="254" customWidth="1"/>
    <col min="13" max="13" width="17.42578125" style="254" customWidth="1"/>
    <col min="14" max="14" width="23.7109375" style="254" customWidth="1"/>
    <col min="15" max="15" width="21.140625" style="254" customWidth="1"/>
    <col min="16" max="16" width="16.7109375" style="254" customWidth="1"/>
    <col min="17" max="17" width="17.140625" style="254" customWidth="1"/>
    <col min="18" max="18" width="18.42578125" style="254" customWidth="1"/>
    <col min="19" max="19" width="26.28515625" style="254" hidden="1" customWidth="1"/>
    <col min="20" max="20" width="26.85546875" style="254" hidden="1" customWidth="1"/>
    <col min="21" max="22" width="16.7109375" style="254" customWidth="1"/>
    <col min="23" max="23" width="17.140625" style="254" customWidth="1"/>
    <col min="24" max="24" width="18" style="254" customWidth="1"/>
    <col min="25" max="25" width="31" style="254" customWidth="1"/>
    <col min="26" max="26" width="96.28515625" style="254" customWidth="1"/>
    <col min="27" max="16384" width="9.140625" style="254"/>
  </cols>
  <sheetData>
    <row r="1" spans="1:26" s="249" customFormat="1" ht="15.75" x14ac:dyDescent="0.25">
      <c r="A1" s="109" t="s">
        <v>170</v>
      </c>
      <c r="C1" s="111">
        <v>44221</v>
      </c>
      <c r="N1" s="303"/>
      <c r="O1" s="303"/>
    </row>
    <row r="2" spans="1:26" s="249" customFormat="1" ht="12.75" x14ac:dyDescent="0.2"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</row>
    <row r="3" spans="1:26" s="249" customFormat="1" ht="15.75" x14ac:dyDescent="0.25">
      <c r="A3" s="112" t="s">
        <v>268</v>
      </c>
      <c r="B3" s="112"/>
      <c r="O3" s="296"/>
      <c r="P3" s="293"/>
      <c r="Q3" s="292"/>
      <c r="R3" s="292"/>
      <c r="U3" s="292"/>
    </row>
    <row r="4" spans="1:26" s="249" customFormat="1" ht="19.5" customHeight="1" x14ac:dyDescent="0.2">
      <c r="J4" s="301"/>
      <c r="K4" s="301"/>
      <c r="L4" s="292"/>
      <c r="M4" s="292"/>
      <c r="N4" s="306">
        <v>504.83534167741942</v>
      </c>
      <c r="O4" s="306">
        <v>533.96434064516131</v>
      </c>
      <c r="P4" s="302"/>
      <c r="Q4" s="301"/>
      <c r="R4" s="301"/>
    </row>
    <row r="5" spans="1:26" s="249" customFormat="1" ht="12" customHeight="1" thickBot="1" x14ac:dyDescent="0.25">
      <c r="N5" s="308">
        <f>N19-N4</f>
        <v>0</v>
      </c>
      <c r="O5" s="308">
        <f>O19-O4</f>
        <v>0</v>
      </c>
      <c r="P5" s="292"/>
      <c r="Q5" s="293"/>
    </row>
    <row r="6" spans="1:26" s="249" customFormat="1" ht="24.75" customHeight="1" x14ac:dyDescent="0.2">
      <c r="A6" s="341" t="s">
        <v>172</v>
      </c>
      <c r="B6" s="323" t="s">
        <v>1</v>
      </c>
      <c r="C6" s="323" t="s">
        <v>2</v>
      </c>
      <c r="D6" s="323" t="s">
        <v>3</v>
      </c>
      <c r="E6" s="354" t="s">
        <v>173</v>
      </c>
      <c r="F6" s="351" t="s">
        <v>262</v>
      </c>
      <c r="G6" s="351" t="s">
        <v>263</v>
      </c>
      <c r="H6" s="351" t="s">
        <v>264</v>
      </c>
      <c r="I6" s="351" t="s">
        <v>265</v>
      </c>
      <c r="J6" s="356" t="s">
        <v>174</v>
      </c>
      <c r="K6" s="356"/>
      <c r="L6" s="356"/>
      <c r="M6" s="348"/>
      <c r="N6" s="336" t="s">
        <v>175</v>
      </c>
      <c r="O6" s="337"/>
      <c r="P6" s="337"/>
      <c r="Q6" s="337"/>
      <c r="R6" s="338"/>
      <c r="S6" s="362" t="s">
        <v>266</v>
      </c>
      <c r="T6" s="363"/>
      <c r="U6" s="337" t="s">
        <v>176</v>
      </c>
      <c r="V6" s="337"/>
      <c r="W6" s="337"/>
      <c r="X6" s="338"/>
      <c r="Y6" s="368" t="s">
        <v>231</v>
      </c>
      <c r="Z6" s="357" t="s">
        <v>232</v>
      </c>
    </row>
    <row r="7" spans="1:26" s="249" customFormat="1" ht="24.75" customHeight="1" x14ac:dyDescent="0.2">
      <c r="A7" s="342"/>
      <c r="B7" s="324"/>
      <c r="C7" s="324"/>
      <c r="D7" s="324"/>
      <c r="E7" s="355"/>
      <c r="F7" s="352"/>
      <c r="G7" s="352"/>
      <c r="H7" s="352"/>
      <c r="I7" s="352"/>
      <c r="J7" s="332">
        <v>2020</v>
      </c>
      <c r="K7" s="332">
        <v>2021</v>
      </c>
      <c r="L7" s="360" t="s">
        <v>177</v>
      </c>
      <c r="M7" s="361"/>
      <c r="N7" s="339">
        <v>2020</v>
      </c>
      <c r="O7" s="332">
        <v>2021</v>
      </c>
      <c r="P7" s="332" t="s">
        <v>178</v>
      </c>
      <c r="Q7" s="334" t="s">
        <v>177</v>
      </c>
      <c r="R7" s="335"/>
      <c r="S7" s="364">
        <v>2019</v>
      </c>
      <c r="T7" s="366">
        <v>2020</v>
      </c>
      <c r="U7" s="339">
        <v>2020</v>
      </c>
      <c r="V7" s="332">
        <v>2021</v>
      </c>
      <c r="W7" s="334" t="s">
        <v>177</v>
      </c>
      <c r="X7" s="335"/>
      <c r="Y7" s="369"/>
      <c r="Z7" s="358"/>
    </row>
    <row r="8" spans="1:26" s="249" customFormat="1" ht="42.75" customHeight="1" thickBot="1" x14ac:dyDescent="0.25">
      <c r="A8" s="343"/>
      <c r="B8" s="344"/>
      <c r="C8" s="344"/>
      <c r="D8" s="344"/>
      <c r="E8" s="355"/>
      <c r="F8" s="353"/>
      <c r="G8" s="353"/>
      <c r="H8" s="353"/>
      <c r="I8" s="353"/>
      <c r="J8" s="333"/>
      <c r="K8" s="333"/>
      <c r="L8" s="310" t="s">
        <v>179</v>
      </c>
      <c r="M8" s="216" t="s">
        <v>180</v>
      </c>
      <c r="N8" s="340"/>
      <c r="O8" s="333"/>
      <c r="P8" s="333"/>
      <c r="Q8" s="310" t="s">
        <v>179</v>
      </c>
      <c r="R8" s="114" t="s">
        <v>180</v>
      </c>
      <c r="S8" s="365"/>
      <c r="T8" s="367"/>
      <c r="U8" s="340"/>
      <c r="V8" s="333"/>
      <c r="W8" s="310" t="s">
        <v>179</v>
      </c>
      <c r="X8" s="114" t="s">
        <v>180</v>
      </c>
      <c r="Y8" s="369"/>
      <c r="Z8" s="359"/>
    </row>
    <row r="9" spans="1:26" s="249" customFormat="1" ht="13.5" thickBot="1" x14ac:dyDescent="0.25">
      <c r="A9" s="115">
        <v>1</v>
      </c>
      <c r="B9" s="116">
        <f>A9+1</f>
        <v>2</v>
      </c>
      <c r="C9" s="116">
        <f t="shared" ref="C9:Z9" si="0">B9+1</f>
        <v>3</v>
      </c>
      <c r="D9" s="250">
        <f t="shared" si="0"/>
        <v>4</v>
      </c>
      <c r="E9" s="250">
        <f t="shared" si="0"/>
        <v>5</v>
      </c>
      <c r="F9" s="250">
        <f t="shared" si="0"/>
        <v>6</v>
      </c>
      <c r="G9" s="250">
        <f t="shared" si="0"/>
        <v>7</v>
      </c>
      <c r="H9" s="250">
        <f t="shared" si="0"/>
        <v>8</v>
      </c>
      <c r="I9" s="250">
        <f t="shared" si="0"/>
        <v>9</v>
      </c>
      <c r="J9" s="252">
        <f t="shared" si="0"/>
        <v>10</v>
      </c>
      <c r="K9" s="252">
        <f t="shared" si="0"/>
        <v>11</v>
      </c>
      <c r="L9" s="252">
        <f t="shared" si="0"/>
        <v>12</v>
      </c>
      <c r="M9" s="267">
        <f t="shared" si="0"/>
        <v>13</v>
      </c>
      <c r="N9" s="119">
        <f t="shared" si="0"/>
        <v>14</v>
      </c>
      <c r="O9" s="252">
        <f t="shared" si="0"/>
        <v>15</v>
      </c>
      <c r="P9" s="252">
        <f t="shared" si="0"/>
        <v>16</v>
      </c>
      <c r="Q9" s="252">
        <f t="shared" si="0"/>
        <v>17</v>
      </c>
      <c r="R9" s="121">
        <f t="shared" si="0"/>
        <v>18</v>
      </c>
      <c r="S9" s="251">
        <f t="shared" si="0"/>
        <v>19</v>
      </c>
      <c r="T9" s="251">
        <f t="shared" si="0"/>
        <v>20</v>
      </c>
      <c r="U9" s="252">
        <f t="shared" si="0"/>
        <v>21</v>
      </c>
      <c r="V9" s="252">
        <f t="shared" si="0"/>
        <v>22</v>
      </c>
      <c r="W9" s="122">
        <f t="shared" si="0"/>
        <v>23</v>
      </c>
      <c r="X9" s="122">
        <f t="shared" si="0"/>
        <v>24</v>
      </c>
      <c r="Y9" s="251">
        <f t="shared" si="0"/>
        <v>25</v>
      </c>
      <c r="Z9" s="251">
        <f t="shared" si="0"/>
        <v>26</v>
      </c>
    </row>
    <row r="10" spans="1:26" ht="15.75" x14ac:dyDescent="0.25">
      <c r="A10" s="123" t="s">
        <v>181</v>
      </c>
      <c r="B10" s="124" t="s">
        <v>182</v>
      </c>
      <c r="C10" s="124" t="s">
        <v>88</v>
      </c>
      <c r="D10" s="125" t="s">
        <v>182</v>
      </c>
      <c r="E10" s="268" t="s">
        <v>183</v>
      </c>
      <c r="F10" s="268"/>
      <c r="G10" s="268"/>
      <c r="H10" s="268"/>
      <c r="I10" s="268"/>
      <c r="J10" s="269">
        <f>SUMIFS(J18:J5008,$A18:$A5008,$A10,$C18:$C5008,$C10)</f>
        <v>540.47868154838716</v>
      </c>
      <c r="K10" s="275">
        <f>SUMIFS(K18:K5008,$A18:$A5008,$A10,$C18:$C5008,$C10)</f>
        <v>571.67055093031558</v>
      </c>
      <c r="L10" s="275">
        <f>K10-J10</f>
        <v>31.191869381928427</v>
      </c>
      <c r="M10" s="253">
        <f>IFERROR(K10/J10-1,"")</f>
        <v>5.7711562817923889E-2</v>
      </c>
      <c r="N10" s="276">
        <f t="shared" ref="N10" si="1">SUM(N11:N18)</f>
        <v>504.83534167741936</v>
      </c>
      <c r="O10" s="275">
        <f t="shared" ref="O10" si="2">SUM(O11:O18)</f>
        <v>533.9643406451612</v>
      </c>
      <c r="P10" s="275"/>
      <c r="Q10" s="275">
        <f>O10-N10</f>
        <v>29.128998967741836</v>
      </c>
      <c r="R10" s="304">
        <f>IFERROR(O10/N10-1,"")</f>
        <v>5.7699999510641975E-2</v>
      </c>
      <c r="S10" s="276">
        <f t="shared" ref="S10" si="3">SUM(S11:S18)</f>
        <v>1.0252764838710871</v>
      </c>
      <c r="T10" s="275">
        <f t="shared" ref="T10" si="4">SUM(T11:T18)</f>
        <v>44.255234446674834</v>
      </c>
      <c r="U10" s="275">
        <f>SUMIFS(U18:U5008,$A18:$A5008,$A10,$C18:$C5008,$C10)</f>
        <v>660.33133946897999</v>
      </c>
      <c r="V10" s="275">
        <f>SUMIFS(V18:V5008,$A18:$A5008,$A10,$C18:$C5008,$C10)</f>
        <v>699.226448077486</v>
      </c>
      <c r="W10" s="131">
        <f t="shared" ref="W10" si="5">V10-U10</f>
        <v>38.895108608506007</v>
      </c>
      <c r="X10" s="253">
        <f t="shared" ref="X10" si="6">IFERROR(V10/U10-1,"")</f>
        <v>5.8902411991810677E-2</v>
      </c>
      <c r="Y10" s="126"/>
      <c r="Z10" s="126"/>
    </row>
    <row r="11" spans="1:26" x14ac:dyDescent="0.25">
      <c r="A11" s="134" t="s">
        <v>10</v>
      </c>
      <c r="B11" s="135" t="s">
        <v>182</v>
      </c>
      <c r="C11" s="135" t="str">
        <f>C10</f>
        <v>ПАО "МРСК Сибири"</v>
      </c>
      <c r="D11" s="136" t="s">
        <v>182</v>
      </c>
      <c r="E11" s="270" t="s">
        <v>184</v>
      </c>
      <c r="F11" s="270"/>
      <c r="G11" s="270"/>
      <c r="H11" s="270"/>
      <c r="I11" s="270" t="s">
        <v>184</v>
      </c>
      <c r="J11" s="255"/>
      <c r="K11" s="255"/>
      <c r="L11" s="255"/>
      <c r="M11" s="261"/>
      <c r="N11" s="277">
        <f>SUMIFS(N19:N5009,$A19:$A5009,$A11,$C19:$C5009,$C11)</f>
        <v>78.328385032258112</v>
      </c>
      <c r="O11" s="278">
        <f>SUMIFS(O19:O5009,$A19:$A5009,$A11,$C19:$C5009,$C11)</f>
        <v>83.370163878937319</v>
      </c>
      <c r="P11" s="297"/>
      <c r="Q11" s="278">
        <f t="shared" ref="Q11:Q71" si="7">O11-N11</f>
        <v>5.0417788466792075</v>
      </c>
      <c r="R11" s="143">
        <f t="shared" ref="R11:R71" si="8">IFERROR(O11/N11-1,"")</f>
        <v>6.4367200276155945E-2</v>
      </c>
      <c r="S11" s="277">
        <f>SUMIFS(S19:S5009,$A19:$A5009,$A11,$C19:$C5009,$C11)</f>
        <v>2.8550421903226373</v>
      </c>
      <c r="T11" s="278">
        <f>SUMIFS(T19:T5009,$A19:$A5009,$A11,$C19:$C5009,$C11)</f>
        <v>8.9040903119098189</v>
      </c>
      <c r="U11" s="255"/>
      <c r="V11" s="255"/>
      <c r="W11" s="229"/>
      <c r="X11" s="261"/>
      <c r="Y11" s="137"/>
      <c r="Z11" s="137"/>
    </row>
    <row r="12" spans="1:26" x14ac:dyDescent="0.25">
      <c r="A12" s="134" t="s">
        <v>13</v>
      </c>
      <c r="B12" s="135" t="s">
        <v>182</v>
      </c>
      <c r="C12" s="135" t="str">
        <f t="shared" ref="C12:C18" si="9">C11</f>
        <v>ПАО "МРСК Сибири"</v>
      </c>
      <c r="D12" s="136" t="s">
        <v>182</v>
      </c>
      <c r="E12" s="270" t="s">
        <v>185</v>
      </c>
      <c r="F12" s="270"/>
      <c r="G12" s="270"/>
      <c r="H12" s="270"/>
      <c r="I12" s="270" t="s">
        <v>185</v>
      </c>
      <c r="J12" s="255"/>
      <c r="K12" s="255"/>
      <c r="L12" s="255"/>
      <c r="M12" s="261"/>
      <c r="N12" s="277">
        <f>SUMIFS(N19:N5009,$A19:$A5009,$A12,$C19:$C5009,$C12)</f>
        <v>4.2969615483871388</v>
      </c>
      <c r="O12" s="278">
        <f>SUMIFS(O19:O5009,$A19:$A5009,$A12,$C19:$C5009,$C12)</f>
        <v>4.165420322580645</v>
      </c>
      <c r="P12" s="298"/>
      <c r="Q12" s="278">
        <f t="shared" si="7"/>
        <v>-0.13154122580649386</v>
      </c>
      <c r="R12" s="143">
        <f t="shared" si="8"/>
        <v>-3.0612614128666782E-2</v>
      </c>
      <c r="S12" s="277">
        <f>SUMIFS(S19:S5009,$A19:$A5009,$A12,$C19:$C5009,$C12)</f>
        <v>1.0788638924731484</v>
      </c>
      <c r="T12" s="278">
        <f>SUMIFS(T19:T5009,$A19:$A5009,$A12,$C19:$C5009,$C12)</f>
        <v>1.2500586937556115</v>
      </c>
      <c r="U12" s="255"/>
      <c r="V12" s="255"/>
      <c r="W12" s="229"/>
      <c r="X12" s="261"/>
      <c r="Y12" s="137"/>
      <c r="Z12" s="137"/>
    </row>
    <row r="13" spans="1:26" x14ac:dyDescent="0.25">
      <c r="A13" s="134" t="s">
        <v>15</v>
      </c>
      <c r="B13" s="135" t="s">
        <v>182</v>
      </c>
      <c r="C13" s="135" t="str">
        <f t="shared" si="9"/>
        <v>ПАО "МРСК Сибири"</v>
      </c>
      <c r="D13" s="136" t="s">
        <v>182</v>
      </c>
      <c r="E13" s="270" t="s">
        <v>186</v>
      </c>
      <c r="F13" s="270"/>
      <c r="G13" s="270"/>
      <c r="H13" s="270"/>
      <c r="I13" s="270" t="s">
        <v>186</v>
      </c>
      <c r="J13" s="255"/>
      <c r="K13" s="255"/>
      <c r="L13" s="255"/>
      <c r="M13" s="261"/>
      <c r="N13" s="277">
        <f>SUMIFS(N19:N5009,$A19:$A5009,$A13,$C19:$C5009,$C13)</f>
        <v>0</v>
      </c>
      <c r="O13" s="278">
        <f>SUMIFS(O19:O5009,$A19:$A5009,$A13,$C19:$C5009,$C13)</f>
        <v>0</v>
      </c>
      <c r="P13" s="278"/>
      <c r="Q13" s="278">
        <f>O13-N13</f>
        <v>0</v>
      </c>
      <c r="R13" s="143" t="str">
        <f t="shared" si="8"/>
        <v/>
      </c>
      <c r="S13" s="277">
        <f>SUMIFS(S19:S5009,$A19:$A5009,$A13,$C19:$C5009,$C13)</f>
        <v>0</v>
      </c>
      <c r="T13" s="278">
        <f>SUMIFS(T19:T5009,$A19:$A5009,$A13,$C19:$C5009,$C13)</f>
        <v>0</v>
      </c>
      <c r="U13" s="255"/>
      <c r="V13" s="255"/>
      <c r="W13" s="229"/>
      <c r="X13" s="261"/>
      <c r="Y13" s="137"/>
      <c r="Z13" s="137"/>
    </row>
    <row r="14" spans="1:26" x14ac:dyDescent="0.25">
      <c r="A14" s="134" t="s">
        <v>17</v>
      </c>
      <c r="B14" s="135" t="s">
        <v>182</v>
      </c>
      <c r="C14" s="135" t="str">
        <f t="shared" si="9"/>
        <v>ПАО "МРСК Сибири"</v>
      </c>
      <c r="D14" s="136" t="s">
        <v>182</v>
      </c>
      <c r="E14" s="270" t="s">
        <v>187</v>
      </c>
      <c r="F14" s="270"/>
      <c r="G14" s="270"/>
      <c r="H14" s="270"/>
      <c r="I14" s="270" t="s">
        <v>187</v>
      </c>
      <c r="J14" s="255"/>
      <c r="K14" s="255"/>
      <c r="L14" s="255"/>
      <c r="M14" s="261"/>
      <c r="N14" s="277">
        <f>SUMIFS(N19:N5009,$A19:$A5009,$A14,$C19:$C5009,$C14)</f>
        <v>17.319199741935485</v>
      </c>
      <c r="O14" s="278">
        <f>SUMIFS(O19:O5009,$A19:$A5009,$A14,$C19:$C5009,$C14)</f>
        <v>17.319199741935485</v>
      </c>
      <c r="P14" s="298"/>
      <c r="Q14" s="278">
        <f t="shared" si="7"/>
        <v>0</v>
      </c>
      <c r="R14" s="143">
        <f t="shared" si="8"/>
        <v>0</v>
      </c>
      <c r="S14" s="277">
        <f>SUMIFS(S19:S5009,$A19:$A5009,$A14,$C19:$C5009,$C14)</f>
        <v>0.10708196774193457</v>
      </c>
      <c r="T14" s="278">
        <f>SUMIFS(T19:T5009,$A19:$A5009,$A14,$C19:$C5009,$C14)</f>
        <v>8.1909206732987627E-2</v>
      </c>
      <c r="U14" s="255"/>
      <c r="V14" s="255"/>
      <c r="W14" s="229"/>
      <c r="X14" s="261"/>
      <c r="Y14" s="137"/>
      <c r="Z14" s="137"/>
    </row>
    <row r="15" spans="1:26" x14ac:dyDescent="0.25">
      <c r="A15" s="134" t="s">
        <v>19</v>
      </c>
      <c r="B15" s="135" t="s">
        <v>182</v>
      </c>
      <c r="C15" s="135" t="str">
        <f t="shared" si="9"/>
        <v>ПАО "МРСК Сибири"</v>
      </c>
      <c r="D15" s="136" t="s">
        <v>182</v>
      </c>
      <c r="E15" s="270" t="s">
        <v>188</v>
      </c>
      <c r="F15" s="270"/>
      <c r="G15" s="270"/>
      <c r="H15" s="270"/>
      <c r="I15" s="270" t="s">
        <v>188</v>
      </c>
      <c r="J15" s="255"/>
      <c r="K15" s="255"/>
      <c r="L15" s="255"/>
      <c r="M15" s="261"/>
      <c r="N15" s="277">
        <f>SUMIFS(N19:N5009,$A19:$A5009,$A15,$C19:$C5009,$C15)</f>
        <v>55.434325935483763</v>
      </c>
      <c r="O15" s="278">
        <f>SUMIFS(O19:O5009,$A19:$A5009,$A15,$C19:$C5009,$C15)</f>
        <v>62.71309744322285</v>
      </c>
      <c r="P15" s="298"/>
      <c r="Q15" s="278">
        <f t="shared" si="7"/>
        <v>7.2787715077390871</v>
      </c>
      <c r="R15" s="143">
        <f t="shared" si="8"/>
        <v>0.1313044108484398</v>
      </c>
      <c r="S15" s="277">
        <f>SUMIFS(S19:S5009,$A19:$A5009,$A15,$C19:$C5009,$C15)</f>
        <v>-0.59402126120819565</v>
      </c>
      <c r="T15" s="278">
        <f>SUMIFS(T19:T5009,$A19:$A5009,$A15,$C19:$C5009,$C15)</f>
        <v>7.6277959633830204</v>
      </c>
      <c r="U15" s="255"/>
      <c r="V15" s="255"/>
      <c r="W15" s="229"/>
      <c r="X15" s="261"/>
      <c r="Y15" s="137"/>
      <c r="Z15" s="137"/>
    </row>
    <row r="16" spans="1:26" ht="30" x14ac:dyDescent="0.25">
      <c r="A16" s="134" t="s">
        <v>21</v>
      </c>
      <c r="B16" s="135" t="s">
        <v>182</v>
      </c>
      <c r="C16" s="135" t="str">
        <f t="shared" si="9"/>
        <v>ПАО "МРСК Сибири"</v>
      </c>
      <c r="D16" s="136" t="s">
        <v>182</v>
      </c>
      <c r="E16" s="270" t="s">
        <v>189</v>
      </c>
      <c r="F16" s="270"/>
      <c r="G16" s="270"/>
      <c r="H16" s="270"/>
      <c r="I16" s="270" t="s">
        <v>189</v>
      </c>
      <c r="J16" s="255"/>
      <c r="K16" s="255"/>
      <c r="L16" s="255"/>
      <c r="M16" s="261"/>
      <c r="N16" s="277">
        <f>SUMIFS(N19:N5009,$A19:$A5009,$A16,$C19:$C5009,$C16)</f>
        <v>7.0327633548387105</v>
      </c>
      <c r="O16" s="278">
        <f>SUMIFS(O19:O5009,$A19:$A5009,$A16,$C19:$C5009,$C16)</f>
        <v>6.8089419837222023</v>
      </c>
      <c r="P16" s="298"/>
      <c r="Q16" s="278">
        <f t="shared" si="7"/>
        <v>-0.22382137111650824</v>
      </c>
      <c r="R16" s="143">
        <f t="shared" si="8"/>
        <v>-3.1825522888170754E-2</v>
      </c>
      <c r="S16" s="277">
        <f>SUMIFS(S19:S5009,$A19:$A5009,$A16,$C19:$C5009,$C16)</f>
        <v>1.9531052042189883</v>
      </c>
      <c r="T16" s="278">
        <f>SUMIFS(T19:T5009,$A19:$A5009,$A16,$C19:$C5009,$C16)</f>
        <v>1.6482902818132528</v>
      </c>
      <c r="U16" s="255"/>
      <c r="V16" s="255"/>
      <c r="W16" s="229"/>
      <c r="X16" s="261"/>
      <c r="Y16" s="137"/>
      <c r="Z16" s="137"/>
    </row>
    <row r="17" spans="1:26" x14ac:dyDescent="0.25">
      <c r="A17" s="134" t="s">
        <v>23</v>
      </c>
      <c r="B17" s="135" t="s">
        <v>182</v>
      </c>
      <c r="C17" s="135" t="str">
        <f t="shared" si="9"/>
        <v>ПАО "МРСК Сибири"</v>
      </c>
      <c r="D17" s="136" t="s">
        <v>182</v>
      </c>
      <c r="E17" s="270" t="s">
        <v>190</v>
      </c>
      <c r="F17" s="270"/>
      <c r="G17" s="270"/>
      <c r="H17" s="270"/>
      <c r="I17" s="270" t="s">
        <v>190</v>
      </c>
      <c r="J17" s="255"/>
      <c r="K17" s="255"/>
      <c r="L17" s="255"/>
      <c r="M17" s="261"/>
      <c r="N17" s="277">
        <f>SUMIFS(N19:N5009,$A19:$A5009,$A17,$C19:$C5009,$C17)</f>
        <v>53.756738322580652</v>
      </c>
      <c r="O17" s="278">
        <f>SUMIFS(O19:O5009,$A19:$A5009,$A17,$C19:$C5009,$C17)</f>
        <v>56.109065314610966</v>
      </c>
      <c r="P17" s="298"/>
      <c r="Q17" s="278">
        <f t="shared" si="7"/>
        <v>2.3523269920303136</v>
      </c>
      <c r="R17" s="143">
        <f t="shared" si="8"/>
        <v>4.3758737331022424E-2</v>
      </c>
      <c r="S17" s="277">
        <f>SUMIFS(S19:S5009,$A19:$A5009,$A17,$C19:$C5009,$C17)</f>
        <v>-5.5748626064516102</v>
      </c>
      <c r="T17" s="278">
        <f>SUMIFS(T19:T5009,$A19:$A5009,$A17,$C19:$C5009,$C17)</f>
        <v>-3.063868772915896</v>
      </c>
      <c r="U17" s="255"/>
      <c r="V17" s="255"/>
      <c r="W17" s="229"/>
      <c r="X17" s="261"/>
      <c r="Y17" s="137"/>
      <c r="Z17" s="137"/>
    </row>
    <row r="18" spans="1:26" x14ac:dyDescent="0.25">
      <c r="A18" s="146" t="s">
        <v>25</v>
      </c>
      <c r="B18" s="147" t="s">
        <v>182</v>
      </c>
      <c r="C18" s="147" t="str">
        <f t="shared" si="9"/>
        <v>ПАО "МРСК Сибири"</v>
      </c>
      <c r="D18" s="148" t="s">
        <v>182</v>
      </c>
      <c r="E18" s="271" t="s">
        <v>191</v>
      </c>
      <c r="F18" s="271"/>
      <c r="G18" s="271"/>
      <c r="H18" s="271"/>
      <c r="I18" s="271" t="s">
        <v>191</v>
      </c>
      <c r="J18" s="256"/>
      <c r="K18" s="256"/>
      <c r="L18" s="256"/>
      <c r="M18" s="264"/>
      <c r="N18" s="279">
        <f>SUMIFS(N19:N5009,$A19:$A5009,$A18,$C19:$C5009,$C18)</f>
        <v>288.66696774193548</v>
      </c>
      <c r="O18" s="280">
        <f>SUMIFS(O19:O5009,$A19:$A5009,$A18,$C19:$C5009,$C18)</f>
        <v>303.4784519601518</v>
      </c>
      <c r="P18" s="299"/>
      <c r="Q18" s="280">
        <f t="shared" si="7"/>
        <v>14.811484218216322</v>
      </c>
      <c r="R18" s="155">
        <f t="shared" si="8"/>
        <v>5.1309938002527478E-2</v>
      </c>
      <c r="S18" s="279">
        <f>SUMIFS(S19:S5009,$A19:$A5009,$A18,$C19:$C5009,$C18)</f>
        <v>1.200067096774184</v>
      </c>
      <c r="T18" s="280">
        <f>SUMIFS(T19:T5009,$A19:$A5009,$A18,$C19:$C5009,$C18)</f>
        <v>27.806958761996032</v>
      </c>
      <c r="U18" s="256"/>
      <c r="V18" s="256"/>
      <c r="W18" s="235"/>
      <c r="X18" s="264"/>
      <c r="Y18" s="149"/>
      <c r="Z18" s="149"/>
    </row>
    <row r="19" spans="1:26" ht="15.75" x14ac:dyDescent="0.25">
      <c r="A19" s="158" t="s">
        <v>181</v>
      </c>
      <c r="B19" s="159" t="s">
        <v>233</v>
      </c>
      <c r="C19" s="160" t="s">
        <v>88</v>
      </c>
      <c r="D19" s="161" t="s">
        <v>90</v>
      </c>
      <c r="E19" s="272" t="s">
        <v>183</v>
      </c>
      <c r="F19" s="272"/>
      <c r="G19" s="272"/>
      <c r="H19" s="272"/>
      <c r="I19" s="272"/>
      <c r="J19" s="305">
        <v>540.47868154838716</v>
      </c>
      <c r="K19" s="305">
        <v>571.67055093031558</v>
      </c>
      <c r="L19" s="281">
        <f>K19-J19</f>
        <v>31.191869381928427</v>
      </c>
      <c r="M19" s="257">
        <f>IFERROR(K19/J19-1,"")</f>
        <v>5.7711562817923889E-2</v>
      </c>
      <c r="N19" s="300">
        <f>SUM(N20,N41,N46,N52,N55,N60,N65,N66)</f>
        <v>504.83534167741936</v>
      </c>
      <c r="O19" s="300">
        <f>SUM(O20,O41,O46,O52,O55,O60,O65,O66)</f>
        <v>533.9643406451612</v>
      </c>
      <c r="P19" s="281"/>
      <c r="Q19" s="281">
        <f t="shared" si="7"/>
        <v>29.128998967741836</v>
      </c>
      <c r="R19" s="164">
        <f t="shared" si="8"/>
        <v>5.7699999510641975E-2</v>
      </c>
      <c r="S19" s="282">
        <f>SUM(S20,S41,S46,S52,S55,S60,S65,S66)</f>
        <v>1.0252764838710871</v>
      </c>
      <c r="T19" s="281">
        <f>SUM(T20,T41,T46,T52,T55,T60,T65,T66)</f>
        <v>44.255234446674834</v>
      </c>
      <c r="U19" s="260">
        <v>660.33133946897999</v>
      </c>
      <c r="V19" s="260">
        <v>699.226448077486</v>
      </c>
      <c r="W19" s="166">
        <f t="shared" ref="W19" si="10">V19-U19</f>
        <v>38.895108608506007</v>
      </c>
      <c r="X19" s="257">
        <f t="shared" ref="X19" si="11">IFERROR(V19/U19-1,"")</f>
        <v>5.8902411991810677E-2</v>
      </c>
      <c r="Y19" s="162"/>
      <c r="Z19" s="162"/>
    </row>
    <row r="20" spans="1:26" x14ac:dyDescent="0.25">
      <c r="A20" s="168" t="s">
        <v>10</v>
      </c>
      <c r="B20" s="169" t="str">
        <f>B19</f>
        <v>Алтайский край</v>
      </c>
      <c r="C20" s="169" t="str">
        <f t="shared" ref="C20:D35" si="12">C19</f>
        <v>ПАО "МРСК Сибири"</v>
      </c>
      <c r="D20" s="170" t="str">
        <f>D19</f>
        <v>Алтайэнерго</v>
      </c>
      <c r="E20" s="273" t="s">
        <v>193</v>
      </c>
      <c r="F20" s="273"/>
      <c r="G20" s="273"/>
      <c r="H20" s="273"/>
      <c r="I20" s="273" t="s">
        <v>193</v>
      </c>
      <c r="J20" s="255"/>
      <c r="K20" s="255"/>
      <c r="L20" s="255"/>
      <c r="M20" s="261"/>
      <c r="N20" s="283">
        <f>SUM(N21:N40)</f>
        <v>78.328385032258112</v>
      </c>
      <c r="O20" s="284">
        <f>SUM(O21:O40)</f>
        <v>83.370163878937319</v>
      </c>
      <c r="P20" s="284"/>
      <c r="Q20" s="284">
        <f t="shared" si="7"/>
        <v>5.0417788466792075</v>
      </c>
      <c r="R20" s="174">
        <f>IFERROR(O20/N20-1,"")</f>
        <v>6.4367200276155945E-2</v>
      </c>
      <c r="S20" s="283">
        <f>SUM(S21:S40)</f>
        <v>2.8550421903226373</v>
      </c>
      <c r="T20" s="284">
        <f>SUM(T21:T40)</f>
        <v>8.9040903119098189</v>
      </c>
      <c r="U20" s="255"/>
      <c r="V20" s="255"/>
      <c r="W20" s="229"/>
      <c r="X20" s="261"/>
      <c r="Y20" s="171"/>
      <c r="Z20" s="171" t="s">
        <v>261</v>
      </c>
    </row>
    <row r="21" spans="1:26" ht="26.25" x14ac:dyDescent="0.25">
      <c r="A21" s="177"/>
      <c r="B21" s="178" t="str">
        <f t="shared" ref="B21:D36" si="13">B20</f>
        <v>Алтайский край</v>
      </c>
      <c r="C21" s="178" t="str">
        <f t="shared" si="12"/>
        <v>ПАО "МРСК Сибири"</v>
      </c>
      <c r="D21" s="179" t="str">
        <f t="shared" si="12"/>
        <v>Алтайэнерго</v>
      </c>
      <c r="E21" s="265" t="s">
        <v>235</v>
      </c>
      <c r="F21" s="265"/>
      <c r="G21" s="265"/>
      <c r="H21" s="265"/>
      <c r="I21" s="265" t="s">
        <v>193</v>
      </c>
      <c r="J21" s="258"/>
      <c r="K21" s="258"/>
      <c r="L21" s="258"/>
      <c r="M21" s="262"/>
      <c r="N21" s="292">
        <v>0.83732361290322577</v>
      </c>
      <c r="O21" s="292">
        <v>0.99</v>
      </c>
      <c r="P21" s="286" t="s">
        <v>199</v>
      </c>
      <c r="Q21" s="286">
        <f t="shared" si="7"/>
        <v>0.15267638709677422</v>
      </c>
      <c r="R21" s="186">
        <f>IFERROR(O21/N21-1,"")</f>
        <v>0.18233856628908884</v>
      </c>
      <c r="S21" s="285">
        <v>0.29543583870967727</v>
      </c>
      <c r="T21" s="285">
        <v>0.25830769230769229</v>
      </c>
      <c r="U21" s="258"/>
      <c r="V21" s="258"/>
      <c r="W21" s="230"/>
      <c r="X21" s="262"/>
      <c r="Y21" s="180" t="s">
        <v>234</v>
      </c>
      <c r="Z21" s="180"/>
    </row>
    <row r="22" spans="1:26" x14ac:dyDescent="0.25">
      <c r="A22" s="177"/>
      <c r="B22" s="178" t="str">
        <f t="shared" si="13"/>
        <v>Алтайский край</v>
      </c>
      <c r="C22" s="178" t="str">
        <f t="shared" si="12"/>
        <v>ПАО "МРСК Сибири"</v>
      </c>
      <c r="D22" s="179" t="str">
        <f t="shared" si="12"/>
        <v>Алтайэнерго</v>
      </c>
      <c r="E22" s="265" t="s">
        <v>236</v>
      </c>
      <c r="F22" s="265"/>
      <c r="G22" s="265"/>
      <c r="H22" s="265"/>
      <c r="I22" s="265" t="s">
        <v>193</v>
      </c>
      <c r="J22" s="258"/>
      <c r="K22" s="258"/>
      <c r="L22" s="258"/>
      <c r="M22" s="262"/>
      <c r="N22" s="292">
        <v>2.9319472941176468</v>
      </c>
      <c r="O22" s="292">
        <v>3.0991552258064501</v>
      </c>
      <c r="P22" s="286" t="s">
        <v>199</v>
      </c>
      <c r="Q22" s="286">
        <f t="shared" si="7"/>
        <v>0.16720793168880332</v>
      </c>
      <c r="R22" s="186">
        <f t="shared" si="8"/>
        <v>5.7029651257467062E-2</v>
      </c>
      <c r="S22" s="285">
        <v>1.7735289032258064</v>
      </c>
      <c r="T22" s="285">
        <v>1.901118172750071</v>
      </c>
      <c r="U22" s="258"/>
      <c r="V22" s="258"/>
      <c r="W22" s="230"/>
      <c r="X22" s="262"/>
      <c r="Y22" s="180" t="s">
        <v>234</v>
      </c>
      <c r="Z22" s="180"/>
    </row>
    <row r="23" spans="1:26" x14ac:dyDescent="0.25">
      <c r="A23" s="177"/>
      <c r="B23" s="178" t="str">
        <f t="shared" si="13"/>
        <v>Алтайский край</v>
      </c>
      <c r="C23" s="178" t="str">
        <f t="shared" si="12"/>
        <v>ПАО "МРСК Сибири"</v>
      </c>
      <c r="D23" s="179" t="str">
        <f t="shared" si="12"/>
        <v>Алтайэнерго</v>
      </c>
      <c r="E23" s="265" t="s">
        <v>237</v>
      </c>
      <c r="F23" s="265"/>
      <c r="G23" s="265"/>
      <c r="H23" s="265"/>
      <c r="I23" s="265" t="s">
        <v>193</v>
      </c>
      <c r="J23" s="258"/>
      <c r="K23" s="258"/>
      <c r="L23" s="258"/>
      <c r="M23" s="262"/>
      <c r="N23" s="292">
        <v>0.63390348387096762</v>
      </c>
      <c r="O23" s="292">
        <v>0.69249009677419404</v>
      </c>
      <c r="P23" s="286" t="s">
        <v>199</v>
      </c>
      <c r="Q23" s="286">
        <f t="shared" si="7"/>
        <v>5.858661290322642E-2</v>
      </c>
      <c r="R23" s="186">
        <f t="shared" si="8"/>
        <v>9.2421976521510629E-2</v>
      </c>
      <c r="S23" s="285">
        <v>-9.7592774193548448E-2</v>
      </c>
      <c r="T23" s="285">
        <v>-2.6607829230427038E-2</v>
      </c>
      <c r="U23" s="258"/>
      <c r="V23" s="258"/>
      <c r="W23" s="230"/>
      <c r="X23" s="262"/>
      <c r="Y23" s="180" t="s">
        <v>234</v>
      </c>
      <c r="Z23" s="180"/>
    </row>
    <row r="24" spans="1:26" x14ac:dyDescent="0.25">
      <c r="A24" s="177"/>
      <c r="B24" s="178" t="str">
        <f t="shared" si="13"/>
        <v>Алтайский край</v>
      </c>
      <c r="C24" s="178" t="str">
        <f t="shared" si="12"/>
        <v>ПАО "МРСК Сибири"</v>
      </c>
      <c r="D24" s="179" t="str">
        <f t="shared" si="12"/>
        <v>Алтайэнерго</v>
      </c>
      <c r="E24" s="265" t="s">
        <v>238</v>
      </c>
      <c r="F24" s="265"/>
      <c r="G24" s="265"/>
      <c r="H24" s="265"/>
      <c r="I24" s="265" t="s">
        <v>193</v>
      </c>
      <c r="J24" s="258"/>
      <c r="K24" s="258"/>
      <c r="L24" s="258"/>
      <c r="M24" s="262"/>
      <c r="N24" s="292">
        <v>0.27246425806451613</v>
      </c>
      <c r="O24" s="292">
        <v>0.151</v>
      </c>
      <c r="P24" s="286" t="s">
        <v>199</v>
      </c>
      <c r="Q24" s="286">
        <f t="shared" si="7"/>
        <v>-0.12146425806451613</v>
      </c>
      <c r="R24" s="186">
        <f t="shared" si="8"/>
        <v>-0.44579886891349585</v>
      </c>
      <c r="S24" s="285">
        <v>-4.0382548387096734E-2</v>
      </c>
      <c r="T24" s="285">
        <v>-8.0769230769230788E-3</v>
      </c>
      <c r="U24" s="258"/>
      <c r="V24" s="258"/>
      <c r="W24" s="230"/>
      <c r="X24" s="262"/>
      <c r="Y24" s="180" t="s">
        <v>234</v>
      </c>
      <c r="Z24" s="180"/>
    </row>
    <row r="25" spans="1:26" x14ac:dyDescent="0.25">
      <c r="A25" s="177"/>
      <c r="B25" s="178" t="str">
        <f t="shared" si="13"/>
        <v>Алтайский край</v>
      </c>
      <c r="C25" s="178" t="str">
        <f t="shared" si="12"/>
        <v>ПАО "МРСК Сибири"</v>
      </c>
      <c r="D25" s="179" t="str">
        <f t="shared" si="12"/>
        <v>Алтайэнерго</v>
      </c>
      <c r="E25" s="265" t="s">
        <v>239</v>
      </c>
      <c r="F25" s="265"/>
      <c r="G25" s="265"/>
      <c r="H25" s="265"/>
      <c r="I25" s="265" t="s">
        <v>193</v>
      </c>
      <c r="J25" s="258"/>
      <c r="K25" s="258"/>
      <c r="L25" s="258"/>
      <c r="M25" s="262"/>
      <c r="N25" s="292">
        <v>4.8000000000000001E-2</v>
      </c>
      <c r="O25" s="301">
        <v>2.1780000000000001E-2</v>
      </c>
      <c r="P25" s="286" t="s">
        <v>199</v>
      </c>
      <c r="Q25" s="286">
        <f t="shared" si="7"/>
        <v>-2.622E-2</v>
      </c>
      <c r="R25" s="186">
        <f t="shared" si="8"/>
        <v>-0.54625000000000001</v>
      </c>
      <c r="S25" s="285">
        <v>-0.28365956989247298</v>
      </c>
      <c r="T25" s="285">
        <v>-0.25888528000515171</v>
      </c>
      <c r="U25" s="258"/>
      <c r="V25" s="258"/>
      <c r="W25" s="230"/>
      <c r="X25" s="262"/>
      <c r="Y25" s="180" t="s">
        <v>234</v>
      </c>
      <c r="Z25" s="180"/>
    </row>
    <row r="26" spans="1:26" x14ac:dyDescent="0.25">
      <c r="A26" s="177"/>
      <c r="B26" s="178" t="str">
        <f t="shared" si="13"/>
        <v>Алтайский край</v>
      </c>
      <c r="C26" s="178" t="str">
        <f t="shared" si="12"/>
        <v>ПАО "МРСК Сибири"</v>
      </c>
      <c r="D26" s="179" t="str">
        <f t="shared" si="12"/>
        <v>Алтайэнерго</v>
      </c>
      <c r="E26" s="265" t="s">
        <v>240</v>
      </c>
      <c r="F26" s="265"/>
      <c r="G26" s="265"/>
      <c r="H26" s="265"/>
      <c r="I26" s="265" t="s">
        <v>193</v>
      </c>
      <c r="J26" s="258"/>
      <c r="K26" s="258"/>
      <c r="L26" s="258"/>
      <c r="M26" s="262"/>
      <c r="N26" s="292">
        <v>0</v>
      </c>
      <c r="O26" s="292">
        <v>0</v>
      </c>
      <c r="P26" s="286" t="s">
        <v>199</v>
      </c>
      <c r="Q26" s="286">
        <f t="shared" si="7"/>
        <v>0</v>
      </c>
      <c r="R26" s="186" t="str">
        <f t="shared" si="8"/>
        <v/>
      </c>
      <c r="S26" s="285">
        <v>-4.3819354838709685E-3</v>
      </c>
      <c r="T26" s="285">
        <v>-3.8608603552629712E-3</v>
      </c>
      <c r="U26" s="258"/>
      <c r="V26" s="258"/>
      <c r="W26" s="230"/>
      <c r="X26" s="262"/>
      <c r="Y26" s="180" t="s">
        <v>234</v>
      </c>
      <c r="Z26" s="180"/>
    </row>
    <row r="27" spans="1:26" x14ac:dyDescent="0.25">
      <c r="A27" s="177"/>
      <c r="B27" s="178" t="str">
        <f t="shared" si="13"/>
        <v>Алтайский край</v>
      </c>
      <c r="C27" s="178" t="str">
        <f t="shared" si="12"/>
        <v>ПАО "МРСК Сибири"</v>
      </c>
      <c r="D27" s="179" t="str">
        <f t="shared" si="12"/>
        <v>Алтайэнерго</v>
      </c>
      <c r="E27" s="265" t="s">
        <v>241</v>
      </c>
      <c r="F27" s="265"/>
      <c r="G27" s="265"/>
      <c r="H27" s="265"/>
      <c r="I27" s="265" t="s">
        <v>193</v>
      </c>
      <c r="J27" s="258"/>
      <c r="K27" s="258"/>
      <c r="L27" s="258"/>
      <c r="M27" s="262"/>
      <c r="N27" s="292">
        <v>0.15554632258064521</v>
      </c>
      <c r="O27" s="292">
        <v>8.5163000000000003E-2</v>
      </c>
      <c r="P27" s="286" t="s">
        <v>199</v>
      </c>
      <c r="Q27" s="286">
        <f t="shared" si="7"/>
        <v>-7.0383322580645211E-2</v>
      </c>
      <c r="R27" s="186">
        <f t="shared" si="8"/>
        <v>-0.45249107412458411</v>
      </c>
      <c r="S27" s="285">
        <v>-0.5232480215053763</v>
      </c>
      <c r="T27" s="285">
        <v>-0.616201</v>
      </c>
      <c r="U27" s="258"/>
      <c r="V27" s="258"/>
      <c r="W27" s="230"/>
      <c r="X27" s="262"/>
      <c r="Y27" s="180" t="s">
        <v>234</v>
      </c>
      <c r="Z27" s="180"/>
    </row>
    <row r="28" spans="1:26" x14ac:dyDescent="0.25">
      <c r="A28" s="177"/>
      <c r="B28" s="178" t="str">
        <f t="shared" si="13"/>
        <v>Алтайский край</v>
      </c>
      <c r="C28" s="178" t="str">
        <f t="shared" si="12"/>
        <v>ПАО "МРСК Сибири"</v>
      </c>
      <c r="D28" s="179" t="str">
        <f t="shared" si="12"/>
        <v>Алтайэнерго</v>
      </c>
      <c r="E28" s="265" t="s">
        <v>242</v>
      </c>
      <c r="F28" s="265"/>
      <c r="G28" s="265"/>
      <c r="H28" s="265"/>
      <c r="I28" s="265" t="s">
        <v>193</v>
      </c>
      <c r="J28" s="258"/>
      <c r="K28" s="258"/>
      <c r="L28" s="258"/>
      <c r="M28" s="262"/>
      <c r="N28" s="292">
        <v>1.0091322352941177</v>
      </c>
      <c r="O28" s="292">
        <v>1.30838380645161</v>
      </c>
      <c r="P28" s="286" t="s">
        <v>199</v>
      </c>
      <c r="Q28" s="286">
        <f>O28-N28</f>
        <v>0.29925157115749235</v>
      </c>
      <c r="R28" s="186">
        <f t="shared" si="8"/>
        <v>0.29654346644696528</v>
      </c>
      <c r="S28" s="285">
        <v>-0.13968832258064523</v>
      </c>
      <c r="T28" s="285">
        <v>0.3477309216731046</v>
      </c>
      <c r="U28" s="258"/>
      <c r="V28" s="258"/>
      <c r="W28" s="230"/>
      <c r="X28" s="262"/>
      <c r="Y28" s="180" t="s">
        <v>234</v>
      </c>
      <c r="Z28" s="180"/>
    </row>
    <row r="29" spans="1:26" ht="26.25" x14ac:dyDescent="0.25">
      <c r="A29" s="177"/>
      <c r="B29" s="178" t="str">
        <f t="shared" si="13"/>
        <v>Алтайский край</v>
      </c>
      <c r="C29" s="178" t="str">
        <f t="shared" si="12"/>
        <v>ПАО "МРСК Сибири"</v>
      </c>
      <c r="D29" s="179" t="str">
        <f t="shared" si="12"/>
        <v>Алтайэнерго</v>
      </c>
      <c r="E29" s="265" t="s">
        <v>267</v>
      </c>
      <c r="F29" s="265"/>
      <c r="G29" s="265"/>
      <c r="H29" s="265"/>
      <c r="I29" s="265" t="s">
        <v>193</v>
      </c>
      <c r="J29" s="258"/>
      <c r="K29" s="258"/>
      <c r="L29" s="258"/>
      <c r="M29" s="262"/>
      <c r="N29" s="292">
        <v>2.3946931764705885</v>
      </c>
      <c r="O29" s="292">
        <v>2.40511935483871</v>
      </c>
      <c r="P29" s="286" t="s">
        <v>199</v>
      </c>
      <c r="Q29" s="286">
        <f>O29-N29</f>
        <v>1.042617836812143E-2</v>
      </c>
      <c r="R29" s="186">
        <f t="shared" si="8"/>
        <v>4.3538681575432392E-3</v>
      </c>
      <c r="S29" s="285">
        <v>1.6217519677419356</v>
      </c>
      <c r="T29" s="285">
        <v>1.6523996008290973</v>
      </c>
      <c r="U29" s="258"/>
      <c r="V29" s="258"/>
      <c r="W29" s="230"/>
      <c r="X29" s="262"/>
      <c r="Y29" s="180" t="s">
        <v>234</v>
      </c>
      <c r="Z29" s="180"/>
    </row>
    <row r="30" spans="1:26" x14ac:dyDescent="0.25">
      <c r="A30" s="177"/>
      <c r="B30" s="178" t="str">
        <f t="shared" si="13"/>
        <v>Алтайский край</v>
      </c>
      <c r="C30" s="178" t="str">
        <f t="shared" si="12"/>
        <v>ПАО "МРСК Сибири"</v>
      </c>
      <c r="D30" s="179" t="str">
        <f t="shared" si="12"/>
        <v>Алтайэнерго</v>
      </c>
      <c r="E30" s="265" t="s">
        <v>243</v>
      </c>
      <c r="F30" s="265"/>
      <c r="G30" s="265"/>
      <c r="H30" s="265"/>
      <c r="I30" s="265" t="s">
        <v>193</v>
      </c>
      <c r="J30" s="258"/>
      <c r="K30" s="258"/>
      <c r="L30" s="258"/>
      <c r="M30" s="262"/>
      <c r="N30" s="292">
        <v>0.84486116129032274</v>
      </c>
      <c r="O30" s="292">
        <v>1.0475019999999999</v>
      </c>
      <c r="P30" s="286" t="s">
        <v>199</v>
      </c>
      <c r="Q30" s="286">
        <f t="shared" si="7"/>
        <v>0.2026408387096772</v>
      </c>
      <c r="R30" s="186">
        <f t="shared" si="8"/>
        <v>0.23985105245007587</v>
      </c>
      <c r="S30" s="285">
        <v>2.981665591397864E-2</v>
      </c>
      <c r="T30" s="285">
        <v>0.50618799999999997</v>
      </c>
      <c r="U30" s="258"/>
      <c r="V30" s="258"/>
      <c r="W30" s="230"/>
      <c r="X30" s="262"/>
      <c r="Y30" s="180" t="s">
        <v>234</v>
      </c>
      <c r="Z30" s="180"/>
    </row>
    <row r="31" spans="1:26" x14ac:dyDescent="0.25">
      <c r="A31" s="177"/>
      <c r="B31" s="178" t="str">
        <f t="shared" si="13"/>
        <v>Алтайский край</v>
      </c>
      <c r="C31" s="178" t="str">
        <f t="shared" si="12"/>
        <v>ПАО "МРСК Сибири"</v>
      </c>
      <c r="D31" s="179" t="str">
        <f t="shared" si="12"/>
        <v>Алтайэнерго</v>
      </c>
      <c r="E31" s="265" t="s">
        <v>244</v>
      </c>
      <c r="F31" s="265"/>
      <c r="G31" s="265"/>
      <c r="H31" s="265"/>
      <c r="I31" s="265" t="s">
        <v>193</v>
      </c>
      <c r="J31" s="258"/>
      <c r="K31" s="258"/>
      <c r="L31" s="258"/>
      <c r="M31" s="262"/>
      <c r="N31" s="292">
        <v>0.57224894117647063</v>
      </c>
      <c r="O31" s="292">
        <v>0.68657109677419337</v>
      </c>
      <c r="P31" s="286" t="s">
        <v>199</v>
      </c>
      <c r="Q31" s="286">
        <f t="shared" si="7"/>
        <v>0.11432215559772274</v>
      </c>
      <c r="R31" s="186">
        <f t="shared" si="8"/>
        <v>0.19977696308653892</v>
      </c>
      <c r="S31" s="285">
        <v>0.3920255806451613</v>
      </c>
      <c r="T31" s="285">
        <v>0.47454781487563469</v>
      </c>
      <c r="U31" s="258"/>
      <c r="V31" s="258"/>
      <c r="W31" s="230"/>
      <c r="X31" s="262"/>
      <c r="Y31" s="180" t="s">
        <v>234</v>
      </c>
      <c r="Z31" s="180"/>
    </row>
    <row r="32" spans="1:26" x14ac:dyDescent="0.25">
      <c r="A32" s="177"/>
      <c r="B32" s="178" t="str">
        <f t="shared" si="13"/>
        <v>Алтайский край</v>
      </c>
      <c r="C32" s="178" t="str">
        <f t="shared" si="12"/>
        <v>ПАО "МРСК Сибири"</v>
      </c>
      <c r="D32" s="179" t="str">
        <f t="shared" si="12"/>
        <v>Алтайэнерго</v>
      </c>
      <c r="E32" s="265" t="s">
        <v>245</v>
      </c>
      <c r="F32" s="265"/>
      <c r="G32" s="265"/>
      <c r="H32" s="265"/>
      <c r="I32" s="265" t="s">
        <v>193</v>
      </c>
      <c r="J32" s="258"/>
      <c r="K32" s="258"/>
      <c r="L32" s="258"/>
      <c r="M32" s="262"/>
      <c r="N32" s="292">
        <v>1.25424E-2</v>
      </c>
      <c r="O32" s="292">
        <v>1.5228E-2</v>
      </c>
      <c r="P32" s="286" t="s">
        <v>199</v>
      </c>
      <c r="Q32" s="286">
        <f t="shared" si="7"/>
        <v>2.6855999999999998E-3</v>
      </c>
      <c r="R32" s="186">
        <f t="shared" si="8"/>
        <v>0.21412169919632595</v>
      </c>
      <c r="S32" s="285">
        <v>-1.7515287032258064</v>
      </c>
      <c r="T32" s="285">
        <v>-1.4240317750918599</v>
      </c>
      <c r="U32" s="258"/>
      <c r="V32" s="258"/>
      <c r="W32" s="230"/>
      <c r="X32" s="262"/>
      <c r="Y32" s="180" t="s">
        <v>234</v>
      </c>
      <c r="Z32" s="180"/>
    </row>
    <row r="33" spans="1:26" x14ac:dyDescent="0.25">
      <c r="A33" s="177"/>
      <c r="B33" s="178" t="str">
        <f t="shared" si="13"/>
        <v>Алтайский край</v>
      </c>
      <c r="C33" s="178" t="str">
        <f t="shared" si="12"/>
        <v>ПАО "МРСК Сибири"</v>
      </c>
      <c r="D33" s="179" t="str">
        <f t="shared" si="12"/>
        <v>Алтайэнерго</v>
      </c>
      <c r="E33" s="265" t="s">
        <v>246</v>
      </c>
      <c r="F33" s="265"/>
      <c r="G33" s="265"/>
      <c r="H33" s="265"/>
      <c r="I33" s="265" t="s">
        <v>193</v>
      </c>
      <c r="J33" s="258"/>
      <c r="K33" s="258"/>
      <c r="L33" s="258"/>
      <c r="M33" s="262"/>
      <c r="N33" s="292">
        <v>0.15753119999999998</v>
      </c>
      <c r="O33" s="292">
        <v>0.158697</v>
      </c>
      <c r="P33" s="286" t="s">
        <v>199</v>
      </c>
      <c r="Q33" s="286">
        <f t="shared" si="7"/>
        <v>1.1658000000000224E-3</v>
      </c>
      <c r="R33" s="186">
        <f t="shared" si="8"/>
        <v>7.400438770224671E-3</v>
      </c>
      <c r="S33" s="285">
        <v>4.9345999999999834E-3</v>
      </c>
      <c r="T33" s="285">
        <v>-1.7047999999999994E-2</v>
      </c>
      <c r="U33" s="258"/>
      <c r="V33" s="258"/>
      <c r="W33" s="230"/>
      <c r="X33" s="262"/>
      <c r="Y33" s="180" t="s">
        <v>234</v>
      </c>
      <c r="Z33" s="180"/>
    </row>
    <row r="34" spans="1:26" x14ac:dyDescent="0.25">
      <c r="A34" s="177"/>
      <c r="B34" s="178" t="str">
        <f t="shared" si="13"/>
        <v>Алтайский край</v>
      </c>
      <c r="C34" s="178" t="str">
        <f t="shared" si="12"/>
        <v>ПАО "МРСК Сибири"</v>
      </c>
      <c r="D34" s="179" t="str">
        <f t="shared" si="12"/>
        <v>Алтайэнерго</v>
      </c>
      <c r="E34" s="265" t="s">
        <v>247</v>
      </c>
      <c r="F34" s="265"/>
      <c r="G34" s="265"/>
      <c r="H34" s="265"/>
      <c r="I34" s="265" t="s">
        <v>193</v>
      </c>
      <c r="J34" s="258"/>
      <c r="K34" s="258"/>
      <c r="L34" s="258"/>
      <c r="M34" s="262"/>
      <c r="N34" s="292">
        <v>0.84508722580645168</v>
      </c>
      <c r="O34" s="292">
        <v>0.94248900000000002</v>
      </c>
      <c r="P34" s="286" t="s">
        <v>199</v>
      </c>
      <c r="Q34" s="286">
        <f t="shared" si="7"/>
        <v>9.7401774193548341E-2</v>
      </c>
      <c r="R34" s="186">
        <f t="shared" si="8"/>
        <v>0.11525647438416731</v>
      </c>
      <c r="S34" s="285">
        <v>-0.18330945161290313</v>
      </c>
      <c r="T34" s="285">
        <v>-2.5657221738313973E-2</v>
      </c>
      <c r="U34" s="258"/>
      <c r="V34" s="258"/>
      <c r="W34" s="230"/>
      <c r="X34" s="262"/>
      <c r="Y34" s="180" t="s">
        <v>234</v>
      </c>
      <c r="Z34" s="180"/>
    </row>
    <row r="35" spans="1:26" x14ac:dyDescent="0.25">
      <c r="A35" s="177"/>
      <c r="B35" s="178" t="str">
        <f t="shared" si="13"/>
        <v>Алтайский край</v>
      </c>
      <c r="C35" s="178" t="str">
        <f t="shared" si="12"/>
        <v>ПАО "МРСК Сибири"</v>
      </c>
      <c r="D35" s="179" t="str">
        <f t="shared" si="12"/>
        <v>Алтайэнерго</v>
      </c>
      <c r="E35" s="265" t="s">
        <v>248</v>
      </c>
      <c r="F35" s="265"/>
      <c r="G35" s="265"/>
      <c r="H35" s="265"/>
      <c r="I35" s="265" t="s">
        <v>193</v>
      </c>
      <c r="J35" s="258"/>
      <c r="K35" s="258"/>
      <c r="L35" s="258"/>
      <c r="M35" s="262"/>
      <c r="N35" s="292">
        <v>0.79747199999999996</v>
      </c>
      <c r="O35" s="292">
        <v>0.235037</v>
      </c>
      <c r="P35" s="286" t="s">
        <v>199</v>
      </c>
      <c r="Q35" s="286">
        <f t="shared" si="7"/>
        <v>-0.56243500000000002</v>
      </c>
      <c r="R35" s="186">
        <f t="shared" si="8"/>
        <v>-0.70527241081818548</v>
      </c>
      <c r="S35" s="285">
        <v>0.37196266666666672</v>
      </c>
      <c r="T35" s="285">
        <v>-5.6360000000000021E-3</v>
      </c>
      <c r="U35" s="258"/>
      <c r="V35" s="258"/>
      <c r="W35" s="230"/>
      <c r="X35" s="262"/>
      <c r="Y35" s="180" t="s">
        <v>234</v>
      </c>
      <c r="Z35" s="180"/>
    </row>
    <row r="36" spans="1:26" x14ac:dyDescent="0.25">
      <c r="A36" s="177"/>
      <c r="B36" s="178" t="str">
        <f t="shared" si="13"/>
        <v>Алтайский край</v>
      </c>
      <c r="C36" s="178" t="str">
        <f t="shared" si="13"/>
        <v>ПАО "МРСК Сибири"</v>
      </c>
      <c r="D36" s="179" t="str">
        <f t="shared" si="13"/>
        <v>Алтайэнерго</v>
      </c>
      <c r="E36" s="265" t="s">
        <v>249</v>
      </c>
      <c r="F36" s="265"/>
      <c r="G36" s="265"/>
      <c r="H36" s="265"/>
      <c r="I36" s="265" t="s">
        <v>193</v>
      </c>
      <c r="J36" s="258"/>
      <c r="K36" s="258"/>
      <c r="L36" s="258"/>
      <c r="M36" s="262"/>
      <c r="N36" s="292">
        <v>1.1209571612903226</v>
      </c>
      <c r="O36" s="292">
        <v>1.0109999999999999</v>
      </c>
      <c r="P36" s="286" t="s">
        <v>199</v>
      </c>
      <c r="Q36" s="286">
        <f t="shared" si="7"/>
        <v>-0.10995716129032274</v>
      </c>
      <c r="R36" s="186">
        <f t="shared" si="8"/>
        <v>-9.8092206453056718E-2</v>
      </c>
      <c r="S36" s="285">
        <v>-0.2090099677419357</v>
      </c>
      <c r="T36" s="285">
        <v>-0.32338461538461538</v>
      </c>
      <c r="U36" s="258"/>
      <c r="V36" s="258"/>
      <c r="W36" s="230"/>
      <c r="X36" s="262"/>
      <c r="Y36" s="180" t="s">
        <v>234</v>
      </c>
      <c r="Z36" s="180"/>
    </row>
    <row r="37" spans="1:26" x14ac:dyDescent="0.25">
      <c r="A37" s="177"/>
      <c r="B37" s="178" t="str">
        <f t="shared" ref="B37:D52" si="14">B36</f>
        <v>Алтайский край</v>
      </c>
      <c r="C37" s="178" t="str">
        <f t="shared" si="14"/>
        <v>ПАО "МРСК Сибири"</v>
      </c>
      <c r="D37" s="179" t="str">
        <f t="shared" si="14"/>
        <v>Алтайэнерго</v>
      </c>
      <c r="E37" s="265" t="s">
        <v>250</v>
      </c>
      <c r="F37" s="265"/>
      <c r="G37" s="265"/>
      <c r="H37" s="265"/>
      <c r="I37" s="265" t="s">
        <v>193</v>
      </c>
      <c r="J37" s="258"/>
      <c r="K37" s="258"/>
      <c r="L37" s="258"/>
      <c r="M37" s="262"/>
      <c r="N37" s="292">
        <v>0.23789759999999999</v>
      </c>
      <c r="O37" s="292">
        <v>0.34754099999999999</v>
      </c>
      <c r="P37" s="286" t="s">
        <v>199</v>
      </c>
      <c r="Q37" s="286">
        <f t="shared" si="7"/>
        <v>0.1096434</v>
      </c>
      <c r="R37" s="186">
        <f t="shared" si="8"/>
        <v>0.46088485129736489</v>
      </c>
      <c r="S37" s="285">
        <v>-0.1114058666666666</v>
      </c>
      <c r="T37" s="285">
        <v>-0.118341</v>
      </c>
      <c r="U37" s="258"/>
      <c r="V37" s="258"/>
      <c r="W37" s="230"/>
      <c r="X37" s="262"/>
      <c r="Y37" s="180" t="s">
        <v>234</v>
      </c>
      <c r="Z37" s="180"/>
    </row>
    <row r="38" spans="1:26" x14ac:dyDescent="0.25">
      <c r="A38" s="177"/>
      <c r="B38" s="178" t="str">
        <f t="shared" si="14"/>
        <v>Алтайский край</v>
      </c>
      <c r="C38" s="178" t="str">
        <f t="shared" si="14"/>
        <v>ПАО "МРСК Сибири"</v>
      </c>
      <c r="D38" s="179" t="str">
        <f t="shared" si="14"/>
        <v>Алтайэнерго</v>
      </c>
      <c r="E38" s="265" t="s">
        <v>251</v>
      </c>
      <c r="F38" s="265"/>
      <c r="G38" s="265"/>
      <c r="H38" s="265"/>
      <c r="I38" s="265" t="s">
        <v>193</v>
      </c>
      <c r="J38" s="258"/>
      <c r="K38" s="258"/>
      <c r="L38" s="258"/>
      <c r="M38" s="262"/>
      <c r="N38" s="292">
        <v>8.5680000000000006E-2</v>
      </c>
      <c r="O38" s="292">
        <v>9.9041000000000004E-2</v>
      </c>
      <c r="P38" s="286" t="s">
        <v>199</v>
      </c>
      <c r="Q38" s="286">
        <f t="shared" si="7"/>
        <v>1.3360999999999998E-2</v>
      </c>
      <c r="R38" s="186">
        <f t="shared" si="8"/>
        <v>0.1559407096171801</v>
      </c>
      <c r="S38" s="285">
        <v>-4.6799999999999897E-3</v>
      </c>
      <c r="T38" s="285">
        <v>-7.866999999999999E-3</v>
      </c>
      <c r="U38" s="258"/>
      <c r="V38" s="258"/>
      <c r="W38" s="230"/>
      <c r="X38" s="262"/>
      <c r="Y38" s="180" t="s">
        <v>234</v>
      </c>
      <c r="Z38" s="180"/>
    </row>
    <row r="39" spans="1:26" x14ac:dyDescent="0.25">
      <c r="A39" s="177"/>
      <c r="B39" s="178" t="str">
        <f t="shared" si="14"/>
        <v>Алтайский край</v>
      </c>
      <c r="C39" s="178" t="str">
        <f t="shared" si="14"/>
        <v>ПАО "МРСК Сибири"</v>
      </c>
      <c r="D39" s="179" t="str">
        <f t="shared" si="14"/>
        <v>Алтайэнерго</v>
      </c>
      <c r="E39" s="265" t="s">
        <v>229</v>
      </c>
      <c r="F39" s="265"/>
      <c r="G39" s="265"/>
      <c r="H39" s="265"/>
      <c r="I39" s="265" t="s">
        <v>193</v>
      </c>
      <c r="J39" s="258"/>
      <c r="K39" s="258"/>
      <c r="L39" s="258"/>
      <c r="M39" s="262"/>
      <c r="N39" s="292">
        <v>7.668693277493146</v>
      </c>
      <c r="O39" s="292">
        <v>7.668693277493146</v>
      </c>
      <c r="P39" s="287"/>
      <c r="Q39" s="286">
        <f t="shared" si="7"/>
        <v>0</v>
      </c>
      <c r="R39" s="186">
        <f t="shared" si="8"/>
        <v>0</v>
      </c>
      <c r="S39" s="285">
        <v>1.3797349425253875</v>
      </c>
      <c r="T39" s="285">
        <v>1.8616064560061645</v>
      </c>
      <c r="U39" s="258"/>
      <c r="V39" s="258"/>
      <c r="W39" s="230"/>
      <c r="X39" s="262"/>
      <c r="Y39" s="180" t="s">
        <v>234</v>
      </c>
      <c r="Z39" s="180"/>
    </row>
    <row r="40" spans="1:26" x14ac:dyDescent="0.25">
      <c r="A40" s="177"/>
      <c r="B40" s="178" t="str">
        <f t="shared" si="14"/>
        <v>Алтайский край</v>
      </c>
      <c r="C40" s="178" t="str">
        <f t="shared" si="14"/>
        <v>ПАО "МРСК Сибири"</v>
      </c>
      <c r="D40" s="179" t="str">
        <f t="shared" si="14"/>
        <v>Алтайэнерго</v>
      </c>
      <c r="E40" s="265" t="s">
        <v>230</v>
      </c>
      <c r="F40" s="265"/>
      <c r="G40" s="265"/>
      <c r="H40" s="265"/>
      <c r="I40" s="265" t="s">
        <v>193</v>
      </c>
      <c r="J40" s="258"/>
      <c r="K40" s="258"/>
      <c r="L40" s="258"/>
      <c r="M40" s="262"/>
      <c r="N40" s="292">
        <v>57.702403681899696</v>
      </c>
      <c r="O40" s="292">
        <v>62.405273020799022</v>
      </c>
      <c r="P40" s="287"/>
      <c r="Q40" s="286">
        <f t="shared" si="7"/>
        <v>4.7028693388993261</v>
      </c>
      <c r="R40" s="186">
        <f t="shared" si="8"/>
        <v>8.1502139231931947E-2</v>
      </c>
      <c r="S40" s="285">
        <v>0.33473819618434675</v>
      </c>
      <c r="T40" s="285">
        <v>4.7377891583506084</v>
      </c>
      <c r="U40" s="258"/>
      <c r="V40" s="258"/>
      <c r="W40" s="230"/>
      <c r="X40" s="262"/>
      <c r="Y40" s="180" t="s">
        <v>234</v>
      </c>
      <c r="Z40" s="180"/>
    </row>
    <row r="41" spans="1:26" x14ac:dyDescent="0.25">
      <c r="A41" s="168" t="s">
        <v>13</v>
      </c>
      <c r="B41" s="169" t="str">
        <f t="shared" si="14"/>
        <v>Алтайский край</v>
      </c>
      <c r="C41" s="169" t="str">
        <f t="shared" si="14"/>
        <v>ПАО "МРСК Сибири"</v>
      </c>
      <c r="D41" s="170" t="str">
        <f t="shared" si="14"/>
        <v>Алтайэнерго</v>
      </c>
      <c r="E41" s="273" t="s">
        <v>201</v>
      </c>
      <c r="F41" s="273"/>
      <c r="G41" s="273"/>
      <c r="H41" s="273"/>
      <c r="I41" s="273" t="s">
        <v>201</v>
      </c>
      <c r="J41" s="255"/>
      <c r="K41" s="255"/>
      <c r="L41" s="255"/>
      <c r="M41" s="261"/>
      <c r="N41" s="283">
        <f>SUM(N42:N45)</f>
        <v>4.2969615483871388</v>
      </c>
      <c r="O41" s="284">
        <f>SUM(O42:O45)</f>
        <v>4.165420322580645</v>
      </c>
      <c r="P41" s="284"/>
      <c r="Q41" s="284">
        <f t="shared" si="7"/>
        <v>-0.13154122580649386</v>
      </c>
      <c r="R41" s="174">
        <f t="shared" si="8"/>
        <v>-3.0612614128666782E-2</v>
      </c>
      <c r="S41" s="283">
        <f>SUM(S42:S45)</f>
        <v>1.0788638924731484</v>
      </c>
      <c r="T41" s="284">
        <f>SUM(T42:T45)</f>
        <v>1.2500586937556115</v>
      </c>
      <c r="U41" s="255"/>
      <c r="V41" s="255"/>
      <c r="W41" s="229"/>
      <c r="X41" s="261"/>
      <c r="Y41" s="171"/>
      <c r="Z41" s="171" t="s">
        <v>261</v>
      </c>
    </row>
    <row r="42" spans="1:26" x14ac:dyDescent="0.25">
      <c r="A42" s="177"/>
      <c r="B42" s="178" t="str">
        <f t="shared" si="14"/>
        <v>Алтайский край</v>
      </c>
      <c r="C42" s="178" t="str">
        <f t="shared" si="14"/>
        <v>ПАО "МРСК Сибири"</v>
      </c>
      <c r="D42" s="179" t="str">
        <f t="shared" si="14"/>
        <v>Алтайэнерго</v>
      </c>
      <c r="E42" s="266" t="s">
        <v>252</v>
      </c>
      <c r="F42" s="266"/>
      <c r="G42" s="266"/>
      <c r="H42" s="266"/>
      <c r="I42" s="266" t="s">
        <v>201</v>
      </c>
      <c r="J42" s="258"/>
      <c r="K42" s="258"/>
      <c r="L42" s="258"/>
      <c r="M42" s="262"/>
      <c r="N42" s="292">
        <v>2.0668775999999998</v>
      </c>
      <c r="O42" s="292">
        <v>1.9714179999999999</v>
      </c>
      <c r="P42" s="286" t="s">
        <v>199</v>
      </c>
      <c r="Q42" s="286">
        <f t="shared" si="7"/>
        <v>-9.5459599999999867E-2</v>
      </c>
      <c r="R42" s="186">
        <f t="shared" si="8"/>
        <v>-4.6185415140209463E-2</v>
      </c>
      <c r="S42" s="285">
        <v>0.38100496666666661</v>
      </c>
      <c r="T42" s="285">
        <v>0.37769000000000008</v>
      </c>
      <c r="U42" s="258"/>
      <c r="V42" s="258"/>
      <c r="W42" s="230"/>
      <c r="X42" s="262"/>
      <c r="Y42" s="191" t="s">
        <v>234</v>
      </c>
      <c r="Z42" s="191"/>
    </row>
    <row r="43" spans="1:26" x14ac:dyDescent="0.25">
      <c r="A43" s="177"/>
      <c r="B43" s="178" t="str">
        <f t="shared" si="14"/>
        <v>Алтайский край</v>
      </c>
      <c r="C43" s="178" t="str">
        <f t="shared" si="14"/>
        <v>ПАО "МРСК Сибири"</v>
      </c>
      <c r="D43" s="179" t="str">
        <f t="shared" si="14"/>
        <v>Алтайэнерго</v>
      </c>
      <c r="E43" s="266" t="s">
        <v>253</v>
      </c>
      <c r="F43" s="266"/>
      <c r="G43" s="266"/>
      <c r="H43" s="266"/>
      <c r="I43" s="266" t="s">
        <v>201</v>
      </c>
      <c r="J43" s="258"/>
      <c r="K43" s="258"/>
      <c r="L43" s="258"/>
      <c r="M43" s="262"/>
      <c r="N43" s="292">
        <v>0.6162812903225805</v>
      </c>
      <c r="O43" s="292">
        <v>0.52</v>
      </c>
      <c r="P43" s="286" t="s">
        <v>199</v>
      </c>
      <c r="Q43" s="286">
        <f t="shared" si="7"/>
        <v>-9.6281290322580482E-2</v>
      </c>
      <c r="R43" s="186">
        <f t="shared" si="8"/>
        <v>-0.15622945533878518</v>
      </c>
      <c r="S43" s="285">
        <v>0.12832290322580636</v>
      </c>
      <c r="T43" s="285">
        <v>0.19615384615384612</v>
      </c>
      <c r="U43" s="258"/>
      <c r="V43" s="258"/>
      <c r="W43" s="230"/>
      <c r="X43" s="262"/>
      <c r="Y43" s="191" t="s">
        <v>234</v>
      </c>
      <c r="Z43" s="191"/>
    </row>
    <row r="44" spans="1:26" x14ac:dyDescent="0.25">
      <c r="A44" s="177"/>
      <c r="B44" s="178" t="str">
        <f t="shared" si="14"/>
        <v>Алтайский край</v>
      </c>
      <c r="C44" s="178" t="str">
        <f t="shared" si="14"/>
        <v>ПАО "МРСК Сибири"</v>
      </c>
      <c r="D44" s="179" t="str">
        <f t="shared" si="14"/>
        <v>Алтайэнерго</v>
      </c>
      <c r="E44" s="266" t="s">
        <v>229</v>
      </c>
      <c r="F44" s="266"/>
      <c r="G44" s="266"/>
      <c r="H44" s="266"/>
      <c r="I44" s="266" t="s">
        <v>201</v>
      </c>
      <c r="J44" s="258"/>
      <c r="K44" s="258"/>
      <c r="L44" s="258"/>
      <c r="M44" s="262"/>
      <c r="N44" s="292">
        <v>0.64680633565278467</v>
      </c>
      <c r="O44" s="292">
        <v>0.64680633565278467</v>
      </c>
      <c r="P44" s="286"/>
      <c r="Q44" s="286">
        <f t="shared" si="7"/>
        <v>0</v>
      </c>
      <c r="R44" s="186">
        <f t="shared" si="8"/>
        <v>0</v>
      </c>
      <c r="S44" s="285">
        <v>0.31827126194760419</v>
      </c>
      <c r="T44" s="285">
        <v>0.33382957783992584</v>
      </c>
      <c r="U44" s="258"/>
      <c r="V44" s="258"/>
      <c r="W44" s="230"/>
      <c r="X44" s="262"/>
      <c r="Y44" s="191" t="s">
        <v>234</v>
      </c>
      <c r="Z44" s="191"/>
    </row>
    <row r="45" spans="1:26" x14ac:dyDescent="0.25">
      <c r="A45" s="177"/>
      <c r="B45" s="178" t="str">
        <f t="shared" si="14"/>
        <v>Алтайский край</v>
      </c>
      <c r="C45" s="178" t="str">
        <f t="shared" si="14"/>
        <v>ПАО "МРСК Сибири"</v>
      </c>
      <c r="D45" s="179" t="str">
        <f t="shared" si="14"/>
        <v>Алтайэнерго</v>
      </c>
      <c r="E45" s="266" t="s">
        <v>230</v>
      </c>
      <c r="F45" s="266"/>
      <c r="G45" s="266"/>
      <c r="H45" s="266"/>
      <c r="I45" s="266" t="s">
        <v>201</v>
      </c>
      <c r="J45" s="258"/>
      <c r="K45" s="258"/>
      <c r="L45" s="258"/>
      <c r="M45" s="262"/>
      <c r="N45" s="292">
        <v>0.96699632241177391</v>
      </c>
      <c r="O45" s="292">
        <v>1.0271959869278604</v>
      </c>
      <c r="P45" s="286"/>
      <c r="Q45" s="286">
        <f t="shared" si="7"/>
        <v>6.0199664516086493E-2</v>
      </c>
      <c r="R45" s="186">
        <f t="shared" si="8"/>
        <v>6.2254284862163001E-2</v>
      </c>
      <c r="S45" s="285">
        <v>0.25126476063307107</v>
      </c>
      <c r="T45" s="285">
        <v>0.34238526976183942</v>
      </c>
      <c r="U45" s="258"/>
      <c r="V45" s="258"/>
      <c r="W45" s="230"/>
      <c r="X45" s="262"/>
      <c r="Y45" s="191" t="s">
        <v>234</v>
      </c>
      <c r="Z45" s="191"/>
    </row>
    <row r="46" spans="1:26" x14ac:dyDescent="0.25">
      <c r="A46" s="168" t="s">
        <v>15</v>
      </c>
      <c r="B46" s="169" t="str">
        <f t="shared" si="14"/>
        <v>Алтайский край</v>
      </c>
      <c r="C46" s="169" t="str">
        <f t="shared" si="14"/>
        <v>ПАО "МРСК Сибири"</v>
      </c>
      <c r="D46" s="170" t="str">
        <f t="shared" si="14"/>
        <v>Алтайэнерго</v>
      </c>
      <c r="E46" s="273" t="s">
        <v>186</v>
      </c>
      <c r="F46" s="273"/>
      <c r="G46" s="273"/>
      <c r="H46" s="273"/>
      <c r="I46" s="273" t="s">
        <v>186</v>
      </c>
      <c r="J46" s="255"/>
      <c r="K46" s="255"/>
      <c r="L46" s="255"/>
      <c r="M46" s="261"/>
      <c r="N46" s="283">
        <f t="shared" ref="N46:O46" si="15">SUM(N47:N51)</f>
        <v>0</v>
      </c>
      <c r="O46" s="284">
        <f t="shared" si="15"/>
        <v>0</v>
      </c>
      <c r="P46" s="284"/>
      <c r="Q46" s="284">
        <f t="shared" si="7"/>
        <v>0</v>
      </c>
      <c r="R46" s="174" t="str">
        <f t="shared" si="8"/>
        <v/>
      </c>
      <c r="S46" s="283">
        <f t="shared" ref="S46:T46" si="16">SUM(S47:S51)</f>
        <v>0</v>
      </c>
      <c r="T46" s="284">
        <f t="shared" si="16"/>
        <v>0</v>
      </c>
      <c r="U46" s="255"/>
      <c r="V46" s="255"/>
      <c r="W46" s="229"/>
      <c r="X46" s="261"/>
      <c r="Y46" s="171"/>
      <c r="Z46" s="171"/>
    </row>
    <row r="47" spans="1:26" x14ac:dyDescent="0.25">
      <c r="A47" s="177"/>
      <c r="B47" s="178" t="str">
        <f t="shared" si="14"/>
        <v>Алтайский край</v>
      </c>
      <c r="C47" s="178" t="str">
        <f t="shared" si="14"/>
        <v>ПАО "МРСК Сибири"</v>
      </c>
      <c r="D47" s="179" t="str">
        <f t="shared" si="14"/>
        <v>Алтайэнерго</v>
      </c>
      <c r="E47" s="266" t="s">
        <v>194</v>
      </c>
      <c r="F47" s="266"/>
      <c r="G47" s="266"/>
      <c r="H47" s="266"/>
      <c r="I47" s="266" t="s">
        <v>186</v>
      </c>
      <c r="J47" s="258"/>
      <c r="K47" s="258"/>
      <c r="L47" s="258"/>
      <c r="M47" s="262"/>
      <c r="N47" s="292">
        <v>0</v>
      </c>
      <c r="O47" s="292">
        <v>0</v>
      </c>
      <c r="P47" s="286"/>
      <c r="Q47" s="286"/>
      <c r="R47" s="186" t="str">
        <f t="shared" si="8"/>
        <v/>
      </c>
      <c r="S47" s="285"/>
      <c r="T47" s="285"/>
      <c r="U47" s="258"/>
      <c r="V47" s="258"/>
      <c r="W47" s="230"/>
      <c r="X47" s="262"/>
      <c r="Y47" s="191"/>
      <c r="Z47" s="191"/>
    </row>
    <row r="48" spans="1:26" x14ac:dyDescent="0.25">
      <c r="A48" s="177"/>
      <c r="B48" s="178" t="str">
        <f t="shared" si="14"/>
        <v>Алтайский край</v>
      </c>
      <c r="C48" s="178" t="str">
        <f t="shared" si="14"/>
        <v>ПАО "МРСК Сибири"</v>
      </c>
      <c r="D48" s="179" t="str">
        <f t="shared" si="14"/>
        <v>Алтайэнерго</v>
      </c>
      <c r="E48" s="266" t="s">
        <v>196</v>
      </c>
      <c r="F48" s="266"/>
      <c r="G48" s="266"/>
      <c r="H48" s="266"/>
      <c r="I48" s="266" t="s">
        <v>186</v>
      </c>
      <c r="J48" s="258"/>
      <c r="K48" s="258"/>
      <c r="L48" s="258"/>
      <c r="M48" s="262"/>
      <c r="N48" s="292">
        <v>0</v>
      </c>
      <c r="O48" s="292">
        <v>0</v>
      </c>
      <c r="P48" s="286"/>
      <c r="Q48" s="286"/>
      <c r="R48" s="186" t="str">
        <f t="shared" si="8"/>
        <v/>
      </c>
      <c r="S48" s="285"/>
      <c r="T48" s="285"/>
      <c r="U48" s="258"/>
      <c r="V48" s="258"/>
      <c r="W48" s="230"/>
      <c r="X48" s="262"/>
      <c r="Y48" s="191"/>
      <c r="Z48" s="191"/>
    </row>
    <row r="49" spans="1:26" x14ac:dyDescent="0.25">
      <c r="A49" s="177"/>
      <c r="B49" s="178" t="str">
        <f t="shared" si="14"/>
        <v>Алтайский край</v>
      </c>
      <c r="C49" s="178" t="str">
        <f t="shared" si="14"/>
        <v>ПАО "МРСК Сибири"</v>
      </c>
      <c r="D49" s="179" t="str">
        <f t="shared" si="14"/>
        <v>Алтайэнерго</v>
      </c>
      <c r="E49" s="266" t="s">
        <v>198</v>
      </c>
      <c r="F49" s="266"/>
      <c r="G49" s="266"/>
      <c r="H49" s="266"/>
      <c r="I49" s="266" t="s">
        <v>186</v>
      </c>
      <c r="J49" s="258"/>
      <c r="K49" s="258"/>
      <c r="L49" s="258"/>
      <c r="M49" s="262"/>
      <c r="N49" s="292">
        <v>0</v>
      </c>
      <c r="O49" s="292">
        <v>0</v>
      </c>
      <c r="P49" s="287"/>
      <c r="Q49" s="286"/>
      <c r="R49" s="186" t="str">
        <f t="shared" si="8"/>
        <v/>
      </c>
      <c r="S49" s="285"/>
      <c r="T49" s="285"/>
      <c r="U49" s="258"/>
      <c r="V49" s="258"/>
      <c r="W49" s="230"/>
      <c r="X49" s="262"/>
      <c r="Y49" s="191"/>
      <c r="Z49" s="191"/>
    </row>
    <row r="50" spans="1:26" x14ac:dyDescent="0.25">
      <c r="A50" s="177"/>
      <c r="B50" s="178" t="str">
        <f t="shared" si="14"/>
        <v>Алтайский край</v>
      </c>
      <c r="C50" s="178" t="str">
        <f t="shared" si="14"/>
        <v>ПАО "МРСК Сибири"</v>
      </c>
      <c r="D50" s="179" t="str">
        <f t="shared" si="14"/>
        <v>Алтайэнерго</v>
      </c>
      <c r="E50" s="266" t="s">
        <v>229</v>
      </c>
      <c r="F50" s="266"/>
      <c r="G50" s="266"/>
      <c r="H50" s="266"/>
      <c r="I50" s="266" t="s">
        <v>186</v>
      </c>
      <c r="J50" s="258"/>
      <c r="K50" s="258"/>
      <c r="L50" s="258"/>
      <c r="M50" s="262"/>
      <c r="N50" s="292">
        <v>0</v>
      </c>
      <c r="O50" s="292">
        <v>0</v>
      </c>
      <c r="P50" s="286"/>
      <c r="Q50" s="286"/>
      <c r="R50" s="186" t="str">
        <f t="shared" si="8"/>
        <v/>
      </c>
      <c r="S50" s="285"/>
      <c r="T50" s="285"/>
      <c r="U50" s="258"/>
      <c r="V50" s="258"/>
      <c r="W50" s="230"/>
      <c r="X50" s="262"/>
      <c r="Y50" s="191"/>
      <c r="Z50" s="191"/>
    </row>
    <row r="51" spans="1:26" x14ac:dyDescent="0.25">
      <c r="A51" s="177"/>
      <c r="B51" s="178" t="str">
        <f t="shared" si="14"/>
        <v>Алтайский край</v>
      </c>
      <c r="C51" s="178" t="str">
        <f t="shared" si="14"/>
        <v>ПАО "МРСК Сибири"</v>
      </c>
      <c r="D51" s="179" t="str">
        <f t="shared" si="14"/>
        <v>Алтайэнерго</v>
      </c>
      <c r="E51" s="266" t="s">
        <v>230</v>
      </c>
      <c r="F51" s="266"/>
      <c r="G51" s="266"/>
      <c r="H51" s="266"/>
      <c r="I51" s="266" t="s">
        <v>186</v>
      </c>
      <c r="J51" s="258"/>
      <c r="K51" s="258"/>
      <c r="L51" s="258"/>
      <c r="M51" s="262"/>
      <c r="N51" s="292">
        <v>0</v>
      </c>
      <c r="O51" s="292">
        <v>0</v>
      </c>
      <c r="P51" s="286"/>
      <c r="Q51" s="286"/>
      <c r="R51" s="186" t="str">
        <f t="shared" si="8"/>
        <v/>
      </c>
      <c r="S51" s="285"/>
      <c r="T51" s="285"/>
      <c r="U51" s="258"/>
      <c r="V51" s="258"/>
      <c r="W51" s="230"/>
      <c r="X51" s="262"/>
      <c r="Y51" s="191"/>
      <c r="Z51" s="191"/>
    </row>
    <row r="52" spans="1:26" x14ac:dyDescent="0.25">
      <c r="A52" s="168" t="s">
        <v>17</v>
      </c>
      <c r="B52" s="169" t="str">
        <f t="shared" si="14"/>
        <v>Алтайский край</v>
      </c>
      <c r="C52" s="169" t="str">
        <f t="shared" si="14"/>
        <v>ПАО "МРСК Сибири"</v>
      </c>
      <c r="D52" s="170" t="str">
        <f t="shared" si="14"/>
        <v>Алтайэнерго</v>
      </c>
      <c r="E52" s="273" t="s">
        <v>187</v>
      </c>
      <c r="F52" s="273"/>
      <c r="G52" s="273"/>
      <c r="H52" s="273"/>
      <c r="I52" s="273" t="s">
        <v>187</v>
      </c>
      <c r="J52" s="255"/>
      <c r="K52" s="255"/>
      <c r="L52" s="255"/>
      <c r="M52" s="261"/>
      <c r="N52" s="283">
        <f>SUM(N53:N54)</f>
        <v>17.319199741935485</v>
      </c>
      <c r="O52" s="284">
        <f>SUM(O53:O54)</f>
        <v>17.319199741935485</v>
      </c>
      <c r="P52" s="284"/>
      <c r="Q52" s="284">
        <f t="shared" si="7"/>
        <v>0</v>
      </c>
      <c r="R52" s="174">
        <f t="shared" si="8"/>
        <v>0</v>
      </c>
      <c r="S52" s="283">
        <f>SUM(S53:S54)</f>
        <v>0.10708196774193457</v>
      </c>
      <c r="T52" s="284">
        <f>SUM(T53:T54)</f>
        <v>8.1909206732987627E-2</v>
      </c>
      <c r="U52" s="255"/>
      <c r="V52" s="255"/>
      <c r="W52" s="229"/>
      <c r="X52" s="261"/>
      <c r="Y52" s="171"/>
      <c r="Z52" s="171" t="s">
        <v>261</v>
      </c>
    </row>
    <row r="53" spans="1:26" x14ac:dyDescent="0.25">
      <c r="A53" s="177"/>
      <c r="B53" s="178" t="str">
        <f t="shared" ref="B53:D68" si="17">B52</f>
        <v>Алтайский край</v>
      </c>
      <c r="C53" s="178" t="str">
        <f t="shared" si="17"/>
        <v>ПАО "МРСК Сибири"</v>
      </c>
      <c r="D53" s="179" t="str">
        <f t="shared" si="17"/>
        <v>Алтайэнерго</v>
      </c>
      <c r="E53" s="266" t="s">
        <v>229</v>
      </c>
      <c r="F53" s="266"/>
      <c r="G53" s="266"/>
      <c r="H53" s="266"/>
      <c r="I53" s="266" t="s">
        <v>187</v>
      </c>
      <c r="J53" s="258"/>
      <c r="K53" s="258"/>
      <c r="L53" s="258"/>
      <c r="M53" s="262"/>
      <c r="N53" s="292">
        <v>4.2773133826268364</v>
      </c>
      <c r="O53" s="292">
        <v>4.2773133826268364</v>
      </c>
      <c r="P53" s="286"/>
      <c r="Q53" s="286">
        <f t="shared" si="7"/>
        <v>0</v>
      </c>
      <c r="R53" s="186">
        <f t="shared" si="8"/>
        <v>0</v>
      </c>
      <c r="S53" s="285">
        <v>1.0035959040918589</v>
      </c>
      <c r="T53" s="285">
        <v>0.93992099443246246</v>
      </c>
      <c r="U53" s="258"/>
      <c r="V53" s="258"/>
      <c r="W53" s="230"/>
      <c r="X53" s="262"/>
      <c r="Y53" s="191" t="s">
        <v>234</v>
      </c>
      <c r="Z53" s="191"/>
    </row>
    <row r="54" spans="1:26" x14ac:dyDescent="0.25">
      <c r="A54" s="177"/>
      <c r="B54" s="178" t="str">
        <f t="shared" si="17"/>
        <v>Алтайский край</v>
      </c>
      <c r="C54" s="178" t="str">
        <f t="shared" si="17"/>
        <v>ПАО "МРСК Сибири"</v>
      </c>
      <c r="D54" s="179" t="str">
        <f t="shared" si="17"/>
        <v>Алтайэнерго</v>
      </c>
      <c r="E54" s="266" t="s">
        <v>230</v>
      </c>
      <c r="F54" s="266"/>
      <c r="G54" s="266"/>
      <c r="H54" s="266"/>
      <c r="I54" s="266" t="s">
        <v>187</v>
      </c>
      <c r="J54" s="258"/>
      <c r="K54" s="258"/>
      <c r="L54" s="258"/>
      <c r="M54" s="262"/>
      <c r="N54" s="292">
        <v>13.041886359308647</v>
      </c>
      <c r="O54" s="292">
        <v>13.041886359308647</v>
      </c>
      <c r="P54" s="286"/>
      <c r="Q54" s="286">
        <f t="shared" si="7"/>
        <v>0</v>
      </c>
      <c r="R54" s="186">
        <f t="shared" si="8"/>
        <v>0</v>
      </c>
      <c r="S54" s="285">
        <v>-0.89651393634992438</v>
      </c>
      <c r="T54" s="285">
        <v>-0.85801178769947484</v>
      </c>
      <c r="U54" s="258"/>
      <c r="V54" s="258"/>
      <c r="W54" s="230"/>
      <c r="X54" s="262"/>
      <c r="Y54" s="191" t="s">
        <v>234</v>
      </c>
      <c r="Z54" s="191"/>
    </row>
    <row r="55" spans="1:26" x14ac:dyDescent="0.25">
      <c r="A55" s="168" t="s">
        <v>19</v>
      </c>
      <c r="B55" s="169" t="str">
        <f t="shared" si="17"/>
        <v>Алтайский край</v>
      </c>
      <c r="C55" s="169" t="str">
        <f t="shared" si="17"/>
        <v>ПАО "МРСК Сибири"</v>
      </c>
      <c r="D55" s="170" t="str">
        <f t="shared" si="17"/>
        <v>Алтайэнерго</v>
      </c>
      <c r="E55" s="273" t="s">
        <v>188</v>
      </c>
      <c r="F55" s="273"/>
      <c r="G55" s="273"/>
      <c r="H55" s="273"/>
      <c r="I55" s="273" t="s">
        <v>188</v>
      </c>
      <c r="J55" s="255"/>
      <c r="K55" s="255"/>
      <c r="L55" s="255"/>
      <c r="M55" s="261"/>
      <c r="N55" s="283">
        <f>SUM(N56:N59)</f>
        <v>55.434325935483763</v>
      </c>
      <c r="O55" s="284">
        <f>SUM(O56:O59)</f>
        <v>62.71309744322285</v>
      </c>
      <c r="P55" s="284"/>
      <c r="Q55" s="284">
        <f t="shared" si="7"/>
        <v>7.2787715077390871</v>
      </c>
      <c r="R55" s="174">
        <f>IFERROR(O55/N55-1,"")</f>
        <v>0.1313044108484398</v>
      </c>
      <c r="S55" s="283">
        <f>SUM(S56:S59)</f>
        <v>-0.59402126120819565</v>
      </c>
      <c r="T55" s="284">
        <f>SUM(T56:T59)</f>
        <v>7.6277959633830204</v>
      </c>
      <c r="U55" s="255"/>
      <c r="V55" s="255"/>
      <c r="W55" s="229"/>
      <c r="X55" s="261"/>
      <c r="Y55" s="171"/>
      <c r="Z55" s="171" t="s">
        <v>261</v>
      </c>
    </row>
    <row r="56" spans="1:26" x14ac:dyDescent="0.25">
      <c r="A56" s="177"/>
      <c r="B56" s="178" t="str">
        <f t="shared" si="17"/>
        <v>Алтайский край</v>
      </c>
      <c r="C56" s="178" t="str">
        <f t="shared" si="17"/>
        <v>ПАО "МРСК Сибири"</v>
      </c>
      <c r="D56" s="179" t="str">
        <f t="shared" si="17"/>
        <v>Алтайэнерго</v>
      </c>
      <c r="E56" s="266" t="s">
        <v>254</v>
      </c>
      <c r="F56" s="266"/>
      <c r="G56" s="266"/>
      <c r="H56" s="266"/>
      <c r="I56" s="266" t="s">
        <v>188</v>
      </c>
      <c r="J56" s="258"/>
      <c r="K56" s="258"/>
      <c r="L56" s="258"/>
      <c r="M56" s="262"/>
      <c r="N56" s="292">
        <v>3.719004</v>
      </c>
      <c r="O56" s="292">
        <v>4.1437850000000003</v>
      </c>
      <c r="P56" s="287"/>
      <c r="Q56" s="286">
        <f t="shared" si="7"/>
        <v>0.4247810000000003</v>
      </c>
      <c r="R56" s="186">
        <f t="shared" si="8"/>
        <v>0.11421902208225654</v>
      </c>
      <c r="S56" s="285">
        <v>5.5431166666666698E-2</v>
      </c>
      <c r="T56" s="285">
        <v>0.43412400000000018</v>
      </c>
      <c r="U56" s="258"/>
      <c r="V56" s="258"/>
      <c r="W56" s="230"/>
      <c r="X56" s="262"/>
      <c r="Y56" s="191" t="s">
        <v>234</v>
      </c>
      <c r="Z56" s="191"/>
    </row>
    <row r="57" spans="1:26" x14ac:dyDescent="0.25">
      <c r="A57" s="177"/>
      <c r="B57" s="178" t="str">
        <f t="shared" si="17"/>
        <v>Алтайский край</v>
      </c>
      <c r="C57" s="178" t="str">
        <f t="shared" si="17"/>
        <v>ПАО "МРСК Сибири"</v>
      </c>
      <c r="D57" s="179" t="str">
        <f t="shared" si="17"/>
        <v>Алтайэнерго</v>
      </c>
      <c r="E57" s="266" t="s">
        <v>255</v>
      </c>
      <c r="F57" s="266"/>
      <c r="G57" s="266"/>
      <c r="H57" s="266"/>
      <c r="I57" s="266" t="s">
        <v>188</v>
      </c>
      <c r="J57" s="258"/>
      <c r="K57" s="258"/>
      <c r="L57" s="258"/>
      <c r="M57" s="262"/>
      <c r="N57" s="292">
        <f>((((0.829601290322581)/10)*17)/17)*24</f>
        <v>1.9910430967741946</v>
      </c>
      <c r="O57" s="292">
        <v>2.1826210000000001</v>
      </c>
      <c r="P57" s="287"/>
      <c r="Q57" s="286">
        <f t="shared" si="7"/>
        <v>0.19157790322580559</v>
      </c>
      <c r="R57" s="186">
        <f t="shared" si="8"/>
        <v>9.6219867634302902E-2</v>
      </c>
      <c r="S57" s="285">
        <v>1.0646588602150544</v>
      </c>
      <c r="T57" s="285">
        <v>1.0367130000000002</v>
      </c>
      <c r="U57" s="258"/>
      <c r="V57" s="258"/>
      <c r="W57" s="230"/>
      <c r="X57" s="262"/>
      <c r="Y57" s="191" t="s">
        <v>234</v>
      </c>
      <c r="Z57" s="191"/>
    </row>
    <row r="58" spans="1:26" x14ac:dyDescent="0.25">
      <c r="A58" s="177"/>
      <c r="B58" s="178" t="str">
        <f t="shared" si="17"/>
        <v>Алтайский край</v>
      </c>
      <c r="C58" s="178" t="str">
        <f t="shared" si="17"/>
        <v>ПАО "МРСК Сибири"</v>
      </c>
      <c r="D58" s="179" t="str">
        <f t="shared" si="17"/>
        <v>Алтайэнерго</v>
      </c>
      <c r="E58" s="266" t="s">
        <v>229</v>
      </c>
      <c r="F58" s="266"/>
      <c r="G58" s="266"/>
      <c r="H58" s="266"/>
      <c r="I58" s="266" t="s">
        <v>188</v>
      </c>
      <c r="J58" s="258"/>
      <c r="K58" s="258"/>
      <c r="L58" s="258"/>
      <c r="M58" s="262"/>
      <c r="N58" s="292">
        <v>6.9626130616138671</v>
      </c>
      <c r="O58" s="292">
        <v>6.9626130616138671</v>
      </c>
      <c r="P58" s="286"/>
      <c r="Q58" s="286">
        <f t="shared" si="7"/>
        <v>0</v>
      </c>
      <c r="R58" s="186">
        <f t="shared" si="8"/>
        <v>0</v>
      </c>
      <c r="S58" s="285">
        <v>2.0496438218689623</v>
      </c>
      <c r="T58" s="285">
        <v>2.3823796834886761</v>
      </c>
      <c r="U58" s="258"/>
      <c r="V58" s="258"/>
      <c r="W58" s="230"/>
      <c r="X58" s="262"/>
      <c r="Y58" s="191" t="s">
        <v>234</v>
      </c>
      <c r="Z58" s="191"/>
    </row>
    <row r="59" spans="1:26" x14ac:dyDescent="0.25">
      <c r="A59" s="177"/>
      <c r="B59" s="178" t="str">
        <f t="shared" si="17"/>
        <v>Алтайский край</v>
      </c>
      <c r="C59" s="178" t="str">
        <f t="shared" si="17"/>
        <v>ПАО "МРСК Сибири"</v>
      </c>
      <c r="D59" s="179" t="str">
        <f t="shared" si="17"/>
        <v>Алтайэнерго</v>
      </c>
      <c r="E59" s="266" t="s">
        <v>230</v>
      </c>
      <c r="F59" s="266"/>
      <c r="G59" s="266"/>
      <c r="H59" s="266"/>
      <c r="I59" s="266" t="s">
        <v>188</v>
      </c>
      <c r="J59" s="258"/>
      <c r="K59" s="258"/>
      <c r="L59" s="258"/>
      <c r="M59" s="262"/>
      <c r="N59" s="292">
        <v>42.7616657770957</v>
      </c>
      <c r="O59" s="292">
        <v>49.424078381608986</v>
      </c>
      <c r="P59" s="286"/>
      <c r="Q59" s="286">
        <f t="shared" si="7"/>
        <v>6.6624126045132854</v>
      </c>
      <c r="R59" s="186">
        <f t="shared" si="8"/>
        <v>0.15580339267517163</v>
      </c>
      <c r="S59" s="285">
        <v>-3.7637551099588791</v>
      </c>
      <c r="T59" s="285">
        <v>3.7745792798943434</v>
      </c>
      <c r="U59" s="258"/>
      <c r="V59" s="258"/>
      <c r="W59" s="230"/>
      <c r="X59" s="262"/>
      <c r="Y59" s="191" t="s">
        <v>234</v>
      </c>
      <c r="Z59" s="191"/>
    </row>
    <row r="60" spans="1:26" ht="30" x14ac:dyDescent="0.25">
      <c r="A60" s="168" t="s">
        <v>21</v>
      </c>
      <c r="B60" s="169" t="str">
        <f t="shared" si="17"/>
        <v>Алтайский край</v>
      </c>
      <c r="C60" s="169" t="str">
        <f t="shared" si="17"/>
        <v>ПАО "МРСК Сибири"</v>
      </c>
      <c r="D60" s="170" t="str">
        <f t="shared" si="17"/>
        <v>Алтайэнерго</v>
      </c>
      <c r="E60" s="273" t="s">
        <v>189</v>
      </c>
      <c r="F60" s="273"/>
      <c r="G60" s="273"/>
      <c r="H60" s="273"/>
      <c r="I60" s="273" t="s">
        <v>189</v>
      </c>
      <c r="J60" s="255"/>
      <c r="K60" s="255"/>
      <c r="L60" s="255"/>
      <c r="M60" s="261"/>
      <c r="N60" s="283">
        <f>SUM(N61:N64)</f>
        <v>7.0327633548387105</v>
      </c>
      <c r="O60" s="284">
        <f>SUM(O61:O64)</f>
        <v>6.8089419837222023</v>
      </c>
      <c r="P60" s="284"/>
      <c r="Q60" s="284">
        <f t="shared" si="7"/>
        <v>-0.22382137111650824</v>
      </c>
      <c r="R60" s="174">
        <f t="shared" si="8"/>
        <v>-3.1825522888170754E-2</v>
      </c>
      <c r="S60" s="283">
        <f>SUM(S61:S64)</f>
        <v>1.9531052042189883</v>
      </c>
      <c r="T60" s="284">
        <f>SUM(T61:T64)</f>
        <v>1.6482902818132528</v>
      </c>
      <c r="U60" s="255"/>
      <c r="V60" s="255"/>
      <c r="W60" s="229"/>
      <c r="X60" s="261"/>
      <c r="Y60" s="171"/>
      <c r="Z60" s="171" t="s">
        <v>261</v>
      </c>
    </row>
    <row r="61" spans="1:26" ht="26.25" x14ac:dyDescent="0.25">
      <c r="A61" s="177"/>
      <c r="B61" s="178" t="str">
        <f t="shared" si="17"/>
        <v>Алтайский край</v>
      </c>
      <c r="C61" s="178" t="str">
        <f t="shared" si="17"/>
        <v>ПАО "МРСК Сибири"</v>
      </c>
      <c r="D61" s="179" t="str">
        <f t="shared" si="17"/>
        <v>Алтайэнерго</v>
      </c>
      <c r="E61" s="266" t="s">
        <v>256</v>
      </c>
      <c r="F61" s="266"/>
      <c r="G61" s="266"/>
      <c r="H61" s="266"/>
      <c r="I61" s="266" t="s">
        <v>189</v>
      </c>
      <c r="J61" s="258"/>
      <c r="K61" s="258"/>
      <c r="L61" s="258"/>
      <c r="M61" s="262"/>
      <c r="N61" s="292">
        <v>2.2804745806451612</v>
      </c>
      <c r="O61" s="292">
        <v>1.6839999999999999</v>
      </c>
      <c r="P61" s="286" t="s">
        <v>199</v>
      </c>
      <c r="Q61" s="286">
        <f t="shared" si="7"/>
        <v>-0.59647458064516123</v>
      </c>
      <c r="R61" s="186">
        <f t="shared" si="8"/>
        <v>-0.26155721519878317</v>
      </c>
      <c r="S61" s="285">
        <v>1.592045193548387</v>
      </c>
      <c r="T61" s="285">
        <v>1.1384615384615384</v>
      </c>
      <c r="U61" s="258"/>
      <c r="V61" s="258"/>
      <c r="W61" s="230"/>
      <c r="X61" s="262"/>
      <c r="Y61" s="191" t="s">
        <v>234</v>
      </c>
      <c r="Z61" s="191"/>
    </row>
    <row r="62" spans="1:26" ht="26.25" x14ac:dyDescent="0.25">
      <c r="A62" s="177"/>
      <c r="B62" s="178" t="str">
        <f t="shared" si="17"/>
        <v>Алтайский край</v>
      </c>
      <c r="C62" s="178" t="str">
        <f t="shared" si="17"/>
        <v>ПАО "МРСК Сибири"</v>
      </c>
      <c r="D62" s="179" t="str">
        <f t="shared" si="17"/>
        <v>Алтайэнерго</v>
      </c>
      <c r="E62" s="266" t="s">
        <v>257</v>
      </c>
      <c r="F62" s="266"/>
      <c r="G62" s="266"/>
      <c r="H62" s="266"/>
      <c r="I62" s="266" t="s">
        <v>189</v>
      </c>
      <c r="J62" s="258"/>
      <c r="K62" s="258"/>
      <c r="L62" s="258"/>
      <c r="M62" s="262"/>
      <c r="N62" s="292">
        <v>3.7002580645161293E-2</v>
      </c>
      <c r="O62" s="292">
        <v>3.7226400000000007E-2</v>
      </c>
      <c r="P62" s="286" t="s">
        <v>199</v>
      </c>
      <c r="Q62" s="286">
        <f t="shared" si="7"/>
        <v>2.2381935483871407E-4</v>
      </c>
      <c r="R62" s="186">
        <f t="shared" si="8"/>
        <v>6.0487498692332053E-3</v>
      </c>
      <c r="S62" s="285">
        <v>-2.6079537716495946E-2</v>
      </c>
      <c r="T62" s="285">
        <v>-2.1241463558527997E-2</v>
      </c>
      <c r="U62" s="258"/>
      <c r="V62" s="258"/>
      <c r="W62" s="230"/>
      <c r="X62" s="262"/>
      <c r="Y62" s="191" t="s">
        <v>234</v>
      </c>
      <c r="Z62" s="191"/>
    </row>
    <row r="63" spans="1:26" ht="26.25" x14ac:dyDescent="0.25">
      <c r="A63" s="177"/>
      <c r="B63" s="178" t="str">
        <f t="shared" si="17"/>
        <v>Алтайский край</v>
      </c>
      <c r="C63" s="178" t="str">
        <f t="shared" si="17"/>
        <v>ПАО "МРСК Сибири"</v>
      </c>
      <c r="D63" s="179" t="str">
        <f t="shared" si="17"/>
        <v>Алтайэнерго</v>
      </c>
      <c r="E63" s="266" t="s">
        <v>229</v>
      </c>
      <c r="F63" s="266"/>
      <c r="G63" s="266"/>
      <c r="H63" s="266"/>
      <c r="I63" s="266" t="s">
        <v>189</v>
      </c>
      <c r="J63" s="258"/>
      <c r="K63" s="258"/>
      <c r="L63" s="258"/>
      <c r="M63" s="262"/>
      <c r="N63" s="292">
        <v>0.46242996040818257</v>
      </c>
      <c r="O63" s="292">
        <v>0.46242996040818257</v>
      </c>
      <c r="P63" s="286"/>
      <c r="Q63" s="286">
        <f t="shared" si="7"/>
        <v>0</v>
      </c>
      <c r="R63" s="186">
        <f t="shared" si="8"/>
        <v>0</v>
      </c>
      <c r="S63" s="285">
        <v>-0.41102350922699965</v>
      </c>
      <c r="T63" s="285">
        <v>-0.38627288181365266</v>
      </c>
      <c r="U63" s="258"/>
      <c r="V63" s="258"/>
      <c r="W63" s="230"/>
      <c r="X63" s="262"/>
      <c r="Y63" s="191" t="s">
        <v>234</v>
      </c>
      <c r="Z63" s="191"/>
    </row>
    <row r="64" spans="1:26" ht="26.25" x14ac:dyDescent="0.25">
      <c r="A64" s="177"/>
      <c r="B64" s="178" t="str">
        <f t="shared" si="17"/>
        <v>Алтайский край</v>
      </c>
      <c r="C64" s="178" t="str">
        <f t="shared" si="17"/>
        <v>ПАО "МРСК Сибири"</v>
      </c>
      <c r="D64" s="179" t="str">
        <f t="shared" si="17"/>
        <v>Алтайэнерго</v>
      </c>
      <c r="E64" s="266" t="s">
        <v>230</v>
      </c>
      <c r="F64" s="266"/>
      <c r="G64" s="266"/>
      <c r="H64" s="266"/>
      <c r="I64" s="266" t="s">
        <v>189</v>
      </c>
      <c r="J64" s="258"/>
      <c r="K64" s="258"/>
      <c r="L64" s="258"/>
      <c r="M64" s="262"/>
      <c r="N64" s="292">
        <v>4.2528562331402053</v>
      </c>
      <c r="O64" s="292">
        <v>4.6252856233140198</v>
      </c>
      <c r="P64" s="286"/>
      <c r="Q64" s="286">
        <f t="shared" si="7"/>
        <v>0.37242939017381449</v>
      </c>
      <c r="R64" s="186">
        <f t="shared" si="8"/>
        <v>8.7571591833195184E-2</v>
      </c>
      <c r="S64" s="285">
        <v>0.79816305761409678</v>
      </c>
      <c r="T64" s="285">
        <v>0.91734308872389514</v>
      </c>
      <c r="U64" s="258"/>
      <c r="V64" s="258"/>
      <c r="W64" s="230"/>
      <c r="X64" s="262"/>
      <c r="Y64" s="191" t="s">
        <v>234</v>
      </c>
      <c r="Z64" s="191"/>
    </row>
    <row r="65" spans="1:26" x14ac:dyDescent="0.25">
      <c r="A65" s="168" t="s">
        <v>23</v>
      </c>
      <c r="B65" s="169" t="str">
        <f t="shared" si="17"/>
        <v>Алтайский край</v>
      </c>
      <c r="C65" s="169" t="str">
        <f t="shared" si="17"/>
        <v>ПАО "МРСК Сибири"</v>
      </c>
      <c r="D65" s="170" t="str">
        <f t="shared" si="17"/>
        <v>Алтайэнерго</v>
      </c>
      <c r="E65" s="273" t="s">
        <v>190</v>
      </c>
      <c r="F65" s="273"/>
      <c r="G65" s="273"/>
      <c r="H65" s="273"/>
      <c r="I65" s="273" t="s">
        <v>190</v>
      </c>
      <c r="J65" s="255"/>
      <c r="K65" s="255"/>
      <c r="L65" s="255"/>
      <c r="M65" s="261"/>
      <c r="N65" s="292">
        <v>53.756738322580652</v>
      </c>
      <c r="O65" s="292">
        <v>56.109065314610966</v>
      </c>
      <c r="P65" s="288"/>
      <c r="Q65" s="288">
        <f t="shared" si="7"/>
        <v>2.3523269920303136</v>
      </c>
      <c r="R65" s="194">
        <f t="shared" si="8"/>
        <v>4.3758737331022424E-2</v>
      </c>
      <c r="S65" s="285">
        <v>-5.5748626064516102</v>
      </c>
      <c r="T65" s="285">
        <v>-3.063868772915896</v>
      </c>
      <c r="U65" s="255"/>
      <c r="V65" s="255"/>
      <c r="W65" s="229"/>
      <c r="X65" s="261"/>
      <c r="Y65" s="171"/>
      <c r="Z65" s="171" t="s">
        <v>261</v>
      </c>
    </row>
    <row r="66" spans="1:26" x14ac:dyDescent="0.25">
      <c r="A66" s="168" t="s">
        <v>25</v>
      </c>
      <c r="B66" s="169" t="str">
        <f t="shared" si="17"/>
        <v>Алтайский край</v>
      </c>
      <c r="C66" s="169" t="str">
        <f t="shared" si="17"/>
        <v>ПАО "МРСК Сибири"</v>
      </c>
      <c r="D66" s="170" t="str">
        <f t="shared" si="17"/>
        <v>Алтайэнерго</v>
      </c>
      <c r="E66" s="273" t="s">
        <v>191</v>
      </c>
      <c r="F66" s="273"/>
      <c r="G66" s="273"/>
      <c r="H66" s="273"/>
      <c r="I66" s="273" t="s">
        <v>191</v>
      </c>
      <c r="J66" s="255"/>
      <c r="K66" s="255"/>
      <c r="L66" s="255"/>
      <c r="M66" s="261"/>
      <c r="N66" s="283">
        <f>SUM(N67:N71)</f>
        <v>288.66696774193548</v>
      </c>
      <c r="O66" s="284">
        <f>SUM(O67:O71)</f>
        <v>303.4784519601518</v>
      </c>
      <c r="P66" s="284"/>
      <c r="Q66" s="284">
        <f t="shared" si="7"/>
        <v>14.811484218216322</v>
      </c>
      <c r="R66" s="174">
        <f t="shared" si="8"/>
        <v>5.1309938002527478E-2</v>
      </c>
      <c r="S66" s="283">
        <f>SUM(S67:S71)</f>
        <v>1.200067096774184</v>
      </c>
      <c r="T66" s="284">
        <f>SUM(T67:T71)</f>
        <v>27.806958761996032</v>
      </c>
      <c r="U66" s="255"/>
      <c r="V66" s="255"/>
      <c r="W66" s="229"/>
      <c r="X66" s="261"/>
      <c r="Y66" s="171"/>
      <c r="Z66" s="171" t="s">
        <v>261</v>
      </c>
    </row>
    <row r="67" spans="1:26" x14ac:dyDescent="0.25">
      <c r="A67" s="177"/>
      <c r="B67" s="178" t="str">
        <f t="shared" si="17"/>
        <v>Алтайский край</v>
      </c>
      <c r="C67" s="178" t="str">
        <f t="shared" si="17"/>
        <v>ПАО "МРСК Сибири"</v>
      </c>
      <c r="D67" s="179" t="str">
        <f t="shared" si="17"/>
        <v>Алтайэнерго</v>
      </c>
      <c r="E67" s="266" t="s">
        <v>258</v>
      </c>
      <c r="F67" s="266"/>
      <c r="G67" s="266"/>
      <c r="H67" s="266"/>
      <c r="I67" s="266" t="s">
        <v>191</v>
      </c>
      <c r="J67" s="258"/>
      <c r="K67" s="258"/>
      <c r="L67" s="258"/>
      <c r="M67" s="262"/>
      <c r="N67" s="292">
        <v>116.49130064516129</v>
      </c>
      <c r="O67" s="292">
        <v>116.49130064516129</v>
      </c>
      <c r="P67" s="286" t="s">
        <v>199</v>
      </c>
      <c r="Q67" s="286">
        <f t="shared" si="7"/>
        <v>0</v>
      </c>
      <c r="R67" s="186">
        <f t="shared" si="8"/>
        <v>0</v>
      </c>
      <c r="S67" s="285">
        <v>0.56605580645161524</v>
      </c>
      <c r="T67" s="285">
        <v>8.4647705257251857</v>
      </c>
      <c r="U67" s="258"/>
      <c r="V67" s="258"/>
      <c r="W67" s="230"/>
      <c r="X67" s="262"/>
      <c r="Y67" s="191" t="s">
        <v>234</v>
      </c>
      <c r="Z67" s="191"/>
    </row>
    <row r="68" spans="1:26" x14ac:dyDescent="0.25">
      <c r="A68" s="177"/>
      <c r="B68" s="178" t="str">
        <f t="shared" si="17"/>
        <v>Алтайский край</v>
      </c>
      <c r="C68" s="178" t="str">
        <f t="shared" si="17"/>
        <v>ПАО "МРСК Сибири"</v>
      </c>
      <c r="D68" s="179" t="str">
        <f t="shared" si="17"/>
        <v>Алтайэнерго</v>
      </c>
      <c r="E68" s="266" t="s">
        <v>259</v>
      </c>
      <c r="F68" s="266"/>
      <c r="G68" s="266"/>
      <c r="H68" s="266"/>
      <c r="I68" s="266" t="s">
        <v>191</v>
      </c>
      <c r="J68" s="258"/>
      <c r="K68" s="258"/>
      <c r="L68" s="258"/>
      <c r="M68" s="262"/>
      <c r="N68" s="292">
        <v>15.164777806451614</v>
      </c>
      <c r="O68" s="292">
        <v>15.164777806451614</v>
      </c>
      <c r="P68" s="286" t="s">
        <v>199</v>
      </c>
      <c r="Q68" s="286">
        <f t="shared" si="7"/>
        <v>0</v>
      </c>
      <c r="R68" s="186">
        <f t="shared" si="8"/>
        <v>0</v>
      </c>
      <c r="S68" s="285">
        <v>-9.0763677419353428E-2</v>
      </c>
      <c r="T68" s="285">
        <v>1.181989472408457</v>
      </c>
      <c r="U68" s="258"/>
      <c r="V68" s="258"/>
      <c r="W68" s="230"/>
      <c r="X68" s="262"/>
      <c r="Y68" s="191" t="s">
        <v>234</v>
      </c>
      <c r="Z68" s="191"/>
    </row>
    <row r="69" spans="1:26" x14ac:dyDescent="0.25">
      <c r="A69" s="177"/>
      <c r="B69" s="178" t="str">
        <f t="shared" ref="B69:D71" si="18">B68</f>
        <v>Алтайский край</v>
      </c>
      <c r="C69" s="178" t="str">
        <f t="shared" si="18"/>
        <v>ПАО "МРСК Сибири"</v>
      </c>
      <c r="D69" s="179" t="str">
        <f t="shared" si="18"/>
        <v>Алтайэнерго</v>
      </c>
      <c r="E69" s="266" t="s">
        <v>260</v>
      </c>
      <c r="F69" s="266"/>
      <c r="G69" s="266"/>
      <c r="H69" s="266"/>
      <c r="I69" s="266" t="s">
        <v>191</v>
      </c>
      <c r="J69" s="258"/>
      <c r="K69" s="258"/>
      <c r="L69" s="258"/>
      <c r="M69" s="262"/>
      <c r="N69" s="292">
        <v>121.06533754838711</v>
      </c>
      <c r="O69" s="292">
        <v>121.06533754838711</v>
      </c>
      <c r="P69" s="286" t="s">
        <v>199</v>
      </c>
      <c r="Q69" s="286">
        <f t="shared" si="7"/>
        <v>0</v>
      </c>
      <c r="R69" s="186">
        <f t="shared" si="8"/>
        <v>0</v>
      </c>
      <c r="S69" s="285">
        <v>-8.829429032246594E-2</v>
      </c>
      <c r="T69" s="285">
        <v>7.9658155361363896</v>
      </c>
      <c r="U69" s="258"/>
      <c r="V69" s="258"/>
      <c r="W69" s="230"/>
      <c r="X69" s="262"/>
      <c r="Y69" s="191" t="s">
        <v>234</v>
      </c>
      <c r="Z69" s="191"/>
    </row>
    <row r="70" spans="1:26" x14ac:dyDescent="0.25">
      <c r="A70" s="177"/>
      <c r="B70" s="178" t="str">
        <f t="shared" si="18"/>
        <v>Алтайский край</v>
      </c>
      <c r="C70" s="178" t="str">
        <f t="shared" si="18"/>
        <v>ПАО "МРСК Сибири"</v>
      </c>
      <c r="D70" s="179" t="str">
        <f t="shared" si="18"/>
        <v>Алтайэнерго</v>
      </c>
      <c r="E70" s="266" t="s">
        <v>229</v>
      </c>
      <c r="F70" s="266"/>
      <c r="G70" s="266"/>
      <c r="H70" s="266"/>
      <c r="I70" s="266" t="s">
        <v>191</v>
      </c>
      <c r="J70" s="258"/>
      <c r="K70" s="258"/>
      <c r="L70" s="258"/>
      <c r="M70" s="262"/>
      <c r="N70" s="292">
        <v>35.945551741935468</v>
      </c>
      <c r="O70" s="292">
        <v>50.757035960151825</v>
      </c>
      <c r="P70" s="286"/>
      <c r="Q70" s="286">
        <f t="shared" si="7"/>
        <v>14.811484218216357</v>
      </c>
      <c r="R70" s="186">
        <f t="shared" si="8"/>
        <v>0.41205332789305071</v>
      </c>
      <c r="S70" s="285">
        <v>0.81306925806438812</v>
      </c>
      <c r="T70" s="285">
        <v>10.194383227726</v>
      </c>
      <c r="U70" s="258"/>
      <c r="V70" s="258"/>
      <c r="W70" s="230"/>
      <c r="X70" s="262"/>
      <c r="Y70" s="191" t="s">
        <v>234</v>
      </c>
      <c r="Z70" s="191"/>
    </row>
    <row r="71" spans="1:26" ht="15.75" thickBot="1" x14ac:dyDescent="0.3">
      <c r="A71" s="197"/>
      <c r="B71" s="198" t="str">
        <f t="shared" si="18"/>
        <v>Алтайский край</v>
      </c>
      <c r="C71" s="198" t="str">
        <f t="shared" si="18"/>
        <v>ПАО "МРСК Сибири"</v>
      </c>
      <c r="D71" s="199" t="str">
        <f t="shared" si="18"/>
        <v>Алтайэнерго</v>
      </c>
      <c r="E71" s="274" t="s">
        <v>230</v>
      </c>
      <c r="F71" s="274"/>
      <c r="G71" s="274"/>
      <c r="H71" s="274"/>
      <c r="I71" s="274" t="s">
        <v>191</v>
      </c>
      <c r="J71" s="259"/>
      <c r="K71" s="259"/>
      <c r="L71" s="259"/>
      <c r="M71" s="263"/>
      <c r="N71" s="290"/>
      <c r="O71" s="290"/>
      <c r="P71" s="290"/>
      <c r="Q71" s="290">
        <f t="shared" si="7"/>
        <v>0</v>
      </c>
      <c r="R71" s="206" t="str">
        <f t="shared" si="8"/>
        <v/>
      </c>
      <c r="S71" s="289"/>
      <c r="T71" s="290"/>
      <c r="U71" s="259"/>
      <c r="V71" s="259"/>
      <c r="W71" s="231"/>
      <c r="X71" s="263"/>
      <c r="Y71" s="200"/>
      <c r="Z71" s="200"/>
    </row>
    <row r="73" spans="1:26" x14ac:dyDescent="0.25">
      <c r="N73" s="291"/>
      <c r="O73" s="291"/>
    </row>
    <row r="74" spans="1:26" x14ac:dyDescent="0.25">
      <c r="N74" s="291"/>
      <c r="O74" s="291"/>
      <c r="P74" s="291"/>
    </row>
    <row r="75" spans="1:26" x14ac:dyDescent="0.25">
      <c r="N75" s="291"/>
      <c r="O75" s="291"/>
      <c r="P75" s="291"/>
    </row>
    <row r="76" spans="1:26" x14ac:dyDescent="0.25">
      <c r="L76" s="291"/>
      <c r="N76" s="291"/>
      <c r="O76" s="291"/>
      <c r="P76" s="291"/>
    </row>
    <row r="77" spans="1:26" x14ac:dyDescent="0.25">
      <c r="J77" s="295"/>
      <c r="L77" s="291"/>
      <c r="N77" s="291"/>
      <c r="O77" s="291"/>
      <c r="P77" s="291"/>
    </row>
    <row r="78" spans="1:26" x14ac:dyDescent="0.25">
      <c r="J78" s="294"/>
      <c r="K78" s="294"/>
      <c r="L78" s="291"/>
      <c r="M78" s="291"/>
      <c r="N78" s="291"/>
      <c r="O78" s="291"/>
      <c r="P78" s="291"/>
    </row>
    <row r="79" spans="1:26" x14ac:dyDescent="0.25">
      <c r="J79" s="294"/>
      <c r="K79" s="294"/>
      <c r="L79" s="291"/>
      <c r="M79" s="291"/>
      <c r="N79" s="291"/>
      <c r="O79" s="291"/>
      <c r="P79" s="291"/>
    </row>
    <row r="80" spans="1:26" x14ac:dyDescent="0.25">
      <c r="J80" s="294"/>
      <c r="K80" s="294"/>
      <c r="L80" s="291"/>
      <c r="M80" s="291"/>
      <c r="N80" s="291"/>
      <c r="O80" s="291"/>
      <c r="P80" s="291"/>
    </row>
    <row r="81" spans="10:16" x14ac:dyDescent="0.25">
      <c r="J81" s="294"/>
      <c r="K81" s="294"/>
      <c r="L81" s="291"/>
      <c r="M81" s="291"/>
      <c r="N81" s="291"/>
      <c r="O81" s="291"/>
      <c r="P81" s="291"/>
    </row>
    <row r="82" spans="10:16" x14ac:dyDescent="0.25">
      <c r="J82" s="294"/>
      <c r="K82" s="294"/>
      <c r="L82" s="291"/>
      <c r="M82" s="291"/>
      <c r="N82" s="291"/>
      <c r="O82" s="291"/>
      <c r="P82" s="291"/>
    </row>
    <row r="83" spans="10:16" x14ac:dyDescent="0.25">
      <c r="J83" s="294"/>
      <c r="K83" s="294"/>
      <c r="L83" s="291"/>
      <c r="M83" s="291"/>
      <c r="N83" s="291"/>
      <c r="O83" s="291"/>
      <c r="P83" s="291"/>
    </row>
    <row r="84" spans="10:16" x14ac:dyDescent="0.25">
      <c r="J84" s="294"/>
      <c r="K84" s="294"/>
      <c r="L84" s="291"/>
      <c r="M84" s="291"/>
      <c r="N84" s="291"/>
      <c r="O84" s="291"/>
      <c r="P84" s="291"/>
    </row>
    <row r="85" spans="10:16" x14ac:dyDescent="0.25">
      <c r="J85" s="294"/>
      <c r="K85" s="294"/>
      <c r="L85" s="291"/>
      <c r="M85" s="291"/>
      <c r="N85" s="291"/>
      <c r="O85" s="291"/>
      <c r="P85" s="291"/>
    </row>
    <row r="86" spans="10:16" x14ac:dyDescent="0.25">
      <c r="J86" s="294"/>
      <c r="K86" s="294"/>
      <c r="L86" s="291"/>
      <c r="M86" s="291"/>
      <c r="N86" s="291"/>
      <c r="O86" s="291"/>
      <c r="P86" s="291"/>
    </row>
    <row r="87" spans="10:16" x14ac:dyDescent="0.25">
      <c r="J87" s="294"/>
      <c r="K87" s="294"/>
      <c r="L87" s="291"/>
      <c r="M87" s="291"/>
      <c r="N87" s="291"/>
      <c r="O87" s="291"/>
      <c r="P87" s="291"/>
    </row>
    <row r="88" spans="10:16" x14ac:dyDescent="0.25">
      <c r="J88" s="294"/>
      <c r="K88" s="294"/>
      <c r="L88" s="291"/>
      <c r="M88" s="291"/>
      <c r="N88" s="291"/>
      <c r="O88" s="291"/>
      <c r="P88" s="291"/>
    </row>
    <row r="89" spans="10:16" x14ac:dyDescent="0.25">
      <c r="J89" s="294"/>
      <c r="K89" s="294"/>
      <c r="L89" s="291"/>
      <c r="M89" s="291"/>
      <c r="N89" s="291"/>
      <c r="O89" s="291"/>
      <c r="P89" s="291"/>
    </row>
    <row r="90" spans="10:16" x14ac:dyDescent="0.25">
      <c r="J90" s="294"/>
      <c r="K90" s="294"/>
      <c r="L90" s="291"/>
      <c r="M90" s="291"/>
      <c r="N90" s="291"/>
      <c r="O90" s="291"/>
      <c r="P90" s="291"/>
    </row>
    <row r="91" spans="10:16" x14ac:dyDescent="0.25">
      <c r="J91" s="294"/>
      <c r="K91" s="294"/>
      <c r="L91" s="291"/>
      <c r="M91" s="291"/>
      <c r="N91" s="291"/>
      <c r="O91" s="291"/>
      <c r="P91" s="291"/>
    </row>
    <row r="92" spans="10:16" x14ac:dyDescent="0.25">
      <c r="J92" s="294"/>
      <c r="K92" s="294"/>
      <c r="L92" s="291"/>
      <c r="M92" s="291"/>
      <c r="N92" s="291"/>
      <c r="O92" s="291"/>
      <c r="P92" s="291"/>
    </row>
    <row r="93" spans="10:16" x14ac:dyDescent="0.25">
      <c r="J93" s="294"/>
      <c r="K93" s="294"/>
      <c r="L93" s="291"/>
      <c r="M93" s="291"/>
      <c r="N93" s="291"/>
      <c r="O93" s="291"/>
      <c r="P93" s="291"/>
    </row>
    <row r="94" spans="10:16" x14ac:dyDescent="0.25">
      <c r="J94" s="294"/>
      <c r="K94" s="294"/>
      <c r="L94" s="291"/>
      <c r="M94" s="291"/>
      <c r="N94" s="291"/>
      <c r="O94" s="291"/>
      <c r="P94" s="291"/>
    </row>
    <row r="95" spans="10:16" x14ac:dyDescent="0.25">
      <c r="J95" s="294"/>
      <c r="K95" s="294"/>
      <c r="L95" s="291"/>
      <c r="M95" s="291"/>
      <c r="N95" s="291"/>
      <c r="O95" s="291"/>
      <c r="P95" s="291"/>
    </row>
    <row r="96" spans="10:16" x14ac:dyDescent="0.25">
      <c r="J96" s="294"/>
      <c r="K96" s="294"/>
      <c r="L96" s="291"/>
      <c r="M96" s="291"/>
      <c r="N96" s="291"/>
      <c r="O96" s="291"/>
      <c r="P96" s="291"/>
    </row>
    <row r="97" spans="10:16" x14ac:dyDescent="0.25">
      <c r="J97" s="294"/>
      <c r="K97" s="294"/>
      <c r="L97" s="291"/>
      <c r="M97" s="291"/>
      <c r="N97" s="291"/>
      <c r="O97" s="291"/>
      <c r="P97" s="291"/>
    </row>
    <row r="98" spans="10:16" x14ac:dyDescent="0.25">
      <c r="L98" s="291"/>
      <c r="M98" s="291"/>
      <c r="N98" s="291"/>
      <c r="O98" s="291"/>
      <c r="P98" s="291"/>
    </row>
    <row r="99" spans="10:16" x14ac:dyDescent="0.25">
      <c r="L99" s="291"/>
      <c r="M99" s="291"/>
      <c r="N99" s="291"/>
      <c r="O99" s="291"/>
      <c r="P99" s="291"/>
    </row>
    <row r="100" spans="10:16" x14ac:dyDescent="0.25">
      <c r="L100" s="291"/>
      <c r="M100" s="291"/>
      <c r="N100" s="291"/>
      <c r="O100" s="291"/>
      <c r="P100" s="291"/>
    </row>
    <row r="101" spans="10:16" x14ac:dyDescent="0.25">
      <c r="L101" s="291"/>
      <c r="M101" s="291"/>
      <c r="N101" s="291"/>
      <c r="O101" s="291"/>
      <c r="P101" s="291"/>
    </row>
    <row r="102" spans="10:16" x14ac:dyDescent="0.25">
      <c r="L102" s="291"/>
      <c r="M102" s="291"/>
      <c r="N102" s="291"/>
      <c r="O102" s="291"/>
      <c r="P102" s="291"/>
    </row>
    <row r="103" spans="10:16" x14ac:dyDescent="0.25">
      <c r="L103" s="291"/>
      <c r="M103" s="291"/>
      <c r="N103" s="291"/>
      <c r="O103" s="291"/>
      <c r="P103" s="291"/>
    </row>
    <row r="104" spans="10:16" x14ac:dyDescent="0.25">
      <c r="L104" s="291"/>
      <c r="M104" s="291"/>
      <c r="N104" s="291"/>
      <c r="O104" s="291"/>
      <c r="P104" s="291"/>
    </row>
    <row r="105" spans="10:16" x14ac:dyDescent="0.25">
      <c r="L105" s="291"/>
      <c r="M105" s="291"/>
      <c r="N105" s="291"/>
      <c r="O105" s="291"/>
      <c r="P105" s="291"/>
    </row>
    <row r="106" spans="10:16" x14ac:dyDescent="0.25">
      <c r="L106" s="291"/>
      <c r="M106" s="291"/>
      <c r="N106" s="291"/>
      <c r="O106" s="291"/>
      <c r="P106" s="291"/>
    </row>
    <row r="107" spans="10:16" x14ac:dyDescent="0.25">
      <c r="L107" s="291"/>
      <c r="M107" s="291"/>
      <c r="N107" s="291"/>
      <c r="O107" s="291"/>
      <c r="P107" s="291"/>
    </row>
    <row r="108" spans="10:16" x14ac:dyDescent="0.25">
      <c r="L108" s="291"/>
      <c r="M108" s="291"/>
      <c r="N108" s="291"/>
      <c r="O108" s="291"/>
      <c r="P108" s="291"/>
    </row>
    <row r="109" spans="10:16" x14ac:dyDescent="0.25">
      <c r="L109" s="291"/>
      <c r="M109" s="291"/>
      <c r="N109" s="291"/>
      <c r="O109" s="291"/>
      <c r="P109" s="291"/>
    </row>
    <row r="110" spans="10:16" x14ac:dyDescent="0.25">
      <c r="L110" s="291"/>
      <c r="M110" s="291"/>
      <c r="N110" s="291"/>
      <c r="O110" s="291"/>
      <c r="P110" s="291"/>
    </row>
    <row r="111" spans="10:16" x14ac:dyDescent="0.25">
      <c r="L111" s="291"/>
      <c r="M111" s="291"/>
      <c r="N111" s="291"/>
      <c r="O111" s="291"/>
      <c r="P111" s="291"/>
    </row>
    <row r="112" spans="10:16" x14ac:dyDescent="0.25">
      <c r="L112" s="291"/>
      <c r="M112" s="291"/>
      <c r="N112" s="291"/>
      <c r="O112" s="291"/>
      <c r="P112" s="291"/>
    </row>
    <row r="113" spans="12:16" x14ac:dyDescent="0.25">
      <c r="L113" s="291"/>
      <c r="M113" s="291"/>
      <c r="N113" s="291"/>
      <c r="O113" s="291"/>
      <c r="P113" s="291"/>
    </row>
    <row r="114" spans="12:16" x14ac:dyDescent="0.25">
      <c r="L114" s="291"/>
      <c r="M114" s="291"/>
      <c r="N114" s="291"/>
      <c r="O114" s="291"/>
      <c r="P114" s="291"/>
    </row>
    <row r="115" spans="12:16" x14ac:dyDescent="0.25">
      <c r="L115" s="291"/>
      <c r="M115" s="291"/>
      <c r="N115" s="291"/>
      <c r="O115" s="291"/>
      <c r="P115" s="291"/>
    </row>
    <row r="116" spans="12:16" x14ac:dyDescent="0.25">
      <c r="L116" s="291"/>
      <c r="M116" s="291"/>
      <c r="N116" s="291"/>
      <c r="O116" s="291"/>
      <c r="P116" s="291"/>
    </row>
    <row r="117" spans="12:16" x14ac:dyDescent="0.25">
      <c r="L117" s="291"/>
      <c r="M117" s="291"/>
      <c r="N117" s="291"/>
      <c r="O117" s="291"/>
      <c r="P117" s="291"/>
    </row>
    <row r="118" spans="12:16" x14ac:dyDescent="0.25">
      <c r="L118" s="291"/>
      <c r="M118" s="291"/>
      <c r="N118" s="291"/>
      <c r="O118" s="291"/>
      <c r="P118" s="291"/>
    </row>
    <row r="119" spans="12:16" x14ac:dyDescent="0.25">
      <c r="L119" s="291"/>
      <c r="M119" s="291"/>
      <c r="N119" s="291"/>
      <c r="O119" s="291"/>
      <c r="P119" s="291"/>
    </row>
    <row r="120" spans="12:16" x14ac:dyDescent="0.25">
      <c r="L120" s="291"/>
      <c r="M120" s="291"/>
      <c r="N120" s="291"/>
      <c r="O120" s="291"/>
      <c r="P120" s="291"/>
    </row>
    <row r="121" spans="12:16" x14ac:dyDescent="0.25">
      <c r="L121" s="291"/>
      <c r="M121" s="291"/>
      <c r="N121" s="291"/>
      <c r="O121" s="291"/>
      <c r="P121" s="291"/>
    </row>
    <row r="122" spans="12:16" x14ac:dyDescent="0.25">
      <c r="L122" s="291"/>
      <c r="M122" s="291"/>
      <c r="N122" s="291"/>
      <c r="O122" s="291"/>
      <c r="P122" s="291"/>
    </row>
    <row r="123" spans="12:16" x14ac:dyDescent="0.25">
      <c r="L123" s="291"/>
      <c r="M123" s="291"/>
      <c r="N123" s="291"/>
      <c r="O123" s="291"/>
      <c r="P123" s="291"/>
    </row>
    <row r="124" spans="12:16" x14ac:dyDescent="0.25">
      <c r="L124" s="291"/>
      <c r="M124" s="291"/>
      <c r="N124" s="291"/>
      <c r="O124" s="291"/>
      <c r="P124" s="291"/>
    </row>
    <row r="125" spans="12:16" x14ac:dyDescent="0.25">
      <c r="L125" s="291"/>
      <c r="M125" s="291"/>
      <c r="N125" s="291"/>
      <c r="O125" s="291"/>
      <c r="P125" s="291"/>
    </row>
    <row r="126" spans="12:16" x14ac:dyDescent="0.25">
      <c r="L126" s="291"/>
      <c r="M126" s="291"/>
      <c r="N126" s="291"/>
      <c r="O126" s="291"/>
      <c r="P126" s="291"/>
    </row>
    <row r="127" spans="12:16" x14ac:dyDescent="0.25">
      <c r="L127" s="291"/>
      <c r="M127" s="291"/>
      <c r="N127" s="291"/>
      <c r="O127" s="291"/>
      <c r="P127" s="291"/>
    </row>
    <row r="128" spans="12:16" x14ac:dyDescent="0.25">
      <c r="L128" s="291"/>
      <c r="M128" s="291"/>
      <c r="N128" s="291"/>
      <c r="O128" s="291"/>
      <c r="P128" s="291"/>
    </row>
    <row r="129" spans="12:16" x14ac:dyDescent="0.25">
      <c r="L129" s="291"/>
      <c r="M129" s="291"/>
      <c r="N129" s="291"/>
      <c r="O129" s="291"/>
      <c r="P129" s="291"/>
    </row>
    <row r="130" spans="12:16" x14ac:dyDescent="0.25">
      <c r="L130" s="291"/>
      <c r="M130" s="291"/>
      <c r="N130" s="291"/>
      <c r="O130" s="291"/>
      <c r="P130" s="291"/>
    </row>
    <row r="131" spans="12:16" x14ac:dyDescent="0.25">
      <c r="M131" s="291"/>
      <c r="N131" s="291"/>
      <c r="O131" s="291"/>
      <c r="P131" s="291"/>
    </row>
    <row r="132" spans="12:16" x14ac:dyDescent="0.25">
      <c r="M132" s="291"/>
      <c r="N132" s="291"/>
      <c r="O132" s="291"/>
      <c r="P132" s="291"/>
    </row>
    <row r="133" spans="12:16" x14ac:dyDescent="0.25">
      <c r="M133" s="291"/>
      <c r="N133" s="291"/>
      <c r="O133" s="291"/>
      <c r="P133" s="291"/>
    </row>
    <row r="134" spans="12:16" x14ac:dyDescent="0.25">
      <c r="M134" s="291"/>
      <c r="N134" s="291"/>
      <c r="O134" s="291"/>
      <c r="P134" s="291"/>
    </row>
    <row r="135" spans="12:16" x14ac:dyDescent="0.25">
      <c r="M135" s="291"/>
      <c r="N135" s="291"/>
      <c r="O135" s="291"/>
      <c r="P135" s="291"/>
    </row>
    <row r="136" spans="12:16" x14ac:dyDescent="0.25">
      <c r="M136" s="291"/>
      <c r="N136" s="291"/>
      <c r="O136" s="291"/>
      <c r="P136" s="291"/>
    </row>
    <row r="137" spans="12:16" x14ac:dyDescent="0.25">
      <c r="M137" s="291"/>
      <c r="O137" s="291"/>
      <c r="P137" s="291"/>
    </row>
    <row r="138" spans="12:16" x14ac:dyDescent="0.25">
      <c r="M138" s="291"/>
      <c r="O138" s="291"/>
      <c r="P138" s="291"/>
    </row>
    <row r="139" spans="12:16" x14ac:dyDescent="0.25">
      <c r="M139" s="291"/>
      <c r="O139" s="291"/>
      <c r="P139" s="291"/>
    </row>
    <row r="140" spans="12:16" x14ac:dyDescent="0.25">
      <c r="M140" s="291"/>
      <c r="O140" s="291"/>
      <c r="P140" s="291"/>
    </row>
    <row r="141" spans="12:16" x14ac:dyDescent="0.25">
      <c r="M141" s="291"/>
      <c r="O141" s="291"/>
      <c r="P141" s="291"/>
    </row>
    <row r="142" spans="12:16" x14ac:dyDescent="0.25">
      <c r="M142" s="291"/>
      <c r="O142" s="291"/>
      <c r="P142" s="291"/>
    </row>
    <row r="143" spans="12:16" x14ac:dyDescent="0.25">
      <c r="M143" s="291"/>
      <c r="O143" s="291"/>
      <c r="P143" s="291"/>
    </row>
    <row r="144" spans="12:16" x14ac:dyDescent="0.25">
      <c r="M144" s="291"/>
      <c r="O144" s="291"/>
      <c r="P144" s="291"/>
    </row>
    <row r="145" spans="13:16" x14ac:dyDescent="0.25">
      <c r="M145" s="291"/>
      <c r="O145" s="291"/>
      <c r="P145" s="291"/>
    </row>
    <row r="146" spans="13:16" x14ac:dyDescent="0.25">
      <c r="M146" s="291"/>
      <c r="O146" s="291"/>
      <c r="P146" s="291"/>
    </row>
    <row r="147" spans="13:16" x14ac:dyDescent="0.25">
      <c r="M147" s="291"/>
      <c r="O147" s="291"/>
      <c r="P147" s="291"/>
    </row>
    <row r="148" spans="13:16" x14ac:dyDescent="0.25">
      <c r="M148" s="291"/>
      <c r="O148" s="291"/>
      <c r="P148" s="291"/>
    </row>
    <row r="149" spans="13:16" x14ac:dyDescent="0.25">
      <c r="M149" s="291"/>
      <c r="O149" s="291"/>
      <c r="P149" s="291"/>
    </row>
    <row r="150" spans="13:16" x14ac:dyDescent="0.25">
      <c r="M150" s="291"/>
      <c r="O150" s="291"/>
      <c r="P150" s="291"/>
    </row>
    <row r="151" spans="13:16" x14ac:dyDescent="0.25">
      <c r="O151" s="291"/>
      <c r="P151" s="291"/>
    </row>
    <row r="152" spans="13:16" x14ac:dyDescent="0.25">
      <c r="O152" s="291"/>
      <c r="P152" s="291"/>
    </row>
    <row r="153" spans="13:16" x14ac:dyDescent="0.25">
      <c r="O153" s="291"/>
      <c r="P153" s="291"/>
    </row>
    <row r="154" spans="13:16" x14ac:dyDescent="0.25">
      <c r="O154" s="291"/>
      <c r="P154" s="291"/>
    </row>
    <row r="155" spans="13:16" x14ac:dyDescent="0.25">
      <c r="O155" s="291"/>
      <c r="P155" s="291"/>
    </row>
    <row r="156" spans="13:16" x14ac:dyDescent="0.25">
      <c r="O156" s="291"/>
      <c r="P156" s="291"/>
    </row>
    <row r="157" spans="13:16" x14ac:dyDescent="0.25">
      <c r="O157" s="291"/>
      <c r="P157" s="291"/>
    </row>
    <row r="158" spans="13:16" x14ac:dyDescent="0.25">
      <c r="O158" s="291"/>
      <c r="P158" s="291"/>
    </row>
    <row r="159" spans="13:16" x14ac:dyDescent="0.25">
      <c r="O159" s="291"/>
      <c r="P159" s="291"/>
    </row>
    <row r="160" spans="13:16" x14ac:dyDescent="0.25">
      <c r="O160" s="291"/>
      <c r="P160" s="291"/>
    </row>
    <row r="161" spans="15:16" x14ac:dyDescent="0.25">
      <c r="O161" s="291"/>
      <c r="P161" s="291"/>
    </row>
    <row r="162" spans="15:16" x14ac:dyDescent="0.25">
      <c r="O162" s="291"/>
      <c r="P162" s="291"/>
    </row>
    <row r="163" spans="15:16" x14ac:dyDescent="0.25">
      <c r="O163" s="291"/>
      <c r="P163" s="291"/>
    </row>
    <row r="164" spans="15:16" x14ac:dyDescent="0.25">
      <c r="O164" s="291"/>
      <c r="P164" s="291"/>
    </row>
    <row r="165" spans="15:16" x14ac:dyDescent="0.25">
      <c r="O165" s="291"/>
      <c r="P165" s="291"/>
    </row>
    <row r="166" spans="15:16" x14ac:dyDescent="0.25">
      <c r="O166" s="291"/>
      <c r="P166" s="291"/>
    </row>
    <row r="167" spans="15:16" x14ac:dyDescent="0.25">
      <c r="O167" s="291"/>
      <c r="P167" s="291"/>
    </row>
    <row r="168" spans="15:16" x14ac:dyDescent="0.25">
      <c r="O168" s="291"/>
      <c r="P168" s="291"/>
    </row>
    <row r="169" spans="15:16" x14ac:dyDescent="0.25">
      <c r="O169" s="291"/>
      <c r="P169" s="291"/>
    </row>
    <row r="170" spans="15:16" x14ac:dyDescent="0.25">
      <c r="O170" s="291"/>
      <c r="P170" s="291"/>
    </row>
    <row r="171" spans="15:16" x14ac:dyDescent="0.25">
      <c r="O171" s="291"/>
      <c r="P171" s="291"/>
    </row>
    <row r="172" spans="15:16" x14ac:dyDescent="0.25">
      <c r="O172" s="291"/>
      <c r="P172" s="291"/>
    </row>
    <row r="173" spans="15:16" x14ac:dyDescent="0.25">
      <c r="O173" s="291"/>
    </row>
    <row r="174" spans="15:16" x14ac:dyDescent="0.25">
      <c r="O174" s="291"/>
    </row>
    <row r="175" spans="15:16" x14ac:dyDescent="0.25">
      <c r="O175" s="291"/>
    </row>
    <row r="176" spans="15:16" x14ac:dyDescent="0.25">
      <c r="O176" s="291"/>
    </row>
    <row r="177" spans="15:15" x14ac:dyDescent="0.25">
      <c r="O177" s="291"/>
    </row>
    <row r="178" spans="15:15" x14ac:dyDescent="0.25">
      <c r="O178" s="291"/>
    </row>
    <row r="179" spans="15:15" x14ac:dyDescent="0.25">
      <c r="O179" s="291"/>
    </row>
    <row r="180" spans="15:15" x14ac:dyDescent="0.25">
      <c r="O180" s="291"/>
    </row>
    <row r="181" spans="15:15" x14ac:dyDescent="0.25">
      <c r="O181" s="291"/>
    </row>
    <row r="182" spans="15:15" x14ac:dyDescent="0.25">
      <c r="O182" s="291"/>
    </row>
    <row r="183" spans="15:15" x14ac:dyDescent="0.25">
      <c r="O183" s="291"/>
    </row>
    <row r="184" spans="15:15" x14ac:dyDescent="0.25">
      <c r="O184" s="291"/>
    </row>
    <row r="185" spans="15:15" x14ac:dyDescent="0.25">
      <c r="O185" s="291"/>
    </row>
    <row r="186" spans="15:15" x14ac:dyDescent="0.25">
      <c r="O186" s="291"/>
    </row>
    <row r="187" spans="15:15" x14ac:dyDescent="0.25">
      <c r="O187" s="291"/>
    </row>
    <row r="188" spans="15:15" x14ac:dyDescent="0.25">
      <c r="O188" s="291"/>
    </row>
    <row r="189" spans="15:15" x14ac:dyDescent="0.25">
      <c r="O189" s="291"/>
    </row>
    <row r="190" spans="15:15" x14ac:dyDescent="0.25">
      <c r="O190" s="291"/>
    </row>
    <row r="191" spans="15:15" x14ac:dyDescent="0.25">
      <c r="O191" s="291"/>
    </row>
    <row r="192" spans="15:15" x14ac:dyDescent="0.25">
      <c r="O192" s="291"/>
    </row>
    <row r="193" spans="15:15" x14ac:dyDescent="0.25">
      <c r="O193" s="291"/>
    </row>
    <row r="194" spans="15:15" x14ac:dyDescent="0.25">
      <c r="O194" s="291"/>
    </row>
    <row r="195" spans="15:15" x14ac:dyDescent="0.25">
      <c r="O195" s="291"/>
    </row>
    <row r="196" spans="15:15" x14ac:dyDescent="0.25">
      <c r="O196" s="291"/>
    </row>
    <row r="197" spans="15:15" x14ac:dyDescent="0.25">
      <c r="O197" s="291"/>
    </row>
    <row r="198" spans="15:15" x14ac:dyDescent="0.25">
      <c r="O198" s="291"/>
    </row>
    <row r="199" spans="15:15" x14ac:dyDescent="0.25">
      <c r="O199" s="291"/>
    </row>
    <row r="200" spans="15:15" x14ac:dyDescent="0.25">
      <c r="O200" s="291"/>
    </row>
    <row r="201" spans="15:15" x14ac:dyDescent="0.25">
      <c r="O201" s="291"/>
    </row>
    <row r="202" spans="15:15" x14ac:dyDescent="0.25">
      <c r="O202" s="291"/>
    </row>
    <row r="203" spans="15:15" x14ac:dyDescent="0.25">
      <c r="O203" s="291"/>
    </row>
    <row r="204" spans="15:15" x14ac:dyDescent="0.25">
      <c r="O204" s="291"/>
    </row>
    <row r="205" spans="15:15" x14ac:dyDescent="0.25">
      <c r="O205" s="291"/>
    </row>
    <row r="206" spans="15:15" x14ac:dyDescent="0.25">
      <c r="O206" s="291"/>
    </row>
    <row r="207" spans="15:15" x14ac:dyDescent="0.25">
      <c r="O207" s="291"/>
    </row>
    <row r="208" spans="15:15" x14ac:dyDescent="0.25">
      <c r="O208" s="291"/>
    </row>
    <row r="209" spans="15:15" x14ac:dyDescent="0.25">
      <c r="O209" s="291"/>
    </row>
    <row r="210" spans="15:15" x14ac:dyDescent="0.25">
      <c r="O210" s="291"/>
    </row>
    <row r="211" spans="15:15" x14ac:dyDescent="0.25">
      <c r="O211" s="291"/>
    </row>
    <row r="212" spans="15:15" x14ac:dyDescent="0.25">
      <c r="O212" s="291"/>
    </row>
    <row r="213" spans="15:15" x14ac:dyDescent="0.25">
      <c r="O213" s="291"/>
    </row>
    <row r="214" spans="15:15" x14ac:dyDescent="0.25">
      <c r="O214" s="291"/>
    </row>
    <row r="215" spans="15:15" x14ac:dyDescent="0.25">
      <c r="O215" s="291"/>
    </row>
    <row r="216" spans="15:15" x14ac:dyDescent="0.25">
      <c r="O216" s="291"/>
    </row>
    <row r="217" spans="15:15" x14ac:dyDescent="0.25">
      <c r="O217" s="291"/>
    </row>
    <row r="218" spans="15:15" x14ac:dyDescent="0.25">
      <c r="O218" s="291"/>
    </row>
    <row r="219" spans="15:15" x14ac:dyDescent="0.25">
      <c r="O219" s="291"/>
    </row>
    <row r="220" spans="15:15" x14ac:dyDescent="0.25">
      <c r="O220" s="291"/>
    </row>
    <row r="221" spans="15:15" x14ac:dyDescent="0.25">
      <c r="O221" s="291"/>
    </row>
    <row r="222" spans="15:15" x14ac:dyDescent="0.25">
      <c r="O222" s="291"/>
    </row>
    <row r="223" spans="15:15" x14ac:dyDescent="0.25">
      <c r="O223" s="291"/>
    </row>
    <row r="224" spans="15:15" x14ac:dyDescent="0.25">
      <c r="O224" s="291"/>
    </row>
    <row r="225" spans="15:15" x14ac:dyDescent="0.25">
      <c r="O225" s="291"/>
    </row>
    <row r="226" spans="15:15" x14ac:dyDescent="0.25">
      <c r="O226" s="291"/>
    </row>
    <row r="227" spans="15:15" x14ac:dyDescent="0.25">
      <c r="O227" s="291"/>
    </row>
    <row r="228" spans="15:15" x14ac:dyDescent="0.25">
      <c r="O228" s="291"/>
    </row>
    <row r="229" spans="15:15" x14ac:dyDescent="0.25">
      <c r="O229" s="291"/>
    </row>
    <row r="230" spans="15:15" x14ac:dyDescent="0.25">
      <c r="O230" s="291"/>
    </row>
    <row r="231" spans="15:15" x14ac:dyDescent="0.25">
      <c r="O231" s="291"/>
    </row>
    <row r="232" spans="15:15" x14ac:dyDescent="0.25">
      <c r="O232" s="291"/>
    </row>
    <row r="233" spans="15:15" x14ac:dyDescent="0.25">
      <c r="O233" s="291"/>
    </row>
    <row r="234" spans="15:15" x14ac:dyDescent="0.25">
      <c r="O234" s="291"/>
    </row>
    <row r="235" spans="15:15" x14ac:dyDescent="0.25">
      <c r="O235" s="291"/>
    </row>
    <row r="236" spans="15:15" x14ac:dyDescent="0.25">
      <c r="O236" s="291"/>
    </row>
    <row r="237" spans="15:15" x14ac:dyDescent="0.25">
      <c r="O237" s="291"/>
    </row>
    <row r="238" spans="15:15" x14ac:dyDescent="0.25">
      <c r="O238" s="291"/>
    </row>
    <row r="239" spans="15:15" x14ac:dyDescent="0.25">
      <c r="O239" s="291"/>
    </row>
    <row r="240" spans="15:15" x14ac:dyDescent="0.25">
      <c r="O240" s="291"/>
    </row>
    <row r="241" spans="15:15" x14ac:dyDescent="0.25">
      <c r="O241" s="291"/>
    </row>
    <row r="242" spans="15:15" x14ac:dyDescent="0.25">
      <c r="O242" s="291"/>
    </row>
    <row r="243" spans="15:15" x14ac:dyDescent="0.25">
      <c r="O243" s="291"/>
    </row>
    <row r="244" spans="15:15" x14ac:dyDescent="0.25">
      <c r="O244" s="291"/>
    </row>
    <row r="245" spans="15:15" x14ac:dyDescent="0.25">
      <c r="O245" s="291"/>
    </row>
    <row r="246" spans="15:15" x14ac:dyDescent="0.25">
      <c r="O246" s="291"/>
    </row>
    <row r="247" spans="15:15" x14ac:dyDescent="0.25">
      <c r="O247" s="291"/>
    </row>
  </sheetData>
  <mergeCells count="27">
    <mergeCell ref="Z6:Z8"/>
    <mergeCell ref="J7:J8"/>
    <mergeCell ref="K7:K8"/>
    <mergeCell ref="L7:M7"/>
    <mergeCell ref="N7:N8"/>
    <mergeCell ref="O7:O8"/>
    <mergeCell ref="P7:P8"/>
    <mergeCell ref="Q7:R7"/>
    <mergeCell ref="S6:T6"/>
    <mergeCell ref="S7:S8"/>
    <mergeCell ref="T7:T8"/>
    <mergeCell ref="U7:U8"/>
    <mergeCell ref="V7:V8"/>
    <mergeCell ref="W7:X7"/>
    <mergeCell ref="U6:X6"/>
    <mergeCell ref="Y6:Y8"/>
    <mergeCell ref="G6:G8"/>
    <mergeCell ref="H6:H8"/>
    <mergeCell ref="I6:I8"/>
    <mergeCell ref="J6:M6"/>
    <mergeCell ref="N6:R6"/>
    <mergeCell ref="F6:F8"/>
    <mergeCell ref="A6:A8"/>
    <mergeCell ref="B6:B8"/>
    <mergeCell ref="C6:C8"/>
    <mergeCell ref="D6:D8"/>
    <mergeCell ref="E6:E8"/>
  </mergeCells>
  <conditionalFormatting sqref="M10:M18 L51:M52 Q51:R52 W51:X52">
    <cfRule type="cellIs" dxfId="215" priority="107" operator="lessThan">
      <formula>0</formula>
    </cfRule>
    <cfRule type="cellIs" dxfId="214" priority="108" operator="greaterThan">
      <formula>0</formula>
    </cfRule>
  </conditionalFormatting>
  <conditionalFormatting sqref="R10:R18">
    <cfRule type="cellIs" dxfId="213" priority="105" operator="lessThan">
      <formula>0</formula>
    </cfRule>
    <cfRule type="cellIs" dxfId="212" priority="106" operator="greaterThan">
      <formula>0</formula>
    </cfRule>
  </conditionalFormatting>
  <conditionalFormatting sqref="X10:X18">
    <cfRule type="cellIs" dxfId="211" priority="103" operator="lessThan">
      <formula>0</formula>
    </cfRule>
    <cfRule type="cellIs" dxfId="210" priority="104" operator="greaterThan">
      <formula>0</formula>
    </cfRule>
  </conditionalFormatting>
  <conditionalFormatting sqref="L10:L18">
    <cfRule type="cellIs" dxfId="209" priority="101" operator="lessThan">
      <formula>0</formula>
    </cfRule>
    <cfRule type="cellIs" dxfId="208" priority="102" operator="greaterThan">
      <formula>0</formula>
    </cfRule>
  </conditionalFormatting>
  <conditionalFormatting sqref="Q10:Q18">
    <cfRule type="cellIs" dxfId="207" priority="99" operator="lessThan">
      <formula>0</formula>
    </cfRule>
    <cfRule type="cellIs" dxfId="206" priority="100" operator="greaterThan">
      <formula>0</formula>
    </cfRule>
  </conditionalFormatting>
  <conditionalFormatting sqref="W10:W18">
    <cfRule type="cellIs" dxfId="205" priority="97" operator="lessThan">
      <formula>0</formula>
    </cfRule>
    <cfRule type="cellIs" dxfId="204" priority="98" operator="greaterThan">
      <formula>0</formula>
    </cfRule>
  </conditionalFormatting>
  <conditionalFormatting sqref="M40:M43 M45:M49 M54:M57 M59:M62 M64:M68 M70:M71 M19:M38">
    <cfRule type="cellIs" dxfId="203" priority="95" operator="lessThan">
      <formula>0</formula>
    </cfRule>
    <cfRule type="cellIs" dxfId="202" priority="96" operator="greaterThan">
      <formula>0</formula>
    </cfRule>
  </conditionalFormatting>
  <conditionalFormatting sqref="R40:R43 R45:R49 R54:R57 R59:R62 R64:R68 R70:R71 R19:R38">
    <cfRule type="cellIs" dxfId="201" priority="93" operator="lessThan">
      <formula>0</formula>
    </cfRule>
    <cfRule type="cellIs" dxfId="200" priority="94" operator="greaterThan">
      <formula>0</formula>
    </cfRule>
  </conditionalFormatting>
  <conditionalFormatting sqref="X40:X43 X45:X49 X54:X57 X59:X62 X64:X68 X70:X71 X19:X38">
    <cfRule type="cellIs" dxfId="199" priority="91" operator="lessThan">
      <formula>0</formula>
    </cfRule>
    <cfRule type="cellIs" dxfId="198" priority="92" operator="greaterThan">
      <formula>0</formula>
    </cfRule>
  </conditionalFormatting>
  <conditionalFormatting sqref="L40:L43 L45:L49 L54:L57 L59:L62 L64:L68 L70:L71 L19:L38">
    <cfRule type="cellIs" dxfId="197" priority="89" operator="lessThan">
      <formula>0</formula>
    </cfRule>
    <cfRule type="cellIs" dxfId="196" priority="90" operator="greaterThan">
      <formula>0</formula>
    </cfRule>
  </conditionalFormatting>
  <conditionalFormatting sqref="Q40:Q43 Q45:Q49 Q54:Q57 Q59:Q62 Q64:Q68 Q70:Q71 Q19:Q38">
    <cfRule type="cellIs" dxfId="195" priority="87" operator="lessThan">
      <formula>0</formula>
    </cfRule>
    <cfRule type="cellIs" dxfId="194" priority="88" operator="greaterThan">
      <formula>0</formula>
    </cfRule>
  </conditionalFormatting>
  <conditionalFormatting sqref="W40:W43 W45:W49 W54:W57 W59:W62 W64:W68 W70:W71 W19:W38">
    <cfRule type="cellIs" dxfId="193" priority="85" operator="lessThan">
      <formula>0</formula>
    </cfRule>
    <cfRule type="cellIs" dxfId="192" priority="86" operator="greaterThan">
      <formula>0</formula>
    </cfRule>
  </conditionalFormatting>
  <conditionalFormatting sqref="M39">
    <cfRule type="cellIs" dxfId="191" priority="83" operator="lessThan">
      <formula>0</formula>
    </cfRule>
    <cfRule type="cellIs" dxfId="190" priority="84" operator="greaterThan">
      <formula>0</formula>
    </cfRule>
  </conditionalFormatting>
  <conditionalFormatting sqref="R39">
    <cfRule type="cellIs" dxfId="189" priority="81" operator="lessThan">
      <formula>0</formula>
    </cfRule>
    <cfRule type="cellIs" dxfId="188" priority="82" operator="greaterThan">
      <formula>0</formula>
    </cfRule>
  </conditionalFormatting>
  <conditionalFormatting sqref="X39">
    <cfRule type="cellIs" dxfId="187" priority="79" operator="lessThan">
      <formula>0</formula>
    </cfRule>
    <cfRule type="cellIs" dxfId="186" priority="80" operator="greaterThan">
      <formula>0</formula>
    </cfRule>
  </conditionalFormatting>
  <conditionalFormatting sqref="L39">
    <cfRule type="cellIs" dxfId="185" priority="77" operator="lessThan">
      <formula>0</formula>
    </cfRule>
    <cfRule type="cellIs" dxfId="184" priority="78" operator="greaterThan">
      <formula>0</formula>
    </cfRule>
  </conditionalFormatting>
  <conditionalFormatting sqref="Q39">
    <cfRule type="cellIs" dxfId="183" priority="75" operator="lessThan">
      <formula>0</formula>
    </cfRule>
    <cfRule type="cellIs" dxfId="182" priority="76" operator="greaterThan">
      <formula>0</formula>
    </cfRule>
  </conditionalFormatting>
  <conditionalFormatting sqref="W39">
    <cfRule type="cellIs" dxfId="181" priority="73" operator="lessThan">
      <formula>0</formula>
    </cfRule>
    <cfRule type="cellIs" dxfId="180" priority="74" operator="greaterThan">
      <formula>0</formula>
    </cfRule>
  </conditionalFormatting>
  <conditionalFormatting sqref="M44">
    <cfRule type="cellIs" dxfId="179" priority="71" operator="lessThan">
      <formula>0</formula>
    </cfRule>
    <cfRule type="cellIs" dxfId="178" priority="72" operator="greaterThan">
      <formula>0</formula>
    </cfRule>
  </conditionalFormatting>
  <conditionalFormatting sqref="R44">
    <cfRule type="cellIs" dxfId="177" priority="69" operator="lessThan">
      <formula>0</formula>
    </cfRule>
    <cfRule type="cellIs" dxfId="176" priority="70" operator="greaterThan">
      <formula>0</formula>
    </cfRule>
  </conditionalFormatting>
  <conditionalFormatting sqref="X44">
    <cfRule type="cellIs" dxfId="175" priority="67" operator="lessThan">
      <formula>0</formula>
    </cfRule>
    <cfRule type="cellIs" dxfId="174" priority="68" operator="greaterThan">
      <formula>0</formula>
    </cfRule>
  </conditionalFormatting>
  <conditionalFormatting sqref="L44">
    <cfRule type="cellIs" dxfId="173" priority="65" operator="lessThan">
      <formula>0</formula>
    </cfRule>
    <cfRule type="cellIs" dxfId="172" priority="66" operator="greaterThan">
      <formula>0</formula>
    </cfRule>
  </conditionalFormatting>
  <conditionalFormatting sqref="Q44">
    <cfRule type="cellIs" dxfId="171" priority="63" operator="lessThan">
      <formula>0</formula>
    </cfRule>
    <cfRule type="cellIs" dxfId="170" priority="64" operator="greaterThan">
      <formula>0</formula>
    </cfRule>
  </conditionalFormatting>
  <conditionalFormatting sqref="W44">
    <cfRule type="cellIs" dxfId="169" priority="61" operator="lessThan">
      <formula>0</formula>
    </cfRule>
    <cfRule type="cellIs" dxfId="168" priority="62" operator="greaterThan">
      <formula>0</formula>
    </cfRule>
  </conditionalFormatting>
  <conditionalFormatting sqref="M50">
    <cfRule type="cellIs" dxfId="167" priority="59" operator="lessThan">
      <formula>0</formula>
    </cfRule>
    <cfRule type="cellIs" dxfId="166" priority="60" operator="greaterThan">
      <formula>0</formula>
    </cfRule>
  </conditionalFormatting>
  <conditionalFormatting sqref="R50">
    <cfRule type="cellIs" dxfId="165" priority="57" operator="lessThan">
      <formula>0</formula>
    </cfRule>
    <cfRule type="cellIs" dxfId="164" priority="58" operator="greaterThan">
      <formula>0</formula>
    </cfRule>
  </conditionalFormatting>
  <conditionalFormatting sqref="X50">
    <cfRule type="cellIs" dxfId="163" priority="55" operator="lessThan">
      <formula>0</formula>
    </cfRule>
    <cfRule type="cellIs" dxfId="162" priority="56" operator="greaterThan">
      <formula>0</formula>
    </cfRule>
  </conditionalFormatting>
  <conditionalFormatting sqref="L50">
    <cfRule type="cellIs" dxfId="161" priority="53" operator="lessThan">
      <formula>0</formula>
    </cfRule>
    <cfRule type="cellIs" dxfId="160" priority="54" operator="greaterThan">
      <formula>0</formula>
    </cfRule>
  </conditionalFormatting>
  <conditionalFormatting sqref="Q50">
    <cfRule type="cellIs" dxfId="159" priority="51" operator="lessThan">
      <formula>0</formula>
    </cfRule>
    <cfRule type="cellIs" dxfId="158" priority="52" operator="greaterThan">
      <formula>0</formula>
    </cfRule>
  </conditionalFormatting>
  <conditionalFormatting sqref="W50">
    <cfRule type="cellIs" dxfId="157" priority="49" operator="lessThan">
      <formula>0</formula>
    </cfRule>
    <cfRule type="cellIs" dxfId="156" priority="50" operator="greaterThan">
      <formula>0</formula>
    </cfRule>
  </conditionalFormatting>
  <conditionalFormatting sqref="M53">
    <cfRule type="cellIs" dxfId="155" priority="47" operator="lessThan">
      <formula>0</formula>
    </cfRule>
    <cfRule type="cellIs" dxfId="154" priority="48" operator="greaterThan">
      <formula>0</formula>
    </cfRule>
  </conditionalFormatting>
  <conditionalFormatting sqref="R53">
    <cfRule type="cellIs" dxfId="153" priority="45" operator="lessThan">
      <formula>0</formula>
    </cfRule>
    <cfRule type="cellIs" dxfId="152" priority="46" operator="greaterThan">
      <formula>0</formula>
    </cfRule>
  </conditionalFormatting>
  <conditionalFormatting sqref="X53">
    <cfRule type="cellIs" dxfId="151" priority="43" operator="lessThan">
      <formula>0</formula>
    </cfRule>
    <cfRule type="cellIs" dxfId="150" priority="44" operator="greaterThan">
      <formula>0</formula>
    </cfRule>
  </conditionalFormatting>
  <conditionalFormatting sqref="L53">
    <cfRule type="cellIs" dxfId="149" priority="41" operator="lessThan">
      <formula>0</formula>
    </cfRule>
    <cfRule type="cellIs" dxfId="148" priority="42" operator="greaterThan">
      <formula>0</formula>
    </cfRule>
  </conditionalFormatting>
  <conditionalFormatting sqref="Q53">
    <cfRule type="cellIs" dxfId="147" priority="39" operator="lessThan">
      <formula>0</formula>
    </cfRule>
    <cfRule type="cellIs" dxfId="146" priority="40" operator="greaterThan">
      <formula>0</formula>
    </cfRule>
  </conditionalFormatting>
  <conditionalFormatting sqref="W53">
    <cfRule type="cellIs" dxfId="145" priority="37" operator="lessThan">
      <formula>0</formula>
    </cfRule>
    <cfRule type="cellIs" dxfId="144" priority="38" operator="greaterThan">
      <formula>0</formula>
    </cfRule>
  </conditionalFormatting>
  <conditionalFormatting sqref="M58">
    <cfRule type="cellIs" dxfId="143" priority="35" operator="lessThan">
      <formula>0</formula>
    </cfRule>
    <cfRule type="cellIs" dxfId="142" priority="36" operator="greaterThan">
      <formula>0</formula>
    </cfRule>
  </conditionalFormatting>
  <conditionalFormatting sqref="R58">
    <cfRule type="cellIs" dxfId="141" priority="33" operator="lessThan">
      <formula>0</formula>
    </cfRule>
    <cfRule type="cellIs" dxfId="140" priority="34" operator="greaterThan">
      <formula>0</formula>
    </cfRule>
  </conditionalFormatting>
  <conditionalFormatting sqref="X58">
    <cfRule type="cellIs" dxfId="139" priority="31" operator="lessThan">
      <formula>0</formula>
    </cfRule>
    <cfRule type="cellIs" dxfId="138" priority="32" operator="greaterThan">
      <formula>0</formula>
    </cfRule>
  </conditionalFormatting>
  <conditionalFormatting sqref="L58">
    <cfRule type="cellIs" dxfId="137" priority="29" operator="lessThan">
      <formula>0</formula>
    </cfRule>
    <cfRule type="cellIs" dxfId="136" priority="30" operator="greaterThan">
      <formula>0</formula>
    </cfRule>
  </conditionalFormatting>
  <conditionalFormatting sqref="Q58">
    <cfRule type="cellIs" dxfId="135" priority="27" operator="lessThan">
      <formula>0</formula>
    </cfRule>
    <cfRule type="cellIs" dxfId="134" priority="28" operator="greaterThan">
      <formula>0</formula>
    </cfRule>
  </conditionalFormatting>
  <conditionalFormatting sqref="W58">
    <cfRule type="cellIs" dxfId="133" priority="25" operator="lessThan">
      <formula>0</formula>
    </cfRule>
    <cfRule type="cellIs" dxfId="132" priority="26" operator="greaterThan">
      <formula>0</formula>
    </cfRule>
  </conditionalFormatting>
  <conditionalFormatting sqref="M63">
    <cfRule type="cellIs" dxfId="131" priority="23" operator="lessThan">
      <formula>0</formula>
    </cfRule>
    <cfRule type="cellIs" dxfId="130" priority="24" operator="greaterThan">
      <formula>0</formula>
    </cfRule>
  </conditionalFormatting>
  <conditionalFormatting sqref="R63">
    <cfRule type="cellIs" dxfId="129" priority="21" operator="lessThan">
      <formula>0</formula>
    </cfRule>
    <cfRule type="cellIs" dxfId="128" priority="22" operator="greaterThan">
      <formula>0</formula>
    </cfRule>
  </conditionalFormatting>
  <conditionalFormatting sqref="X63">
    <cfRule type="cellIs" dxfId="127" priority="19" operator="lessThan">
      <formula>0</formula>
    </cfRule>
    <cfRule type="cellIs" dxfId="126" priority="20" operator="greaterThan">
      <formula>0</formula>
    </cfRule>
  </conditionalFormatting>
  <conditionalFormatting sqref="L63">
    <cfRule type="cellIs" dxfId="125" priority="17" operator="lessThan">
      <formula>0</formula>
    </cfRule>
    <cfRule type="cellIs" dxfId="124" priority="18" operator="greaterThan">
      <formula>0</formula>
    </cfRule>
  </conditionalFormatting>
  <conditionalFormatting sqref="Q63">
    <cfRule type="cellIs" dxfId="123" priority="15" operator="lessThan">
      <formula>0</formula>
    </cfRule>
    <cfRule type="cellIs" dxfId="122" priority="16" operator="greaterThan">
      <formula>0</formula>
    </cfRule>
  </conditionalFormatting>
  <conditionalFormatting sqref="W63">
    <cfRule type="cellIs" dxfId="121" priority="13" operator="lessThan">
      <formula>0</formula>
    </cfRule>
    <cfRule type="cellIs" dxfId="120" priority="14" operator="greaterThan">
      <formula>0</formula>
    </cfRule>
  </conditionalFormatting>
  <conditionalFormatting sqref="M69">
    <cfRule type="cellIs" dxfId="119" priority="11" operator="lessThan">
      <formula>0</formula>
    </cfRule>
    <cfRule type="cellIs" dxfId="118" priority="12" operator="greaterThan">
      <formula>0</formula>
    </cfRule>
  </conditionalFormatting>
  <conditionalFormatting sqref="R69">
    <cfRule type="cellIs" dxfId="117" priority="9" operator="lessThan">
      <formula>0</formula>
    </cfRule>
    <cfRule type="cellIs" dxfId="116" priority="10" operator="greaterThan">
      <formula>0</formula>
    </cfRule>
  </conditionalFormatting>
  <conditionalFormatting sqref="X69">
    <cfRule type="cellIs" dxfId="115" priority="7" operator="lessThan">
      <formula>0</formula>
    </cfRule>
    <cfRule type="cellIs" dxfId="114" priority="8" operator="greaterThan">
      <formula>0</formula>
    </cfRule>
  </conditionalFormatting>
  <conditionalFormatting sqref="L69">
    <cfRule type="cellIs" dxfId="113" priority="5" operator="lessThan">
      <formula>0</formula>
    </cfRule>
    <cfRule type="cellIs" dxfId="112" priority="6" operator="greaterThan">
      <formula>0</formula>
    </cfRule>
  </conditionalFormatting>
  <conditionalFormatting sqref="Q69">
    <cfRule type="cellIs" dxfId="111" priority="3" operator="lessThan">
      <formula>0</formula>
    </cfRule>
    <cfRule type="cellIs" dxfId="110" priority="4" operator="greaterThan">
      <formula>0</formula>
    </cfRule>
  </conditionalFormatting>
  <conditionalFormatting sqref="W69">
    <cfRule type="cellIs" dxfId="109" priority="1" operator="lessThan">
      <formula>0</formula>
    </cfRule>
    <cfRule type="cellIs" dxfId="10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7"/>
  <sheetViews>
    <sheetView tabSelected="1" zoomScale="80" zoomScaleNormal="80" workbookViewId="0">
      <selection activeCell="V3" sqref="V3"/>
    </sheetView>
  </sheetViews>
  <sheetFormatPr defaultColWidth="9.140625" defaultRowHeight="15" x14ac:dyDescent="0.25"/>
  <cols>
    <col min="1" max="1" width="6.7109375" style="254" customWidth="1"/>
    <col min="2" max="2" width="26.140625" style="254" customWidth="1"/>
    <col min="3" max="3" width="24.5703125" style="254" customWidth="1"/>
    <col min="4" max="4" width="13" style="254" customWidth="1"/>
    <col min="5" max="5" width="52.5703125" style="254" customWidth="1"/>
    <col min="6" max="8" width="18.5703125" style="254" hidden="1" customWidth="1"/>
    <col min="9" max="9" width="58.140625" style="254" hidden="1" customWidth="1"/>
    <col min="10" max="11" width="16.7109375" style="254" customWidth="1"/>
    <col min="12" max="12" width="17.140625" style="254" customWidth="1"/>
    <col min="13" max="13" width="17.42578125" style="254" customWidth="1"/>
    <col min="14" max="14" width="23.7109375" style="254" customWidth="1"/>
    <col min="15" max="15" width="21.140625" style="254" customWidth="1"/>
    <col min="16" max="16" width="16.7109375" style="254" customWidth="1"/>
    <col min="17" max="17" width="17.140625" style="254" customWidth="1"/>
    <col min="18" max="18" width="18.42578125" style="254" customWidth="1"/>
    <col min="19" max="19" width="26.28515625" style="254" hidden="1" customWidth="1"/>
    <col min="20" max="20" width="26.85546875" style="254" hidden="1" customWidth="1"/>
    <col min="21" max="22" width="16.7109375" style="254" customWidth="1"/>
    <col min="23" max="23" width="17.140625" style="254" customWidth="1"/>
    <col min="24" max="24" width="18" style="254" customWidth="1"/>
    <col min="25" max="25" width="31" style="254" customWidth="1"/>
    <col min="26" max="26" width="96.28515625" style="254" customWidth="1"/>
    <col min="27" max="16384" width="9.140625" style="254"/>
  </cols>
  <sheetData>
    <row r="1" spans="1:26" s="249" customFormat="1" ht="15.75" x14ac:dyDescent="0.25">
      <c r="A1" s="109" t="s">
        <v>170</v>
      </c>
      <c r="C1" s="111">
        <v>44228</v>
      </c>
      <c r="N1" s="303"/>
      <c r="O1" s="303"/>
    </row>
    <row r="2" spans="1:26" s="249" customFormat="1" ht="12.75" x14ac:dyDescent="0.2"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</row>
    <row r="3" spans="1:26" s="249" customFormat="1" ht="15.75" x14ac:dyDescent="0.25">
      <c r="A3" s="112" t="s">
        <v>268</v>
      </c>
      <c r="B3" s="112"/>
      <c r="O3" s="296"/>
      <c r="P3" s="293"/>
      <c r="Q3" s="292"/>
      <c r="R3" s="292"/>
      <c r="U3" s="292"/>
    </row>
    <row r="4" spans="1:26" s="249" customFormat="1" ht="19.5" customHeight="1" x14ac:dyDescent="0.2">
      <c r="J4" s="301"/>
      <c r="K4" s="301"/>
      <c r="L4" s="292"/>
      <c r="M4" s="292"/>
      <c r="N4" s="306">
        <v>652.07898299999999</v>
      </c>
      <c r="O4" s="306">
        <v>692.521947183522</v>
      </c>
      <c r="P4" s="302"/>
      <c r="Q4" s="301"/>
      <c r="R4" s="301"/>
    </row>
    <row r="5" spans="1:26" s="249" customFormat="1" ht="12" customHeight="1" thickBot="1" x14ac:dyDescent="0.25">
      <c r="N5" s="308">
        <f>N19-N4</f>
        <v>0</v>
      </c>
      <c r="O5" s="308">
        <f>O19-O4</f>
        <v>0</v>
      </c>
      <c r="P5" s="292"/>
      <c r="Q5" s="293"/>
    </row>
    <row r="6" spans="1:26" s="249" customFormat="1" ht="24.75" customHeight="1" x14ac:dyDescent="0.2">
      <c r="A6" s="341" t="s">
        <v>172</v>
      </c>
      <c r="B6" s="323" t="s">
        <v>1</v>
      </c>
      <c r="C6" s="323" t="s">
        <v>2</v>
      </c>
      <c r="D6" s="323" t="s">
        <v>3</v>
      </c>
      <c r="E6" s="354" t="s">
        <v>173</v>
      </c>
      <c r="F6" s="351" t="s">
        <v>262</v>
      </c>
      <c r="G6" s="351" t="s">
        <v>263</v>
      </c>
      <c r="H6" s="351" t="s">
        <v>264</v>
      </c>
      <c r="I6" s="351" t="s">
        <v>265</v>
      </c>
      <c r="J6" s="356" t="s">
        <v>174</v>
      </c>
      <c r="K6" s="356"/>
      <c r="L6" s="356"/>
      <c r="M6" s="348"/>
      <c r="N6" s="336" t="s">
        <v>175</v>
      </c>
      <c r="O6" s="337"/>
      <c r="P6" s="337"/>
      <c r="Q6" s="337"/>
      <c r="R6" s="338"/>
      <c r="S6" s="362" t="s">
        <v>266</v>
      </c>
      <c r="T6" s="363"/>
      <c r="U6" s="337" t="s">
        <v>176</v>
      </c>
      <c r="V6" s="337"/>
      <c r="W6" s="337"/>
      <c r="X6" s="338"/>
      <c r="Y6" s="368" t="s">
        <v>231</v>
      </c>
      <c r="Z6" s="357" t="s">
        <v>232</v>
      </c>
    </row>
    <row r="7" spans="1:26" s="249" customFormat="1" ht="24.75" customHeight="1" x14ac:dyDescent="0.2">
      <c r="A7" s="342"/>
      <c r="B7" s="324"/>
      <c r="C7" s="324"/>
      <c r="D7" s="324"/>
      <c r="E7" s="355"/>
      <c r="F7" s="352"/>
      <c r="G7" s="352"/>
      <c r="H7" s="352"/>
      <c r="I7" s="352"/>
      <c r="J7" s="332">
        <v>2020</v>
      </c>
      <c r="K7" s="332">
        <v>2021</v>
      </c>
      <c r="L7" s="360" t="s">
        <v>177</v>
      </c>
      <c r="M7" s="361"/>
      <c r="N7" s="339">
        <v>2020</v>
      </c>
      <c r="O7" s="332">
        <v>2021</v>
      </c>
      <c r="P7" s="332" t="s">
        <v>178</v>
      </c>
      <c r="Q7" s="334" t="s">
        <v>177</v>
      </c>
      <c r="R7" s="335"/>
      <c r="S7" s="364">
        <v>2019</v>
      </c>
      <c r="T7" s="366">
        <v>2020</v>
      </c>
      <c r="U7" s="339">
        <v>2020</v>
      </c>
      <c r="V7" s="332">
        <v>2021</v>
      </c>
      <c r="W7" s="334" t="s">
        <v>177</v>
      </c>
      <c r="X7" s="335"/>
      <c r="Y7" s="369"/>
      <c r="Z7" s="358"/>
    </row>
    <row r="8" spans="1:26" s="249" customFormat="1" ht="42.75" customHeight="1" thickBot="1" x14ac:dyDescent="0.25">
      <c r="A8" s="343"/>
      <c r="B8" s="344"/>
      <c r="C8" s="344"/>
      <c r="D8" s="344"/>
      <c r="E8" s="355"/>
      <c r="F8" s="353"/>
      <c r="G8" s="353"/>
      <c r="H8" s="353"/>
      <c r="I8" s="353"/>
      <c r="J8" s="333"/>
      <c r="K8" s="333"/>
      <c r="L8" s="311" t="s">
        <v>179</v>
      </c>
      <c r="M8" s="216" t="s">
        <v>180</v>
      </c>
      <c r="N8" s="340"/>
      <c r="O8" s="333"/>
      <c r="P8" s="333"/>
      <c r="Q8" s="311" t="s">
        <v>179</v>
      </c>
      <c r="R8" s="114" t="s">
        <v>180</v>
      </c>
      <c r="S8" s="365"/>
      <c r="T8" s="367"/>
      <c r="U8" s="340"/>
      <c r="V8" s="333"/>
      <c r="W8" s="311" t="s">
        <v>179</v>
      </c>
      <c r="X8" s="114" t="s">
        <v>180</v>
      </c>
      <c r="Y8" s="369"/>
      <c r="Z8" s="359"/>
    </row>
    <row r="9" spans="1:26" s="249" customFormat="1" ht="13.5" thickBot="1" x14ac:dyDescent="0.25">
      <c r="A9" s="115">
        <v>1</v>
      </c>
      <c r="B9" s="116">
        <f>A9+1</f>
        <v>2</v>
      </c>
      <c r="C9" s="116">
        <f t="shared" ref="C9:Z9" si="0">B9+1</f>
        <v>3</v>
      </c>
      <c r="D9" s="250">
        <f t="shared" si="0"/>
        <v>4</v>
      </c>
      <c r="E9" s="250">
        <f t="shared" si="0"/>
        <v>5</v>
      </c>
      <c r="F9" s="250">
        <f t="shared" si="0"/>
        <v>6</v>
      </c>
      <c r="G9" s="250">
        <f t="shared" si="0"/>
        <v>7</v>
      </c>
      <c r="H9" s="250">
        <f t="shared" si="0"/>
        <v>8</v>
      </c>
      <c r="I9" s="250">
        <f t="shared" si="0"/>
        <v>9</v>
      </c>
      <c r="J9" s="252">
        <f t="shared" si="0"/>
        <v>10</v>
      </c>
      <c r="K9" s="252">
        <f t="shared" si="0"/>
        <v>11</v>
      </c>
      <c r="L9" s="252">
        <f t="shared" si="0"/>
        <v>12</v>
      </c>
      <c r="M9" s="267">
        <f t="shared" si="0"/>
        <v>13</v>
      </c>
      <c r="N9" s="119">
        <f t="shared" si="0"/>
        <v>14</v>
      </c>
      <c r="O9" s="252">
        <f t="shared" si="0"/>
        <v>15</v>
      </c>
      <c r="P9" s="252">
        <f t="shared" si="0"/>
        <v>16</v>
      </c>
      <c r="Q9" s="252">
        <f t="shared" si="0"/>
        <v>17</v>
      </c>
      <c r="R9" s="121">
        <f t="shared" si="0"/>
        <v>18</v>
      </c>
      <c r="S9" s="251">
        <f t="shared" si="0"/>
        <v>19</v>
      </c>
      <c r="T9" s="251">
        <f t="shared" si="0"/>
        <v>20</v>
      </c>
      <c r="U9" s="252">
        <f t="shared" si="0"/>
        <v>21</v>
      </c>
      <c r="V9" s="252">
        <f t="shared" si="0"/>
        <v>22</v>
      </c>
      <c r="W9" s="122">
        <f t="shared" si="0"/>
        <v>23</v>
      </c>
      <c r="X9" s="122">
        <f t="shared" si="0"/>
        <v>24</v>
      </c>
      <c r="Y9" s="251">
        <f t="shared" si="0"/>
        <v>25</v>
      </c>
      <c r="Z9" s="251">
        <f t="shared" si="0"/>
        <v>26</v>
      </c>
    </row>
    <row r="10" spans="1:26" ht="15.75" x14ac:dyDescent="0.25">
      <c r="A10" s="123" t="s">
        <v>181</v>
      </c>
      <c r="B10" s="124" t="s">
        <v>182</v>
      </c>
      <c r="C10" s="124" t="s">
        <v>88</v>
      </c>
      <c r="D10" s="125" t="s">
        <v>182</v>
      </c>
      <c r="E10" s="268" t="s">
        <v>183</v>
      </c>
      <c r="F10" s="268"/>
      <c r="G10" s="268"/>
      <c r="H10" s="268"/>
      <c r="I10" s="268"/>
      <c r="J10" s="269">
        <f>SUMIFS(J18:J5008,$A18:$A5008,$A10,$C18:$C5008,$C10)</f>
        <v>698.1182970000001</v>
      </c>
      <c r="K10" s="275">
        <f>SUMIFS(K18:K5008,$A18:$A5008,$A10,$C18:$C5008,$C10)</f>
        <v>741.34214485704035</v>
      </c>
      <c r="L10" s="275">
        <f>K10-J10</f>
        <v>43.223847857040255</v>
      </c>
      <c r="M10" s="253">
        <f>IFERROR(K10/J10-1,"")</f>
        <v>6.1914790147722165E-2</v>
      </c>
      <c r="N10" s="276">
        <f t="shared" ref="N10" si="1">SUM(N11:N18)</f>
        <v>652.07898299999999</v>
      </c>
      <c r="O10" s="275">
        <f t="shared" ref="O10" si="2">SUM(O11:O18)</f>
        <v>692.52194718352189</v>
      </c>
      <c r="P10" s="275"/>
      <c r="Q10" s="275">
        <f>O10-N10</f>
        <v>40.442964183521894</v>
      </c>
      <c r="R10" s="304">
        <f>IFERROR(O10/N10-1,"")</f>
        <v>6.2021572904339184E-2</v>
      </c>
      <c r="S10" s="276">
        <f t="shared" ref="S10" si="3">SUM(S11:S18)</f>
        <v>1.0252764838710871</v>
      </c>
      <c r="T10" s="275">
        <f t="shared" ref="T10" si="4">SUM(T11:T18)</f>
        <v>44.255234446674834</v>
      </c>
      <c r="U10" s="275">
        <f>SUMIFS(U18:U5008,$A18:$A5008,$A10,$C18:$C5008,$C10)</f>
        <v>660.33133946897999</v>
      </c>
      <c r="V10" s="275">
        <f>SUMIFS(V18:V5008,$A18:$A5008,$A10,$C18:$C5008,$C10)</f>
        <v>699.226448077486</v>
      </c>
      <c r="W10" s="131">
        <f t="shared" ref="W10" si="5">V10-U10</f>
        <v>38.895108608506007</v>
      </c>
      <c r="X10" s="253">
        <f t="shared" ref="X10" si="6">IFERROR(V10/U10-1,"")</f>
        <v>5.8902411991810677E-2</v>
      </c>
      <c r="Y10" s="126"/>
      <c r="Z10" s="126"/>
    </row>
    <row r="11" spans="1:26" x14ac:dyDescent="0.25">
      <c r="A11" s="134" t="s">
        <v>10</v>
      </c>
      <c r="B11" s="135" t="s">
        <v>182</v>
      </c>
      <c r="C11" s="135" t="str">
        <f>C10</f>
        <v>ПАО "МРСК Сибири"</v>
      </c>
      <c r="D11" s="136" t="s">
        <v>182</v>
      </c>
      <c r="E11" s="270" t="s">
        <v>184</v>
      </c>
      <c r="F11" s="270"/>
      <c r="G11" s="270"/>
      <c r="H11" s="270"/>
      <c r="I11" s="270" t="s">
        <v>184</v>
      </c>
      <c r="J11" s="255"/>
      <c r="K11" s="255"/>
      <c r="L11" s="255"/>
      <c r="M11" s="261"/>
      <c r="N11" s="277">
        <f>SUMIFS(N19:N5009,$A19:$A5009,$A11,$C19:$C5009,$C11)</f>
        <v>101.17416400000008</v>
      </c>
      <c r="O11" s="278">
        <f>SUMIFS(O19:O5009,$A19:$A5009,$A11,$C19:$C5009,$C11)</f>
        <v>108.17045692075784</v>
      </c>
      <c r="P11" s="297"/>
      <c r="Q11" s="278">
        <f t="shared" ref="Q11:Q71" si="7">O11-N11</f>
        <v>6.9962929207577673</v>
      </c>
      <c r="R11" s="143">
        <f t="shared" ref="R11:R71" si="8">IFERROR(O11/N11-1,"")</f>
        <v>6.9150983256533349E-2</v>
      </c>
      <c r="S11" s="277">
        <f>SUMIFS(S19:S5009,$A19:$A5009,$A11,$C19:$C5009,$C11)</f>
        <v>2.8550421903226373</v>
      </c>
      <c r="T11" s="278">
        <f>SUMIFS(T19:T5009,$A19:$A5009,$A11,$C19:$C5009,$C11)</f>
        <v>8.9040903119098189</v>
      </c>
      <c r="U11" s="255"/>
      <c r="V11" s="255"/>
      <c r="W11" s="229"/>
      <c r="X11" s="261"/>
      <c r="Y11" s="137"/>
      <c r="Z11" s="137"/>
    </row>
    <row r="12" spans="1:26" x14ac:dyDescent="0.25">
      <c r="A12" s="134" t="s">
        <v>13</v>
      </c>
      <c r="B12" s="135" t="s">
        <v>182</v>
      </c>
      <c r="C12" s="135" t="str">
        <f t="shared" ref="C12:C18" si="9">C11</f>
        <v>ПАО "МРСК Сибири"</v>
      </c>
      <c r="D12" s="136" t="s">
        <v>182</v>
      </c>
      <c r="E12" s="270" t="s">
        <v>185</v>
      </c>
      <c r="F12" s="270"/>
      <c r="G12" s="270"/>
      <c r="H12" s="270"/>
      <c r="I12" s="270" t="s">
        <v>185</v>
      </c>
      <c r="J12" s="255"/>
      <c r="K12" s="255"/>
      <c r="L12" s="255"/>
      <c r="M12" s="261"/>
      <c r="N12" s="277">
        <f>SUMIFS(N19:N5009,$A19:$A5009,$A12,$C19:$C5009,$C12)</f>
        <v>5.5502420000000541</v>
      </c>
      <c r="O12" s="278">
        <f>SUMIFS(O19:O5009,$A19:$A5009,$A12,$C19:$C5009,$C12)</f>
        <v>5.3592896666666663</v>
      </c>
      <c r="P12" s="298"/>
      <c r="Q12" s="278">
        <f t="shared" si="7"/>
        <v>-0.19095233333338779</v>
      </c>
      <c r="R12" s="143">
        <f t="shared" si="8"/>
        <v>-3.4404325673256353E-2</v>
      </c>
      <c r="S12" s="277">
        <f>SUMIFS(S19:S5009,$A19:$A5009,$A12,$C19:$C5009,$C12)</f>
        <v>1.0788638924731484</v>
      </c>
      <c r="T12" s="278">
        <f>SUMIFS(T19:T5009,$A19:$A5009,$A12,$C19:$C5009,$C12)</f>
        <v>1.2500586937556115</v>
      </c>
      <c r="U12" s="255"/>
      <c r="V12" s="255"/>
      <c r="W12" s="229"/>
      <c r="X12" s="261"/>
      <c r="Y12" s="137"/>
      <c r="Z12" s="137"/>
    </row>
    <row r="13" spans="1:26" x14ac:dyDescent="0.25">
      <c r="A13" s="134" t="s">
        <v>15</v>
      </c>
      <c r="B13" s="135" t="s">
        <v>182</v>
      </c>
      <c r="C13" s="135" t="str">
        <f t="shared" si="9"/>
        <v>ПАО "МРСК Сибири"</v>
      </c>
      <c r="D13" s="136" t="s">
        <v>182</v>
      </c>
      <c r="E13" s="270" t="s">
        <v>186</v>
      </c>
      <c r="F13" s="270"/>
      <c r="G13" s="270"/>
      <c r="H13" s="270"/>
      <c r="I13" s="270" t="s">
        <v>186</v>
      </c>
      <c r="J13" s="255"/>
      <c r="K13" s="255"/>
      <c r="L13" s="255"/>
      <c r="M13" s="261"/>
      <c r="N13" s="277">
        <f>SUMIFS(N19:N5009,$A19:$A5009,$A13,$C19:$C5009,$C13)</f>
        <v>0</v>
      </c>
      <c r="O13" s="278">
        <f>SUMIFS(O19:O5009,$A19:$A5009,$A13,$C19:$C5009,$C13)</f>
        <v>0</v>
      </c>
      <c r="P13" s="278"/>
      <c r="Q13" s="278">
        <f>O13-N13</f>
        <v>0</v>
      </c>
      <c r="R13" s="143" t="str">
        <f t="shared" si="8"/>
        <v/>
      </c>
      <c r="S13" s="277">
        <f>SUMIFS(S19:S5009,$A19:$A5009,$A13,$C19:$C5009,$C13)</f>
        <v>0</v>
      </c>
      <c r="T13" s="278">
        <f>SUMIFS(T19:T5009,$A19:$A5009,$A13,$C19:$C5009,$C13)</f>
        <v>0</v>
      </c>
      <c r="U13" s="255"/>
      <c r="V13" s="255"/>
      <c r="W13" s="229"/>
      <c r="X13" s="261"/>
      <c r="Y13" s="137"/>
      <c r="Z13" s="137"/>
    </row>
    <row r="14" spans="1:26" x14ac:dyDescent="0.25">
      <c r="A14" s="134" t="s">
        <v>17</v>
      </c>
      <c r="B14" s="135" t="s">
        <v>182</v>
      </c>
      <c r="C14" s="135" t="str">
        <f t="shared" si="9"/>
        <v>ПАО "МРСК Сибири"</v>
      </c>
      <c r="D14" s="136" t="s">
        <v>182</v>
      </c>
      <c r="E14" s="270" t="s">
        <v>187</v>
      </c>
      <c r="F14" s="270"/>
      <c r="G14" s="270"/>
      <c r="H14" s="270"/>
      <c r="I14" s="270" t="s">
        <v>187</v>
      </c>
      <c r="J14" s="255"/>
      <c r="K14" s="255"/>
      <c r="L14" s="255"/>
      <c r="M14" s="261"/>
      <c r="N14" s="277">
        <f>SUMIFS(N19:N5009,$A19:$A5009,$A14,$C19:$C5009,$C14)</f>
        <v>22.370633000000002</v>
      </c>
      <c r="O14" s="278">
        <f>SUMIFS(O19:O5009,$A19:$A5009,$A14,$C19:$C5009,$C14)</f>
        <v>22.370633000000002</v>
      </c>
      <c r="P14" s="298"/>
      <c r="Q14" s="278">
        <f t="shared" si="7"/>
        <v>0</v>
      </c>
      <c r="R14" s="143">
        <f t="shared" si="8"/>
        <v>0</v>
      </c>
      <c r="S14" s="277">
        <f>SUMIFS(S19:S5009,$A19:$A5009,$A14,$C19:$C5009,$C14)</f>
        <v>0.10708196774193457</v>
      </c>
      <c r="T14" s="278">
        <f>SUMIFS(T19:T5009,$A19:$A5009,$A14,$C19:$C5009,$C14)</f>
        <v>8.1909206732987627E-2</v>
      </c>
      <c r="U14" s="255"/>
      <c r="V14" s="255"/>
      <c r="W14" s="229"/>
      <c r="X14" s="261"/>
      <c r="Y14" s="137"/>
      <c r="Z14" s="137"/>
    </row>
    <row r="15" spans="1:26" x14ac:dyDescent="0.25">
      <c r="A15" s="134" t="s">
        <v>19</v>
      </c>
      <c r="B15" s="135" t="s">
        <v>182</v>
      </c>
      <c r="C15" s="135" t="str">
        <f t="shared" si="9"/>
        <v>ПАО "МРСК Сибири"</v>
      </c>
      <c r="D15" s="136" t="s">
        <v>182</v>
      </c>
      <c r="E15" s="270" t="s">
        <v>188</v>
      </c>
      <c r="F15" s="270"/>
      <c r="G15" s="270"/>
      <c r="H15" s="270"/>
      <c r="I15" s="270" t="s">
        <v>188</v>
      </c>
      <c r="J15" s="255"/>
      <c r="K15" s="255"/>
      <c r="L15" s="255"/>
      <c r="M15" s="261"/>
      <c r="N15" s="277">
        <f>SUMIFS(N19:N5009,$A19:$A5009,$A15,$C19:$C5009,$C15)</f>
        <v>71.602670999999859</v>
      </c>
      <c r="O15" s="278">
        <f>SUMIFS(O19:O5009,$A19:$A5009,$A15,$C19:$C5009,$C15)</f>
        <v>81.744995316293299</v>
      </c>
      <c r="P15" s="298"/>
      <c r="Q15" s="278">
        <f t="shared" si="7"/>
        <v>10.14232431629344</v>
      </c>
      <c r="R15" s="143">
        <f t="shared" si="8"/>
        <v>0.14164729017292466</v>
      </c>
      <c r="S15" s="277">
        <f>SUMIFS(S19:S5009,$A19:$A5009,$A15,$C19:$C5009,$C15)</f>
        <v>-0.59402126120819565</v>
      </c>
      <c r="T15" s="278">
        <f>SUMIFS(T19:T5009,$A19:$A5009,$A15,$C19:$C5009,$C15)</f>
        <v>7.6277959633830204</v>
      </c>
      <c r="U15" s="255"/>
      <c r="V15" s="255"/>
      <c r="W15" s="229"/>
      <c r="X15" s="261"/>
      <c r="Y15" s="137"/>
      <c r="Z15" s="137"/>
    </row>
    <row r="16" spans="1:26" ht="30" x14ac:dyDescent="0.25">
      <c r="A16" s="134" t="s">
        <v>21</v>
      </c>
      <c r="B16" s="135" t="s">
        <v>182</v>
      </c>
      <c r="C16" s="135" t="str">
        <f t="shared" si="9"/>
        <v>ПАО "МРСК Сибири"</v>
      </c>
      <c r="D16" s="136" t="s">
        <v>182</v>
      </c>
      <c r="E16" s="270" t="s">
        <v>189</v>
      </c>
      <c r="F16" s="270"/>
      <c r="G16" s="270"/>
      <c r="H16" s="270"/>
      <c r="I16" s="270" t="s">
        <v>189</v>
      </c>
      <c r="J16" s="255"/>
      <c r="K16" s="255"/>
      <c r="L16" s="255"/>
      <c r="M16" s="261"/>
      <c r="N16" s="277">
        <f>SUMIFS(N19:N5009,$A19:$A5009,$A16,$C19:$C5009,$C16)</f>
        <v>9.0839859999999994</v>
      </c>
      <c r="O16" s="278">
        <f>SUMIFS(O19:O5009,$A19:$A5009,$A16,$C19:$C5009,$C16)</f>
        <v>8.7948833956411789</v>
      </c>
      <c r="P16" s="298"/>
      <c r="Q16" s="278">
        <f t="shared" si="7"/>
        <v>-0.28910260435882051</v>
      </c>
      <c r="R16" s="143">
        <f t="shared" si="8"/>
        <v>-3.1825522888170532E-2</v>
      </c>
      <c r="S16" s="277">
        <f>SUMIFS(S19:S5009,$A19:$A5009,$A16,$C19:$C5009,$C16)</f>
        <v>1.9531052042189883</v>
      </c>
      <c r="T16" s="278">
        <f>SUMIFS(T19:T5009,$A19:$A5009,$A16,$C19:$C5009,$C16)</f>
        <v>1.6482902818132528</v>
      </c>
      <c r="U16" s="255"/>
      <c r="V16" s="255"/>
      <c r="W16" s="229"/>
      <c r="X16" s="261"/>
      <c r="Y16" s="137"/>
      <c r="Z16" s="137"/>
    </row>
    <row r="17" spans="1:26" x14ac:dyDescent="0.25">
      <c r="A17" s="134" t="s">
        <v>23</v>
      </c>
      <c r="B17" s="135" t="s">
        <v>182</v>
      </c>
      <c r="C17" s="135" t="str">
        <f t="shared" si="9"/>
        <v>ПАО "МРСК Сибири"</v>
      </c>
      <c r="D17" s="136" t="s">
        <v>182</v>
      </c>
      <c r="E17" s="270" t="s">
        <v>190</v>
      </c>
      <c r="F17" s="270"/>
      <c r="G17" s="270"/>
      <c r="H17" s="270"/>
      <c r="I17" s="270" t="s">
        <v>190</v>
      </c>
      <c r="J17" s="255"/>
      <c r="K17" s="255"/>
      <c r="L17" s="255"/>
      <c r="M17" s="261"/>
      <c r="N17" s="277">
        <f>SUMIFS(N19:N5009,$A19:$A5009,$A17,$C19:$C5009,$C17)</f>
        <v>69.435787000000005</v>
      </c>
      <c r="O17" s="278">
        <f>SUMIFS(O19:O5009,$A19:$A5009,$A17,$C19:$C5009,$C17)</f>
        <v>73.281448900169622</v>
      </c>
      <c r="P17" s="298"/>
      <c r="Q17" s="278">
        <f t="shared" si="7"/>
        <v>3.8456619001696168</v>
      </c>
      <c r="R17" s="143">
        <f t="shared" si="8"/>
        <v>5.5384435985000202E-2</v>
      </c>
      <c r="S17" s="277">
        <f>SUMIFS(S19:S5009,$A19:$A5009,$A17,$C19:$C5009,$C17)</f>
        <v>-5.5748626064516102</v>
      </c>
      <c r="T17" s="278">
        <f>SUMIFS(T19:T5009,$A19:$A5009,$A17,$C19:$C5009,$C17)</f>
        <v>-3.063868772915896</v>
      </c>
      <c r="U17" s="255"/>
      <c r="V17" s="255"/>
      <c r="W17" s="229"/>
      <c r="X17" s="261"/>
      <c r="Y17" s="137"/>
      <c r="Z17" s="137"/>
    </row>
    <row r="18" spans="1:26" x14ac:dyDescent="0.25">
      <c r="A18" s="146" t="s">
        <v>25</v>
      </c>
      <c r="B18" s="147" t="s">
        <v>182</v>
      </c>
      <c r="C18" s="147" t="str">
        <f t="shared" si="9"/>
        <v>ПАО "МРСК Сибири"</v>
      </c>
      <c r="D18" s="148" t="s">
        <v>182</v>
      </c>
      <c r="E18" s="271" t="s">
        <v>191</v>
      </c>
      <c r="F18" s="271"/>
      <c r="G18" s="271"/>
      <c r="H18" s="271"/>
      <c r="I18" s="271" t="s">
        <v>191</v>
      </c>
      <c r="J18" s="256"/>
      <c r="K18" s="256"/>
      <c r="L18" s="256"/>
      <c r="M18" s="264"/>
      <c r="N18" s="279">
        <f>SUMIFS(N19:N5009,$A19:$A5009,$A18,$C19:$C5009,$C18)</f>
        <v>372.86149999999998</v>
      </c>
      <c r="O18" s="280">
        <f>SUMIFS(O19:O5009,$A19:$A5009,$A18,$C19:$C5009,$C18)</f>
        <v>392.80023998399321</v>
      </c>
      <c r="P18" s="299"/>
      <c r="Q18" s="280">
        <f t="shared" si="7"/>
        <v>19.93873998399323</v>
      </c>
      <c r="R18" s="155">
        <f t="shared" si="8"/>
        <v>5.3474922951265436E-2</v>
      </c>
      <c r="S18" s="279">
        <f>SUMIFS(S19:S5009,$A19:$A5009,$A18,$C19:$C5009,$C18)</f>
        <v>1.200067096774184</v>
      </c>
      <c r="T18" s="280">
        <f>SUMIFS(T19:T5009,$A19:$A5009,$A18,$C19:$C5009,$C18)</f>
        <v>27.806958761996032</v>
      </c>
      <c r="U18" s="256"/>
      <c r="V18" s="256"/>
      <c r="W18" s="235"/>
      <c r="X18" s="264"/>
      <c r="Y18" s="149"/>
      <c r="Z18" s="149"/>
    </row>
    <row r="19" spans="1:26" ht="15.75" x14ac:dyDescent="0.25">
      <c r="A19" s="158" t="s">
        <v>181</v>
      </c>
      <c r="B19" s="159" t="s">
        <v>233</v>
      </c>
      <c r="C19" s="160" t="s">
        <v>88</v>
      </c>
      <c r="D19" s="161" t="s">
        <v>90</v>
      </c>
      <c r="E19" s="272" t="s">
        <v>183</v>
      </c>
      <c r="F19" s="272"/>
      <c r="G19" s="272"/>
      <c r="H19" s="272"/>
      <c r="I19" s="272"/>
      <c r="J19" s="305">
        <v>698.1182970000001</v>
      </c>
      <c r="K19" s="305">
        <v>741.34214485704035</v>
      </c>
      <c r="L19" s="281">
        <f>K19-J19</f>
        <v>43.223847857040255</v>
      </c>
      <c r="M19" s="257">
        <f>IFERROR(K19/J19-1,"")</f>
        <v>6.1914790147722165E-2</v>
      </c>
      <c r="N19" s="300">
        <f>SUM(N20,N41,N46,N52,N55,N60,N65,N66)</f>
        <v>652.07898299999999</v>
      </c>
      <c r="O19" s="300">
        <f>SUM(O20,O41,O46,O52,O55,O60,O65,O66)</f>
        <v>692.52194718352189</v>
      </c>
      <c r="P19" s="281"/>
      <c r="Q19" s="281">
        <f t="shared" si="7"/>
        <v>40.442964183521894</v>
      </c>
      <c r="R19" s="164">
        <f t="shared" si="8"/>
        <v>6.2021572904339184E-2</v>
      </c>
      <c r="S19" s="282">
        <f>SUM(S20,S41,S46,S52,S55,S60,S65,S66)</f>
        <v>1.0252764838710871</v>
      </c>
      <c r="T19" s="281">
        <f>SUM(T20,T41,T46,T52,T55,T60,T65,T66)</f>
        <v>44.255234446674834</v>
      </c>
      <c r="U19" s="260">
        <v>660.33133946897999</v>
      </c>
      <c r="V19" s="260">
        <v>699.226448077486</v>
      </c>
      <c r="W19" s="166">
        <f t="shared" ref="W19" si="10">V19-U19</f>
        <v>38.895108608506007</v>
      </c>
      <c r="X19" s="257">
        <f t="shared" ref="X19" si="11">IFERROR(V19/U19-1,"")</f>
        <v>5.8902411991810677E-2</v>
      </c>
      <c r="Y19" s="162"/>
      <c r="Z19" s="162"/>
    </row>
    <row r="20" spans="1:26" x14ac:dyDescent="0.25">
      <c r="A20" s="168" t="s">
        <v>10</v>
      </c>
      <c r="B20" s="169" t="str">
        <f>B19</f>
        <v>Алтайский край</v>
      </c>
      <c r="C20" s="169" t="str">
        <f t="shared" ref="C20:D35" si="12">C19</f>
        <v>ПАО "МРСК Сибири"</v>
      </c>
      <c r="D20" s="170" t="str">
        <f>D19</f>
        <v>Алтайэнерго</v>
      </c>
      <c r="E20" s="273" t="s">
        <v>193</v>
      </c>
      <c r="F20" s="273"/>
      <c r="G20" s="273"/>
      <c r="H20" s="273"/>
      <c r="I20" s="273" t="s">
        <v>193</v>
      </c>
      <c r="J20" s="255"/>
      <c r="K20" s="255"/>
      <c r="L20" s="255"/>
      <c r="M20" s="261"/>
      <c r="N20" s="283">
        <f>SUM(N21:N40)</f>
        <v>101.17416400000008</v>
      </c>
      <c r="O20" s="284">
        <f>SUM(O21:O40)</f>
        <v>108.17045692075784</v>
      </c>
      <c r="P20" s="284"/>
      <c r="Q20" s="284">
        <f t="shared" si="7"/>
        <v>6.9962929207577673</v>
      </c>
      <c r="R20" s="174">
        <f>IFERROR(O20/N20-1,"")</f>
        <v>6.9150983256533349E-2</v>
      </c>
      <c r="S20" s="283">
        <f>SUM(S21:S40)</f>
        <v>2.8550421903226373</v>
      </c>
      <c r="T20" s="284">
        <f>SUM(T21:T40)</f>
        <v>8.9040903119098189</v>
      </c>
      <c r="U20" s="255"/>
      <c r="V20" s="255"/>
      <c r="W20" s="229"/>
      <c r="X20" s="261"/>
      <c r="Y20" s="171"/>
      <c r="Z20" s="171" t="s">
        <v>261</v>
      </c>
    </row>
    <row r="21" spans="1:26" ht="26.25" x14ac:dyDescent="0.25">
      <c r="A21" s="177"/>
      <c r="B21" s="178" t="str">
        <f t="shared" ref="B21:D36" si="13">B20</f>
        <v>Алтайский край</v>
      </c>
      <c r="C21" s="178" t="str">
        <f t="shared" si="12"/>
        <v>ПАО "МРСК Сибири"</v>
      </c>
      <c r="D21" s="179" t="str">
        <f t="shared" si="12"/>
        <v>Алтайэнерго</v>
      </c>
      <c r="E21" s="265" t="s">
        <v>235</v>
      </c>
      <c r="F21" s="265"/>
      <c r="G21" s="265"/>
      <c r="H21" s="265"/>
      <c r="I21" s="265" t="s">
        <v>193</v>
      </c>
      <c r="J21" s="258"/>
      <c r="K21" s="258"/>
      <c r="L21" s="258"/>
      <c r="M21" s="262"/>
      <c r="N21" s="292">
        <v>1.0815429999999999</v>
      </c>
      <c r="O21" s="292">
        <v>1.2787500000000001</v>
      </c>
      <c r="P21" s="286" t="s">
        <v>199</v>
      </c>
      <c r="Q21" s="286">
        <f t="shared" si="7"/>
        <v>0.19720700000000013</v>
      </c>
      <c r="R21" s="186">
        <f>IFERROR(O21/N21-1,"")</f>
        <v>0.18233856628908907</v>
      </c>
      <c r="S21" s="285">
        <v>0.29543583870967727</v>
      </c>
      <c r="T21" s="285">
        <v>0.25830769230769229</v>
      </c>
      <c r="U21" s="258"/>
      <c r="V21" s="258"/>
      <c r="W21" s="230"/>
      <c r="X21" s="262"/>
      <c r="Y21" s="180" t="s">
        <v>234</v>
      </c>
      <c r="Z21" s="180"/>
    </row>
    <row r="22" spans="1:26" x14ac:dyDescent="0.25">
      <c r="A22" s="177"/>
      <c r="B22" s="178" t="str">
        <f t="shared" si="13"/>
        <v>Алтайский край</v>
      </c>
      <c r="C22" s="178" t="str">
        <f t="shared" si="12"/>
        <v>ПАО "МРСК Сибири"</v>
      </c>
      <c r="D22" s="179" t="str">
        <f t="shared" si="12"/>
        <v>Алтайэнерго</v>
      </c>
      <c r="E22" s="265" t="s">
        <v>236</v>
      </c>
      <c r="F22" s="265"/>
      <c r="G22" s="265"/>
      <c r="H22" s="265"/>
      <c r="I22" s="265" t="s">
        <v>193</v>
      </c>
      <c r="J22" s="258"/>
      <c r="K22" s="258"/>
      <c r="L22" s="258"/>
      <c r="M22" s="262"/>
      <c r="N22" s="292">
        <v>3.7870985882352937</v>
      </c>
      <c r="O22" s="292">
        <v>3.9831509999999999</v>
      </c>
      <c r="P22" s="286" t="s">
        <v>199</v>
      </c>
      <c r="Q22" s="286">
        <f t="shared" si="7"/>
        <v>0.19605241176470622</v>
      </c>
      <c r="R22" s="186">
        <f t="shared" si="8"/>
        <v>5.1768499603825235E-2</v>
      </c>
      <c r="S22" s="285">
        <v>1.7735289032258064</v>
      </c>
      <c r="T22" s="285">
        <v>1.901118172750071</v>
      </c>
      <c r="U22" s="258"/>
      <c r="V22" s="258"/>
      <c r="W22" s="230"/>
      <c r="X22" s="262"/>
      <c r="Y22" s="180" t="s">
        <v>234</v>
      </c>
      <c r="Z22" s="180"/>
    </row>
    <row r="23" spans="1:26" x14ac:dyDescent="0.25">
      <c r="A23" s="177"/>
      <c r="B23" s="178" t="str">
        <f t="shared" si="13"/>
        <v>Алтайский край</v>
      </c>
      <c r="C23" s="178" t="str">
        <f t="shared" si="12"/>
        <v>ПАО "МРСК Сибири"</v>
      </c>
      <c r="D23" s="179" t="str">
        <f t="shared" si="12"/>
        <v>Алтайэнерго</v>
      </c>
      <c r="E23" s="265" t="s">
        <v>237</v>
      </c>
      <c r="F23" s="265"/>
      <c r="G23" s="265"/>
      <c r="H23" s="265"/>
      <c r="I23" s="265" t="s">
        <v>193</v>
      </c>
      <c r="J23" s="258"/>
      <c r="K23" s="258"/>
      <c r="L23" s="258"/>
      <c r="M23" s="262"/>
      <c r="N23" s="292">
        <v>0.81879199999999985</v>
      </c>
      <c r="O23" s="292">
        <v>0.77713299999999996</v>
      </c>
      <c r="P23" s="286" t="s">
        <v>199</v>
      </c>
      <c r="Q23" s="286">
        <f t="shared" si="7"/>
        <v>-4.1658999999999891E-2</v>
      </c>
      <c r="R23" s="186">
        <f t="shared" si="8"/>
        <v>-5.0878611417795816E-2</v>
      </c>
      <c r="S23" s="285">
        <v>-9.7592774193548448E-2</v>
      </c>
      <c r="T23" s="285">
        <v>-2.6607829230427038E-2</v>
      </c>
      <c r="U23" s="258"/>
      <c r="V23" s="258"/>
      <c r="W23" s="230"/>
      <c r="X23" s="262"/>
      <c r="Y23" s="180" t="s">
        <v>234</v>
      </c>
      <c r="Z23" s="180"/>
    </row>
    <row r="24" spans="1:26" x14ac:dyDescent="0.25">
      <c r="A24" s="177"/>
      <c r="B24" s="178" t="str">
        <f t="shared" si="13"/>
        <v>Алтайский край</v>
      </c>
      <c r="C24" s="178" t="str">
        <f t="shared" si="12"/>
        <v>ПАО "МРСК Сибири"</v>
      </c>
      <c r="D24" s="179" t="str">
        <f t="shared" si="12"/>
        <v>Алтайэнерго</v>
      </c>
      <c r="E24" s="265" t="s">
        <v>238</v>
      </c>
      <c r="F24" s="265"/>
      <c r="G24" s="265"/>
      <c r="H24" s="265"/>
      <c r="I24" s="265" t="s">
        <v>193</v>
      </c>
      <c r="J24" s="258"/>
      <c r="K24" s="258"/>
      <c r="L24" s="258"/>
      <c r="M24" s="262"/>
      <c r="N24" s="292">
        <v>0.351933</v>
      </c>
      <c r="O24" s="292">
        <v>0.19504166666666667</v>
      </c>
      <c r="P24" s="286" t="s">
        <v>199</v>
      </c>
      <c r="Q24" s="286">
        <f t="shared" si="7"/>
        <v>-0.15689133333333333</v>
      </c>
      <c r="R24" s="186">
        <f t="shared" si="8"/>
        <v>-0.44579886891349585</v>
      </c>
      <c r="S24" s="285">
        <v>-4.0382548387096734E-2</v>
      </c>
      <c r="T24" s="285">
        <v>-8.0769230769230788E-3</v>
      </c>
      <c r="U24" s="258"/>
      <c r="V24" s="258"/>
      <c r="W24" s="230"/>
      <c r="X24" s="262"/>
      <c r="Y24" s="180" t="s">
        <v>234</v>
      </c>
      <c r="Z24" s="180"/>
    </row>
    <row r="25" spans="1:26" x14ac:dyDescent="0.25">
      <c r="A25" s="177"/>
      <c r="B25" s="178" t="str">
        <f t="shared" si="13"/>
        <v>Алтайский край</v>
      </c>
      <c r="C25" s="178" t="str">
        <f t="shared" si="12"/>
        <v>ПАО "МРСК Сибири"</v>
      </c>
      <c r="D25" s="179" t="str">
        <f t="shared" si="12"/>
        <v>Алтайэнерго</v>
      </c>
      <c r="E25" s="265" t="s">
        <v>239</v>
      </c>
      <c r="F25" s="265"/>
      <c r="G25" s="265"/>
      <c r="H25" s="265"/>
      <c r="I25" s="265" t="s">
        <v>193</v>
      </c>
      <c r="J25" s="258"/>
      <c r="K25" s="258"/>
      <c r="L25" s="258"/>
      <c r="M25" s="262"/>
      <c r="N25" s="292">
        <v>6.2E-2</v>
      </c>
      <c r="O25" s="292">
        <v>2.1932500000000001E-2</v>
      </c>
      <c r="P25" s="286" t="s">
        <v>199</v>
      </c>
      <c r="Q25" s="286">
        <f t="shared" si="7"/>
        <v>-4.0067499999999999E-2</v>
      </c>
      <c r="R25" s="186">
        <f t="shared" si="8"/>
        <v>-0.64624999999999999</v>
      </c>
      <c r="S25" s="285">
        <v>-0.28365956989247298</v>
      </c>
      <c r="T25" s="285">
        <v>-0.25888528000515171</v>
      </c>
      <c r="U25" s="258"/>
      <c r="V25" s="258"/>
      <c r="W25" s="230"/>
      <c r="X25" s="262"/>
      <c r="Y25" s="180" t="s">
        <v>234</v>
      </c>
      <c r="Z25" s="180"/>
    </row>
    <row r="26" spans="1:26" x14ac:dyDescent="0.25">
      <c r="A26" s="177"/>
      <c r="B26" s="178" t="str">
        <f t="shared" si="13"/>
        <v>Алтайский край</v>
      </c>
      <c r="C26" s="178" t="str">
        <f t="shared" si="12"/>
        <v>ПАО "МРСК Сибири"</v>
      </c>
      <c r="D26" s="179" t="str">
        <f t="shared" si="12"/>
        <v>Алтайэнерго</v>
      </c>
      <c r="E26" s="265" t="s">
        <v>240</v>
      </c>
      <c r="F26" s="265"/>
      <c r="G26" s="265"/>
      <c r="H26" s="265"/>
      <c r="I26" s="265" t="s">
        <v>193</v>
      </c>
      <c r="J26" s="258"/>
      <c r="K26" s="258"/>
      <c r="L26" s="258"/>
      <c r="M26" s="262"/>
      <c r="N26" s="292">
        <v>0</v>
      </c>
      <c r="O26" s="292">
        <v>0</v>
      </c>
      <c r="P26" s="286" t="s">
        <v>199</v>
      </c>
      <c r="Q26" s="286">
        <f t="shared" si="7"/>
        <v>0</v>
      </c>
      <c r="R26" s="186" t="str">
        <f t="shared" si="8"/>
        <v/>
      </c>
      <c r="S26" s="285">
        <v>-4.3819354838709685E-3</v>
      </c>
      <c r="T26" s="285">
        <v>-3.8608603552629712E-3</v>
      </c>
      <c r="U26" s="258"/>
      <c r="V26" s="258"/>
      <c r="W26" s="230"/>
      <c r="X26" s="262"/>
      <c r="Y26" s="180" t="s">
        <v>234</v>
      </c>
      <c r="Z26" s="180"/>
    </row>
    <row r="27" spans="1:26" x14ac:dyDescent="0.25">
      <c r="A27" s="177"/>
      <c r="B27" s="178" t="str">
        <f t="shared" si="13"/>
        <v>Алтайский край</v>
      </c>
      <c r="C27" s="178" t="str">
        <f t="shared" si="12"/>
        <v>ПАО "МРСК Сибири"</v>
      </c>
      <c r="D27" s="179" t="str">
        <f t="shared" si="12"/>
        <v>Алтайэнерго</v>
      </c>
      <c r="E27" s="265" t="s">
        <v>241</v>
      </c>
      <c r="F27" s="265"/>
      <c r="G27" s="265"/>
      <c r="H27" s="265"/>
      <c r="I27" s="265" t="s">
        <v>193</v>
      </c>
      <c r="J27" s="258"/>
      <c r="K27" s="258"/>
      <c r="L27" s="258"/>
      <c r="M27" s="262"/>
      <c r="N27" s="292">
        <v>0.20091400000000006</v>
      </c>
      <c r="O27" s="292">
        <v>0.153</v>
      </c>
      <c r="P27" s="286" t="s">
        <v>199</v>
      </c>
      <c r="Q27" s="286">
        <f t="shared" si="7"/>
        <v>-4.7914000000000068E-2</v>
      </c>
      <c r="R27" s="186">
        <f t="shared" si="8"/>
        <v>-0.2384801457339959</v>
      </c>
      <c r="S27" s="285">
        <v>-0.5232480215053763</v>
      </c>
      <c r="T27" s="285">
        <v>-0.616201</v>
      </c>
      <c r="U27" s="258"/>
      <c r="V27" s="258"/>
      <c r="W27" s="230"/>
      <c r="X27" s="262"/>
      <c r="Y27" s="180" t="s">
        <v>234</v>
      </c>
      <c r="Z27" s="180"/>
    </row>
    <row r="28" spans="1:26" x14ac:dyDescent="0.25">
      <c r="A28" s="177"/>
      <c r="B28" s="178" t="str">
        <f t="shared" si="13"/>
        <v>Алтайский край</v>
      </c>
      <c r="C28" s="178" t="str">
        <f t="shared" si="12"/>
        <v>ПАО "МРСК Сибири"</v>
      </c>
      <c r="D28" s="179" t="str">
        <f t="shared" si="12"/>
        <v>Алтайэнерго</v>
      </c>
      <c r="E28" s="265" t="s">
        <v>242</v>
      </c>
      <c r="F28" s="265"/>
      <c r="G28" s="265"/>
      <c r="H28" s="265"/>
      <c r="I28" s="265" t="s">
        <v>193</v>
      </c>
      <c r="J28" s="258"/>
      <c r="K28" s="258"/>
      <c r="L28" s="258"/>
      <c r="M28" s="262"/>
      <c r="N28" s="292">
        <v>1.3034624705882352</v>
      </c>
      <c r="O28" s="292">
        <v>1.4185637499999999</v>
      </c>
      <c r="P28" s="286" t="s">
        <v>199</v>
      </c>
      <c r="Q28" s="286">
        <f>O28-N28</f>
        <v>0.11510127941176473</v>
      </c>
      <c r="R28" s="186">
        <f t="shared" si="8"/>
        <v>8.8304252718393261E-2</v>
      </c>
      <c r="S28" s="285">
        <v>-0.13968832258064523</v>
      </c>
      <c r="T28" s="285">
        <v>0.3477309216731046</v>
      </c>
      <c r="U28" s="258"/>
      <c r="V28" s="258"/>
      <c r="W28" s="230"/>
      <c r="X28" s="262"/>
      <c r="Y28" s="180" t="s">
        <v>234</v>
      </c>
      <c r="Z28" s="180"/>
    </row>
    <row r="29" spans="1:26" ht="26.25" x14ac:dyDescent="0.25">
      <c r="A29" s="177"/>
      <c r="B29" s="178" t="str">
        <f t="shared" si="13"/>
        <v>Алтайский край</v>
      </c>
      <c r="C29" s="178" t="str">
        <f t="shared" si="12"/>
        <v>ПАО "МРСК Сибири"</v>
      </c>
      <c r="D29" s="179" t="str">
        <f t="shared" si="12"/>
        <v>Алтайэнерго</v>
      </c>
      <c r="E29" s="265" t="s">
        <v>267</v>
      </c>
      <c r="F29" s="265"/>
      <c r="G29" s="265"/>
      <c r="H29" s="265"/>
      <c r="I29" s="265" t="s">
        <v>193</v>
      </c>
      <c r="J29" s="258"/>
      <c r="K29" s="258"/>
      <c r="L29" s="258"/>
      <c r="M29" s="262"/>
      <c r="N29" s="292">
        <v>3.093145352941177</v>
      </c>
      <c r="O29" s="292">
        <v>3.0984080000000001</v>
      </c>
      <c r="P29" s="286" t="s">
        <v>199</v>
      </c>
      <c r="Q29" s="286">
        <f>O29-N29</f>
        <v>5.2626470588230667E-3</v>
      </c>
      <c r="R29" s="186">
        <f t="shared" si="8"/>
        <v>1.7013901573745827E-3</v>
      </c>
      <c r="S29" s="285">
        <v>1.6217519677419356</v>
      </c>
      <c r="T29" s="285">
        <v>1.6523996008290973</v>
      </c>
      <c r="U29" s="258"/>
      <c r="V29" s="258"/>
      <c r="W29" s="230"/>
      <c r="X29" s="262"/>
      <c r="Y29" s="180" t="s">
        <v>234</v>
      </c>
      <c r="Z29" s="180"/>
    </row>
    <row r="30" spans="1:26" x14ac:dyDescent="0.25">
      <c r="A30" s="177"/>
      <c r="B30" s="178" t="str">
        <f t="shared" si="13"/>
        <v>Алтайский край</v>
      </c>
      <c r="C30" s="178" t="str">
        <f t="shared" si="12"/>
        <v>ПАО "МРСК Сибири"</v>
      </c>
      <c r="D30" s="179" t="str">
        <f t="shared" si="12"/>
        <v>Алтайэнерго</v>
      </c>
      <c r="E30" s="265" t="s">
        <v>243</v>
      </c>
      <c r="F30" s="265"/>
      <c r="G30" s="265"/>
      <c r="H30" s="265"/>
      <c r="I30" s="265" t="s">
        <v>193</v>
      </c>
      <c r="J30" s="258"/>
      <c r="K30" s="258"/>
      <c r="L30" s="258"/>
      <c r="M30" s="262"/>
      <c r="N30" s="292">
        <v>1.0912790000000001</v>
      </c>
      <c r="O30" s="292">
        <v>1.3418410000000001</v>
      </c>
      <c r="P30" s="286" t="s">
        <v>199</v>
      </c>
      <c r="Q30" s="286">
        <f t="shared" si="7"/>
        <v>0.25056199999999995</v>
      </c>
      <c r="R30" s="186">
        <f t="shared" si="8"/>
        <v>0.22960397845097358</v>
      </c>
      <c r="S30" s="285">
        <v>2.981665591397864E-2</v>
      </c>
      <c r="T30" s="285">
        <v>0.50618799999999997</v>
      </c>
      <c r="U30" s="258"/>
      <c r="V30" s="258"/>
      <c r="W30" s="230"/>
      <c r="X30" s="262"/>
      <c r="Y30" s="180" t="s">
        <v>234</v>
      </c>
      <c r="Z30" s="180"/>
    </row>
    <row r="31" spans="1:26" x14ac:dyDescent="0.25">
      <c r="A31" s="177"/>
      <c r="B31" s="178" t="str">
        <f t="shared" si="13"/>
        <v>Алтайский край</v>
      </c>
      <c r="C31" s="178" t="str">
        <f t="shared" si="12"/>
        <v>ПАО "МРСК Сибири"</v>
      </c>
      <c r="D31" s="179" t="str">
        <f t="shared" si="12"/>
        <v>Алтайэнерго</v>
      </c>
      <c r="E31" s="265" t="s">
        <v>244</v>
      </c>
      <c r="F31" s="265"/>
      <c r="G31" s="265"/>
      <c r="H31" s="265"/>
      <c r="I31" s="265" t="s">
        <v>193</v>
      </c>
      <c r="J31" s="258"/>
      <c r="K31" s="258"/>
      <c r="L31" s="258"/>
      <c r="M31" s="262"/>
      <c r="N31" s="292">
        <v>0.73915488235294124</v>
      </c>
      <c r="O31" s="292">
        <v>0.88682099999999975</v>
      </c>
      <c r="P31" s="286" t="s">
        <v>199</v>
      </c>
      <c r="Q31" s="286">
        <f t="shared" si="7"/>
        <v>0.1476661176470585</v>
      </c>
      <c r="R31" s="186">
        <f t="shared" si="8"/>
        <v>0.19977696308653892</v>
      </c>
      <c r="S31" s="285">
        <v>0.3920255806451613</v>
      </c>
      <c r="T31" s="285">
        <v>0.47454781487563469</v>
      </c>
      <c r="U31" s="258"/>
      <c r="V31" s="258"/>
      <c r="W31" s="230"/>
      <c r="X31" s="262"/>
      <c r="Y31" s="180" t="s">
        <v>234</v>
      </c>
      <c r="Z31" s="180"/>
    </row>
    <row r="32" spans="1:26" x14ac:dyDescent="0.25">
      <c r="A32" s="177"/>
      <c r="B32" s="178" t="str">
        <f t="shared" si="13"/>
        <v>Алтайский край</v>
      </c>
      <c r="C32" s="178" t="str">
        <f t="shared" si="12"/>
        <v>ПАО "МРСК Сибири"</v>
      </c>
      <c r="D32" s="179" t="str">
        <f t="shared" si="12"/>
        <v>Алтайэнерго</v>
      </c>
      <c r="E32" s="265" t="s">
        <v>245</v>
      </c>
      <c r="F32" s="265"/>
      <c r="G32" s="265"/>
      <c r="H32" s="265"/>
      <c r="I32" s="265" t="s">
        <v>193</v>
      </c>
      <c r="J32" s="258"/>
      <c r="K32" s="258"/>
      <c r="L32" s="258"/>
      <c r="M32" s="262"/>
      <c r="N32" s="292">
        <v>1.6200599999999999E-2</v>
      </c>
      <c r="O32" s="292">
        <v>1.9507E-2</v>
      </c>
      <c r="P32" s="286" t="s">
        <v>199</v>
      </c>
      <c r="Q32" s="286">
        <f t="shared" si="7"/>
        <v>3.306400000000001E-3</v>
      </c>
      <c r="R32" s="186">
        <f t="shared" si="8"/>
        <v>0.20409120649852475</v>
      </c>
      <c r="S32" s="285">
        <v>-1.7515287032258064</v>
      </c>
      <c r="T32" s="285">
        <v>-1.4240317750918599</v>
      </c>
      <c r="U32" s="258"/>
      <c r="V32" s="258"/>
      <c r="W32" s="230"/>
      <c r="X32" s="262"/>
      <c r="Y32" s="180" t="s">
        <v>234</v>
      </c>
      <c r="Z32" s="180"/>
    </row>
    <row r="33" spans="1:26" x14ac:dyDescent="0.25">
      <c r="A33" s="177"/>
      <c r="B33" s="178" t="str">
        <f t="shared" si="13"/>
        <v>Алтайский край</v>
      </c>
      <c r="C33" s="178" t="str">
        <f t="shared" si="12"/>
        <v>ПАО "МРСК Сибири"</v>
      </c>
      <c r="D33" s="179" t="str">
        <f t="shared" si="12"/>
        <v>Алтайэнерго</v>
      </c>
      <c r="E33" s="265" t="s">
        <v>246</v>
      </c>
      <c r="F33" s="265"/>
      <c r="G33" s="265"/>
      <c r="H33" s="265"/>
      <c r="I33" s="265" t="s">
        <v>193</v>
      </c>
      <c r="J33" s="258"/>
      <c r="K33" s="258"/>
      <c r="L33" s="258"/>
      <c r="M33" s="262"/>
      <c r="N33" s="292">
        <v>0.20347779999999996</v>
      </c>
      <c r="O33" s="292">
        <v>0.20329</v>
      </c>
      <c r="P33" s="286" t="s">
        <v>199</v>
      </c>
      <c r="Q33" s="286">
        <f t="shared" si="7"/>
        <v>-1.8779999999996022E-4</v>
      </c>
      <c r="R33" s="186">
        <f t="shared" si="8"/>
        <v>-9.2295080839266408E-4</v>
      </c>
      <c r="S33" s="285">
        <v>4.9345999999999834E-3</v>
      </c>
      <c r="T33" s="285">
        <v>-1.7047999999999994E-2</v>
      </c>
      <c r="U33" s="258"/>
      <c r="V33" s="258"/>
      <c r="W33" s="230"/>
      <c r="X33" s="262"/>
      <c r="Y33" s="180" t="s">
        <v>234</v>
      </c>
      <c r="Z33" s="180"/>
    </row>
    <row r="34" spans="1:26" x14ac:dyDescent="0.25">
      <c r="A34" s="177"/>
      <c r="B34" s="178" t="str">
        <f t="shared" si="13"/>
        <v>Алтайский край</v>
      </c>
      <c r="C34" s="178" t="str">
        <f t="shared" si="12"/>
        <v>ПАО "МРСК Сибири"</v>
      </c>
      <c r="D34" s="179" t="str">
        <f t="shared" si="12"/>
        <v>Алтайэнерго</v>
      </c>
      <c r="E34" s="265" t="s">
        <v>247</v>
      </c>
      <c r="F34" s="265"/>
      <c r="G34" s="265"/>
      <c r="H34" s="265"/>
      <c r="I34" s="265" t="s">
        <v>193</v>
      </c>
      <c r="J34" s="258"/>
      <c r="K34" s="258"/>
      <c r="L34" s="258"/>
      <c r="M34" s="262"/>
      <c r="N34" s="292">
        <v>1.0915710000000001</v>
      </c>
      <c r="O34" s="292">
        <v>1.2945489999999999</v>
      </c>
      <c r="P34" s="286" t="s">
        <v>199</v>
      </c>
      <c r="Q34" s="286">
        <f t="shared" si="7"/>
        <v>0.20297799999999988</v>
      </c>
      <c r="R34" s="186">
        <f t="shared" si="8"/>
        <v>0.18595034129708443</v>
      </c>
      <c r="S34" s="285">
        <v>-0.18330945161290313</v>
      </c>
      <c r="T34" s="285">
        <v>-2.5657221738313973E-2</v>
      </c>
      <c r="U34" s="258"/>
      <c r="V34" s="258"/>
      <c r="W34" s="230"/>
      <c r="X34" s="262"/>
      <c r="Y34" s="180" t="s">
        <v>234</v>
      </c>
      <c r="Z34" s="180"/>
    </row>
    <row r="35" spans="1:26" x14ac:dyDescent="0.25">
      <c r="A35" s="177"/>
      <c r="B35" s="178" t="str">
        <f t="shared" si="13"/>
        <v>Алтайский край</v>
      </c>
      <c r="C35" s="178" t="str">
        <f t="shared" si="12"/>
        <v>ПАО "МРСК Сибири"</v>
      </c>
      <c r="D35" s="179" t="str">
        <f t="shared" si="12"/>
        <v>Алтайэнерго</v>
      </c>
      <c r="E35" s="265" t="s">
        <v>248</v>
      </c>
      <c r="F35" s="265"/>
      <c r="G35" s="265"/>
      <c r="H35" s="265"/>
      <c r="I35" s="265" t="s">
        <v>193</v>
      </c>
      <c r="J35" s="258"/>
      <c r="K35" s="258"/>
      <c r="L35" s="258"/>
      <c r="M35" s="262"/>
      <c r="N35" s="292">
        <v>1.030068</v>
      </c>
      <c r="O35" s="292">
        <v>0.30108000000000001</v>
      </c>
      <c r="P35" s="286" t="s">
        <v>199</v>
      </c>
      <c r="Q35" s="286">
        <f t="shared" si="7"/>
        <v>-0.72898799999999997</v>
      </c>
      <c r="R35" s="186">
        <f t="shared" si="8"/>
        <v>-0.70770861729516876</v>
      </c>
      <c r="S35" s="285">
        <v>0.37196266666666672</v>
      </c>
      <c r="T35" s="285">
        <v>-5.6360000000000021E-3</v>
      </c>
      <c r="U35" s="258"/>
      <c r="V35" s="258"/>
      <c r="W35" s="230"/>
      <c r="X35" s="262"/>
      <c r="Y35" s="180" t="s">
        <v>234</v>
      </c>
      <c r="Z35" s="180"/>
    </row>
    <row r="36" spans="1:26" x14ac:dyDescent="0.25">
      <c r="A36" s="177"/>
      <c r="B36" s="178" t="str">
        <f t="shared" si="13"/>
        <v>Алтайский край</v>
      </c>
      <c r="C36" s="178" t="str">
        <f t="shared" si="13"/>
        <v>ПАО "МРСК Сибири"</v>
      </c>
      <c r="D36" s="179" t="str">
        <f t="shared" si="13"/>
        <v>Алтайэнерго</v>
      </c>
      <c r="E36" s="265" t="s">
        <v>249</v>
      </c>
      <c r="F36" s="265"/>
      <c r="G36" s="265"/>
      <c r="H36" s="265"/>
      <c r="I36" s="265" t="s">
        <v>193</v>
      </c>
      <c r="J36" s="258"/>
      <c r="K36" s="258"/>
      <c r="L36" s="258"/>
      <c r="M36" s="262"/>
      <c r="N36" s="292">
        <v>1.4479030000000002</v>
      </c>
      <c r="O36" s="292">
        <v>1.3058749999999999</v>
      </c>
      <c r="P36" s="286" t="s">
        <v>199</v>
      </c>
      <c r="Q36" s="286">
        <f t="shared" si="7"/>
        <v>-0.14202800000000027</v>
      </c>
      <c r="R36" s="186">
        <f t="shared" si="8"/>
        <v>-9.8092206453056718E-2</v>
      </c>
      <c r="S36" s="285">
        <v>-0.2090099677419357</v>
      </c>
      <c r="T36" s="285">
        <v>-0.32338461538461538</v>
      </c>
      <c r="U36" s="258"/>
      <c r="V36" s="258"/>
      <c r="W36" s="230"/>
      <c r="X36" s="262"/>
      <c r="Y36" s="180" t="s">
        <v>234</v>
      </c>
      <c r="Z36" s="180"/>
    </row>
    <row r="37" spans="1:26" x14ac:dyDescent="0.25">
      <c r="A37" s="177"/>
      <c r="B37" s="178" t="str">
        <f t="shared" ref="B37:D52" si="14">B36</f>
        <v>Алтайский край</v>
      </c>
      <c r="C37" s="178" t="str">
        <f t="shared" si="14"/>
        <v>ПАО "МРСК Сибири"</v>
      </c>
      <c r="D37" s="179" t="str">
        <f t="shared" si="14"/>
        <v>Алтайэнерго</v>
      </c>
      <c r="E37" s="265" t="s">
        <v>250</v>
      </c>
      <c r="F37" s="265"/>
      <c r="G37" s="265"/>
      <c r="H37" s="265"/>
      <c r="I37" s="265" t="s">
        <v>193</v>
      </c>
      <c r="J37" s="258"/>
      <c r="K37" s="258"/>
      <c r="L37" s="258"/>
      <c r="M37" s="262"/>
      <c r="N37" s="292">
        <v>0.30728440000000001</v>
      </c>
      <c r="O37" s="292">
        <v>0.44519700000000001</v>
      </c>
      <c r="P37" s="286" t="s">
        <v>199</v>
      </c>
      <c r="Q37" s="286">
        <f t="shared" si="7"/>
        <v>0.1379126</v>
      </c>
      <c r="R37" s="186">
        <f t="shared" si="8"/>
        <v>0.44881093866138344</v>
      </c>
      <c r="S37" s="285">
        <v>-0.1114058666666666</v>
      </c>
      <c r="T37" s="285">
        <v>-0.118341</v>
      </c>
      <c r="U37" s="258"/>
      <c r="V37" s="258"/>
      <c r="W37" s="230"/>
      <c r="X37" s="262"/>
      <c r="Y37" s="180" t="s">
        <v>234</v>
      </c>
      <c r="Z37" s="180"/>
    </row>
    <row r="38" spans="1:26" x14ac:dyDescent="0.25">
      <c r="A38" s="177"/>
      <c r="B38" s="178" t="str">
        <f t="shared" si="14"/>
        <v>Алтайский край</v>
      </c>
      <c r="C38" s="178" t="str">
        <f t="shared" si="14"/>
        <v>ПАО "МРСК Сибири"</v>
      </c>
      <c r="D38" s="179" t="str">
        <f t="shared" si="14"/>
        <v>Алтайэнерго</v>
      </c>
      <c r="E38" s="265" t="s">
        <v>251</v>
      </c>
      <c r="F38" s="265"/>
      <c r="G38" s="265"/>
      <c r="H38" s="265"/>
      <c r="I38" s="265" t="s">
        <v>193</v>
      </c>
      <c r="J38" s="258"/>
      <c r="K38" s="258"/>
      <c r="L38" s="258"/>
      <c r="M38" s="262"/>
      <c r="N38" s="292">
        <v>0.11067</v>
      </c>
      <c r="O38" s="292">
        <v>0.12687100000000001</v>
      </c>
      <c r="P38" s="286" t="s">
        <v>199</v>
      </c>
      <c r="Q38" s="286">
        <f t="shared" si="7"/>
        <v>1.6201000000000007E-2</v>
      </c>
      <c r="R38" s="186">
        <f t="shared" si="8"/>
        <v>0.14639016897081425</v>
      </c>
      <c r="S38" s="285">
        <v>-4.6799999999999897E-3</v>
      </c>
      <c r="T38" s="285">
        <v>-7.866999999999999E-3</v>
      </c>
      <c r="U38" s="258"/>
      <c r="V38" s="258"/>
      <c r="W38" s="230"/>
      <c r="X38" s="262"/>
      <c r="Y38" s="180" t="s">
        <v>234</v>
      </c>
      <c r="Z38" s="180"/>
    </row>
    <row r="39" spans="1:26" x14ac:dyDescent="0.25">
      <c r="A39" s="177"/>
      <c r="B39" s="178" t="str">
        <f t="shared" si="14"/>
        <v>Алтайский край</v>
      </c>
      <c r="C39" s="178" t="str">
        <f t="shared" si="14"/>
        <v>ПАО "МРСК Сибири"</v>
      </c>
      <c r="D39" s="179" t="str">
        <f t="shared" si="14"/>
        <v>Алтайэнерго</v>
      </c>
      <c r="E39" s="265" t="s">
        <v>229</v>
      </c>
      <c r="F39" s="265"/>
      <c r="G39" s="265"/>
      <c r="H39" s="265"/>
      <c r="I39" s="265" t="s">
        <v>193</v>
      </c>
      <c r="J39" s="258"/>
      <c r="K39" s="258"/>
      <c r="L39" s="258"/>
      <c r="M39" s="262"/>
      <c r="N39" s="292">
        <v>9.9053954834286468</v>
      </c>
      <c r="O39" s="292">
        <v>9.9053954834286468</v>
      </c>
      <c r="P39" s="287"/>
      <c r="Q39" s="286">
        <f t="shared" si="7"/>
        <v>0</v>
      </c>
      <c r="R39" s="186">
        <f t="shared" si="8"/>
        <v>0</v>
      </c>
      <c r="S39" s="285">
        <v>1.3797349425253875</v>
      </c>
      <c r="T39" s="285">
        <v>1.8616064560061645</v>
      </c>
      <c r="U39" s="258"/>
      <c r="V39" s="258"/>
      <c r="W39" s="230"/>
      <c r="X39" s="262"/>
      <c r="Y39" s="180" t="s">
        <v>234</v>
      </c>
      <c r="Z39" s="180"/>
    </row>
    <row r="40" spans="1:26" x14ac:dyDescent="0.25">
      <c r="A40" s="177"/>
      <c r="B40" s="178" t="str">
        <f t="shared" si="14"/>
        <v>Алтайский край</v>
      </c>
      <c r="C40" s="178" t="str">
        <f t="shared" si="14"/>
        <v>ПАО "МРСК Сибири"</v>
      </c>
      <c r="D40" s="179" t="str">
        <f t="shared" si="14"/>
        <v>Алтайэнерго</v>
      </c>
      <c r="E40" s="265" t="s">
        <v>230</v>
      </c>
      <c r="F40" s="265"/>
      <c r="G40" s="265"/>
      <c r="H40" s="265"/>
      <c r="I40" s="265" t="s">
        <v>193</v>
      </c>
      <c r="J40" s="258"/>
      <c r="K40" s="258"/>
      <c r="L40" s="258"/>
      <c r="M40" s="262"/>
      <c r="N40" s="292">
        <v>74.532271422453775</v>
      </c>
      <c r="O40" s="292">
        <v>81.414050520662528</v>
      </c>
      <c r="P40" s="287"/>
      <c r="Q40" s="286">
        <f t="shared" si="7"/>
        <v>6.881779098208753</v>
      </c>
      <c r="R40" s="186">
        <f t="shared" si="8"/>
        <v>9.2332877649768275E-2</v>
      </c>
      <c r="S40" s="285">
        <v>0.33473819618434675</v>
      </c>
      <c r="T40" s="285">
        <v>4.7377891583506084</v>
      </c>
      <c r="U40" s="258"/>
      <c r="V40" s="258"/>
      <c r="W40" s="230"/>
      <c r="X40" s="262"/>
      <c r="Y40" s="180" t="s">
        <v>234</v>
      </c>
      <c r="Z40" s="180"/>
    </row>
    <row r="41" spans="1:26" x14ac:dyDescent="0.25">
      <c r="A41" s="168" t="s">
        <v>13</v>
      </c>
      <c r="B41" s="169" t="str">
        <f t="shared" si="14"/>
        <v>Алтайский край</v>
      </c>
      <c r="C41" s="169" t="str">
        <f t="shared" si="14"/>
        <v>ПАО "МРСК Сибири"</v>
      </c>
      <c r="D41" s="170" t="str">
        <f t="shared" si="14"/>
        <v>Алтайэнерго</v>
      </c>
      <c r="E41" s="273" t="s">
        <v>201</v>
      </c>
      <c r="F41" s="273"/>
      <c r="G41" s="273"/>
      <c r="H41" s="273"/>
      <c r="I41" s="273" t="s">
        <v>201</v>
      </c>
      <c r="J41" s="255"/>
      <c r="K41" s="255"/>
      <c r="L41" s="255"/>
      <c r="M41" s="261"/>
      <c r="N41" s="283">
        <f>SUM(N42:N45)</f>
        <v>5.5502420000000541</v>
      </c>
      <c r="O41" s="284">
        <f>SUM(O42:O45)</f>
        <v>5.3592896666666663</v>
      </c>
      <c r="P41" s="284"/>
      <c r="Q41" s="284">
        <f t="shared" si="7"/>
        <v>-0.19095233333338779</v>
      </c>
      <c r="R41" s="174">
        <f t="shared" si="8"/>
        <v>-3.4404325673256353E-2</v>
      </c>
      <c r="S41" s="283">
        <f>SUM(S42:S45)</f>
        <v>1.0788638924731484</v>
      </c>
      <c r="T41" s="284">
        <f>SUM(T42:T45)</f>
        <v>1.2500586937556115</v>
      </c>
      <c r="U41" s="255"/>
      <c r="V41" s="255"/>
      <c r="W41" s="229"/>
      <c r="X41" s="261"/>
      <c r="Y41" s="171"/>
      <c r="Z41" s="171" t="s">
        <v>261</v>
      </c>
    </row>
    <row r="42" spans="1:26" x14ac:dyDescent="0.25">
      <c r="A42" s="177"/>
      <c r="B42" s="178" t="str">
        <f t="shared" si="14"/>
        <v>Алтайский край</v>
      </c>
      <c r="C42" s="178" t="str">
        <f t="shared" si="14"/>
        <v>ПАО "МРСК Сибири"</v>
      </c>
      <c r="D42" s="179" t="str">
        <f t="shared" si="14"/>
        <v>Алтайэнерго</v>
      </c>
      <c r="E42" s="266" t="s">
        <v>252</v>
      </c>
      <c r="F42" s="266"/>
      <c r="G42" s="266"/>
      <c r="H42" s="266"/>
      <c r="I42" s="266" t="s">
        <v>201</v>
      </c>
      <c r="J42" s="258"/>
      <c r="K42" s="258"/>
      <c r="L42" s="258"/>
      <c r="M42" s="262"/>
      <c r="N42" s="292">
        <v>2.6697168999999996</v>
      </c>
      <c r="O42" s="292">
        <v>2.5253700000000001</v>
      </c>
      <c r="P42" s="286" t="s">
        <v>199</v>
      </c>
      <c r="Q42" s="286">
        <f t="shared" si="7"/>
        <v>-0.1443468999999995</v>
      </c>
      <c r="R42" s="186">
        <f t="shared" si="8"/>
        <v>-5.4068242216992912E-2</v>
      </c>
      <c r="S42" s="285">
        <v>0.38100496666666661</v>
      </c>
      <c r="T42" s="285">
        <v>0.37769000000000008</v>
      </c>
      <c r="U42" s="258"/>
      <c r="V42" s="258"/>
      <c r="W42" s="230"/>
      <c r="X42" s="262"/>
      <c r="Y42" s="191" t="s">
        <v>234</v>
      </c>
      <c r="Z42" s="191"/>
    </row>
    <row r="43" spans="1:26" x14ac:dyDescent="0.25">
      <c r="A43" s="177"/>
      <c r="B43" s="178" t="str">
        <f t="shared" si="14"/>
        <v>Алтайский край</v>
      </c>
      <c r="C43" s="178" t="str">
        <f t="shared" si="14"/>
        <v>ПАО "МРСК Сибири"</v>
      </c>
      <c r="D43" s="179" t="str">
        <f t="shared" si="14"/>
        <v>Алтайэнерго</v>
      </c>
      <c r="E43" s="266" t="s">
        <v>253</v>
      </c>
      <c r="F43" s="266"/>
      <c r="G43" s="266"/>
      <c r="H43" s="266"/>
      <c r="I43" s="266" t="s">
        <v>201</v>
      </c>
      <c r="J43" s="258"/>
      <c r="K43" s="258"/>
      <c r="L43" s="258"/>
      <c r="M43" s="262"/>
      <c r="N43" s="292">
        <v>0.79602999999999979</v>
      </c>
      <c r="O43" s="292">
        <v>0.67166666666666663</v>
      </c>
      <c r="P43" s="286" t="s">
        <v>199</v>
      </c>
      <c r="Q43" s="286">
        <f t="shared" si="7"/>
        <v>-0.12436333333333316</v>
      </c>
      <c r="R43" s="186">
        <f t="shared" si="8"/>
        <v>-0.15622945533878518</v>
      </c>
      <c r="S43" s="285">
        <v>0.12832290322580636</v>
      </c>
      <c r="T43" s="285">
        <v>0.19615384615384612</v>
      </c>
      <c r="U43" s="258"/>
      <c r="V43" s="258"/>
      <c r="W43" s="230"/>
      <c r="X43" s="262"/>
      <c r="Y43" s="191" t="s">
        <v>234</v>
      </c>
      <c r="Z43" s="191"/>
    </row>
    <row r="44" spans="1:26" x14ac:dyDescent="0.25">
      <c r="A44" s="177"/>
      <c r="B44" s="178" t="str">
        <f t="shared" si="14"/>
        <v>Алтайский край</v>
      </c>
      <c r="C44" s="178" t="str">
        <f t="shared" si="14"/>
        <v>ПАО "МРСК Сибири"</v>
      </c>
      <c r="D44" s="179" t="str">
        <f t="shared" si="14"/>
        <v>Алтайэнерго</v>
      </c>
      <c r="E44" s="266" t="s">
        <v>229</v>
      </c>
      <c r="F44" s="266"/>
      <c r="G44" s="266"/>
      <c r="H44" s="266"/>
      <c r="I44" s="266" t="s">
        <v>201</v>
      </c>
      <c r="J44" s="258"/>
      <c r="K44" s="258"/>
      <c r="L44" s="258"/>
      <c r="M44" s="262"/>
      <c r="N44" s="292">
        <v>0.83545818355151358</v>
      </c>
      <c r="O44" s="292">
        <v>0.83545818355151358</v>
      </c>
      <c r="P44" s="286"/>
      <c r="Q44" s="286">
        <f t="shared" si="7"/>
        <v>0</v>
      </c>
      <c r="R44" s="186">
        <f t="shared" si="8"/>
        <v>0</v>
      </c>
      <c r="S44" s="285">
        <v>0.31827126194760419</v>
      </c>
      <c r="T44" s="285">
        <v>0.33382957783992584</v>
      </c>
      <c r="U44" s="258"/>
      <c r="V44" s="258"/>
      <c r="W44" s="230"/>
      <c r="X44" s="262"/>
      <c r="Y44" s="191" t="s">
        <v>234</v>
      </c>
      <c r="Z44" s="191"/>
    </row>
    <row r="45" spans="1:26" x14ac:dyDescent="0.25">
      <c r="A45" s="177"/>
      <c r="B45" s="178" t="str">
        <f t="shared" si="14"/>
        <v>Алтайский край</v>
      </c>
      <c r="C45" s="178" t="str">
        <f t="shared" si="14"/>
        <v>ПАО "МРСК Сибири"</v>
      </c>
      <c r="D45" s="179" t="str">
        <f t="shared" si="14"/>
        <v>Алтайэнерго</v>
      </c>
      <c r="E45" s="266" t="s">
        <v>230</v>
      </c>
      <c r="F45" s="266"/>
      <c r="G45" s="266"/>
      <c r="H45" s="266"/>
      <c r="I45" s="266" t="s">
        <v>201</v>
      </c>
      <c r="J45" s="258"/>
      <c r="K45" s="258"/>
      <c r="L45" s="258"/>
      <c r="M45" s="262"/>
      <c r="N45" s="292">
        <v>1.2490369164485413</v>
      </c>
      <c r="O45" s="292">
        <v>1.3267948164484862</v>
      </c>
      <c r="P45" s="286"/>
      <c r="Q45" s="286">
        <f t="shared" si="7"/>
        <v>7.7757899999944868E-2</v>
      </c>
      <c r="R45" s="186">
        <f t="shared" si="8"/>
        <v>6.2254284862162779E-2</v>
      </c>
      <c r="S45" s="285">
        <v>0.25126476063307107</v>
      </c>
      <c r="T45" s="285">
        <v>0.34238526976183942</v>
      </c>
      <c r="U45" s="258"/>
      <c r="V45" s="258"/>
      <c r="W45" s="230"/>
      <c r="X45" s="262"/>
      <c r="Y45" s="191" t="s">
        <v>234</v>
      </c>
      <c r="Z45" s="191"/>
    </row>
    <row r="46" spans="1:26" x14ac:dyDescent="0.25">
      <c r="A46" s="168" t="s">
        <v>15</v>
      </c>
      <c r="B46" s="169" t="str">
        <f t="shared" si="14"/>
        <v>Алтайский край</v>
      </c>
      <c r="C46" s="169" t="str">
        <f t="shared" si="14"/>
        <v>ПАО "МРСК Сибири"</v>
      </c>
      <c r="D46" s="170" t="str">
        <f t="shared" si="14"/>
        <v>Алтайэнерго</v>
      </c>
      <c r="E46" s="273" t="s">
        <v>186</v>
      </c>
      <c r="F46" s="273"/>
      <c r="G46" s="273"/>
      <c r="H46" s="273"/>
      <c r="I46" s="273" t="s">
        <v>186</v>
      </c>
      <c r="J46" s="255"/>
      <c r="K46" s="255"/>
      <c r="L46" s="255"/>
      <c r="M46" s="261"/>
      <c r="N46" s="283">
        <f t="shared" ref="N46:O46" si="15">SUM(N47:N51)</f>
        <v>0</v>
      </c>
      <c r="O46" s="284">
        <f t="shared" si="15"/>
        <v>0</v>
      </c>
      <c r="P46" s="284"/>
      <c r="Q46" s="284">
        <f t="shared" si="7"/>
        <v>0</v>
      </c>
      <c r="R46" s="174" t="str">
        <f t="shared" si="8"/>
        <v/>
      </c>
      <c r="S46" s="283">
        <f t="shared" ref="S46:T46" si="16">SUM(S47:S51)</f>
        <v>0</v>
      </c>
      <c r="T46" s="284">
        <f t="shared" si="16"/>
        <v>0</v>
      </c>
      <c r="U46" s="255"/>
      <c r="V46" s="255"/>
      <c r="W46" s="229"/>
      <c r="X46" s="261"/>
      <c r="Y46" s="171"/>
      <c r="Z46" s="171"/>
    </row>
    <row r="47" spans="1:26" x14ac:dyDescent="0.25">
      <c r="A47" s="177"/>
      <c r="B47" s="178" t="str">
        <f t="shared" si="14"/>
        <v>Алтайский край</v>
      </c>
      <c r="C47" s="178" t="str">
        <f t="shared" si="14"/>
        <v>ПАО "МРСК Сибири"</v>
      </c>
      <c r="D47" s="179" t="str">
        <f t="shared" si="14"/>
        <v>Алтайэнерго</v>
      </c>
      <c r="E47" s="266" t="s">
        <v>194</v>
      </c>
      <c r="F47" s="266"/>
      <c r="G47" s="266"/>
      <c r="H47" s="266"/>
      <c r="I47" s="266" t="s">
        <v>186</v>
      </c>
      <c r="J47" s="258"/>
      <c r="K47" s="258"/>
      <c r="L47" s="258"/>
      <c r="M47" s="262"/>
      <c r="N47" s="292">
        <v>0</v>
      </c>
      <c r="O47" s="292">
        <v>0</v>
      </c>
      <c r="P47" s="286"/>
      <c r="Q47" s="286"/>
      <c r="R47" s="186" t="str">
        <f t="shared" si="8"/>
        <v/>
      </c>
      <c r="S47" s="285"/>
      <c r="T47" s="285"/>
      <c r="U47" s="258"/>
      <c r="V47" s="258"/>
      <c r="W47" s="230"/>
      <c r="X47" s="262"/>
      <c r="Y47" s="191"/>
      <c r="Z47" s="191"/>
    </row>
    <row r="48" spans="1:26" x14ac:dyDescent="0.25">
      <c r="A48" s="177"/>
      <c r="B48" s="178" t="str">
        <f t="shared" si="14"/>
        <v>Алтайский край</v>
      </c>
      <c r="C48" s="178" t="str">
        <f t="shared" si="14"/>
        <v>ПАО "МРСК Сибири"</v>
      </c>
      <c r="D48" s="179" t="str">
        <f t="shared" si="14"/>
        <v>Алтайэнерго</v>
      </c>
      <c r="E48" s="266" t="s">
        <v>196</v>
      </c>
      <c r="F48" s="266"/>
      <c r="G48" s="266"/>
      <c r="H48" s="266"/>
      <c r="I48" s="266" t="s">
        <v>186</v>
      </c>
      <c r="J48" s="258"/>
      <c r="K48" s="258"/>
      <c r="L48" s="258"/>
      <c r="M48" s="262"/>
      <c r="N48" s="292">
        <v>0</v>
      </c>
      <c r="O48" s="292">
        <v>0</v>
      </c>
      <c r="P48" s="286"/>
      <c r="Q48" s="286"/>
      <c r="R48" s="186" t="str">
        <f t="shared" si="8"/>
        <v/>
      </c>
      <c r="S48" s="285"/>
      <c r="T48" s="285"/>
      <c r="U48" s="258"/>
      <c r="V48" s="258"/>
      <c r="W48" s="230"/>
      <c r="X48" s="262"/>
      <c r="Y48" s="191"/>
      <c r="Z48" s="191"/>
    </row>
    <row r="49" spans="1:26" x14ac:dyDescent="0.25">
      <c r="A49" s="177"/>
      <c r="B49" s="178" t="str">
        <f t="shared" si="14"/>
        <v>Алтайский край</v>
      </c>
      <c r="C49" s="178" t="str">
        <f t="shared" si="14"/>
        <v>ПАО "МРСК Сибири"</v>
      </c>
      <c r="D49" s="179" t="str">
        <f t="shared" si="14"/>
        <v>Алтайэнерго</v>
      </c>
      <c r="E49" s="266" t="s">
        <v>198</v>
      </c>
      <c r="F49" s="266"/>
      <c r="G49" s="266"/>
      <c r="H49" s="266"/>
      <c r="I49" s="266" t="s">
        <v>186</v>
      </c>
      <c r="J49" s="258"/>
      <c r="K49" s="258"/>
      <c r="L49" s="258"/>
      <c r="M49" s="262"/>
      <c r="N49" s="292">
        <v>0</v>
      </c>
      <c r="O49" s="292">
        <v>0</v>
      </c>
      <c r="P49" s="287"/>
      <c r="Q49" s="286"/>
      <c r="R49" s="186" t="str">
        <f t="shared" si="8"/>
        <v/>
      </c>
      <c r="S49" s="285"/>
      <c r="T49" s="285"/>
      <c r="U49" s="258"/>
      <c r="V49" s="258"/>
      <c r="W49" s="230"/>
      <c r="X49" s="262"/>
      <c r="Y49" s="191"/>
      <c r="Z49" s="191"/>
    </row>
    <row r="50" spans="1:26" x14ac:dyDescent="0.25">
      <c r="A50" s="177"/>
      <c r="B50" s="178" t="str">
        <f t="shared" si="14"/>
        <v>Алтайский край</v>
      </c>
      <c r="C50" s="178" t="str">
        <f t="shared" si="14"/>
        <v>ПАО "МРСК Сибири"</v>
      </c>
      <c r="D50" s="179" t="str">
        <f t="shared" si="14"/>
        <v>Алтайэнерго</v>
      </c>
      <c r="E50" s="266" t="s">
        <v>229</v>
      </c>
      <c r="F50" s="266"/>
      <c r="G50" s="266"/>
      <c r="H50" s="266"/>
      <c r="I50" s="266" t="s">
        <v>186</v>
      </c>
      <c r="J50" s="258"/>
      <c r="K50" s="258"/>
      <c r="L50" s="258"/>
      <c r="M50" s="262"/>
      <c r="N50" s="292">
        <v>0</v>
      </c>
      <c r="O50" s="292">
        <v>0</v>
      </c>
      <c r="P50" s="286"/>
      <c r="Q50" s="286"/>
      <c r="R50" s="186" t="str">
        <f t="shared" si="8"/>
        <v/>
      </c>
      <c r="S50" s="285"/>
      <c r="T50" s="285"/>
      <c r="U50" s="258"/>
      <c r="V50" s="258"/>
      <c r="W50" s="230"/>
      <c r="X50" s="262"/>
      <c r="Y50" s="191"/>
      <c r="Z50" s="191"/>
    </row>
    <row r="51" spans="1:26" x14ac:dyDescent="0.25">
      <c r="A51" s="177"/>
      <c r="B51" s="178" t="str">
        <f t="shared" si="14"/>
        <v>Алтайский край</v>
      </c>
      <c r="C51" s="178" t="str">
        <f t="shared" si="14"/>
        <v>ПАО "МРСК Сибири"</v>
      </c>
      <c r="D51" s="179" t="str">
        <f t="shared" si="14"/>
        <v>Алтайэнерго</v>
      </c>
      <c r="E51" s="266" t="s">
        <v>230</v>
      </c>
      <c r="F51" s="266"/>
      <c r="G51" s="266"/>
      <c r="H51" s="266"/>
      <c r="I51" s="266" t="s">
        <v>186</v>
      </c>
      <c r="J51" s="258"/>
      <c r="K51" s="258"/>
      <c r="L51" s="258"/>
      <c r="M51" s="262"/>
      <c r="N51" s="292">
        <v>0</v>
      </c>
      <c r="O51" s="292">
        <v>0</v>
      </c>
      <c r="P51" s="286"/>
      <c r="Q51" s="286"/>
      <c r="R51" s="186" t="str">
        <f t="shared" si="8"/>
        <v/>
      </c>
      <c r="S51" s="285"/>
      <c r="T51" s="285"/>
      <c r="U51" s="258"/>
      <c r="V51" s="258"/>
      <c r="W51" s="230"/>
      <c r="X51" s="262"/>
      <c r="Y51" s="191"/>
      <c r="Z51" s="191"/>
    </row>
    <row r="52" spans="1:26" x14ac:dyDescent="0.25">
      <c r="A52" s="168" t="s">
        <v>17</v>
      </c>
      <c r="B52" s="169" t="str">
        <f t="shared" si="14"/>
        <v>Алтайский край</v>
      </c>
      <c r="C52" s="169" t="str">
        <f t="shared" si="14"/>
        <v>ПАО "МРСК Сибири"</v>
      </c>
      <c r="D52" s="170" t="str">
        <f t="shared" si="14"/>
        <v>Алтайэнерго</v>
      </c>
      <c r="E52" s="273" t="s">
        <v>187</v>
      </c>
      <c r="F52" s="273"/>
      <c r="G52" s="273"/>
      <c r="H52" s="273"/>
      <c r="I52" s="273" t="s">
        <v>187</v>
      </c>
      <c r="J52" s="255"/>
      <c r="K52" s="255"/>
      <c r="L52" s="255"/>
      <c r="M52" s="261"/>
      <c r="N52" s="283">
        <f>SUM(N53:N54)</f>
        <v>22.370633000000002</v>
      </c>
      <c r="O52" s="284">
        <f>SUM(O53:O54)</f>
        <v>22.370633000000002</v>
      </c>
      <c r="P52" s="284"/>
      <c r="Q52" s="284">
        <f t="shared" si="7"/>
        <v>0</v>
      </c>
      <c r="R52" s="174">
        <f t="shared" si="8"/>
        <v>0</v>
      </c>
      <c r="S52" s="283">
        <f>SUM(S53:S54)</f>
        <v>0.10708196774193457</v>
      </c>
      <c r="T52" s="284">
        <f>SUM(T53:T54)</f>
        <v>8.1909206732987627E-2</v>
      </c>
      <c r="U52" s="255"/>
      <c r="V52" s="255"/>
      <c r="W52" s="229"/>
      <c r="X52" s="261"/>
      <c r="Y52" s="171"/>
      <c r="Z52" s="171" t="s">
        <v>261</v>
      </c>
    </row>
    <row r="53" spans="1:26" x14ac:dyDescent="0.25">
      <c r="A53" s="177"/>
      <c r="B53" s="178" t="str">
        <f t="shared" ref="B53:D68" si="17">B52</f>
        <v>Алтайский край</v>
      </c>
      <c r="C53" s="178" t="str">
        <f t="shared" si="17"/>
        <v>ПАО "МРСК Сибири"</v>
      </c>
      <c r="D53" s="179" t="str">
        <f t="shared" si="17"/>
        <v>Алтайэнерго</v>
      </c>
      <c r="E53" s="266" t="s">
        <v>229</v>
      </c>
      <c r="F53" s="266"/>
      <c r="G53" s="266"/>
      <c r="H53" s="266"/>
      <c r="I53" s="266" t="s">
        <v>187</v>
      </c>
      <c r="J53" s="258"/>
      <c r="K53" s="258"/>
      <c r="L53" s="258"/>
      <c r="M53" s="262"/>
      <c r="N53" s="292">
        <v>5.5248631192263309</v>
      </c>
      <c r="O53" s="292">
        <v>5.5248631192263309</v>
      </c>
      <c r="P53" s="286"/>
      <c r="Q53" s="286">
        <f t="shared" si="7"/>
        <v>0</v>
      </c>
      <c r="R53" s="186">
        <f t="shared" si="8"/>
        <v>0</v>
      </c>
      <c r="S53" s="285">
        <v>1.0035959040918589</v>
      </c>
      <c r="T53" s="285">
        <v>0.93992099443246246</v>
      </c>
      <c r="U53" s="258"/>
      <c r="V53" s="258"/>
      <c r="W53" s="230"/>
      <c r="X53" s="262"/>
      <c r="Y53" s="191" t="s">
        <v>234</v>
      </c>
      <c r="Z53" s="191"/>
    </row>
    <row r="54" spans="1:26" x14ac:dyDescent="0.25">
      <c r="A54" s="177"/>
      <c r="B54" s="178" t="str">
        <f t="shared" si="17"/>
        <v>Алтайский край</v>
      </c>
      <c r="C54" s="178" t="str">
        <f t="shared" si="17"/>
        <v>ПАО "МРСК Сибири"</v>
      </c>
      <c r="D54" s="179" t="str">
        <f t="shared" si="17"/>
        <v>Алтайэнерго</v>
      </c>
      <c r="E54" s="266" t="s">
        <v>230</v>
      </c>
      <c r="F54" s="266"/>
      <c r="G54" s="266"/>
      <c r="H54" s="266"/>
      <c r="I54" s="266" t="s">
        <v>187</v>
      </c>
      <c r="J54" s="258"/>
      <c r="K54" s="258"/>
      <c r="L54" s="258"/>
      <c r="M54" s="262"/>
      <c r="N54" s="292">
        <v>16.84576988077367</v>
      </c>
      <c r="O54" s="292">
        <v>16.84576988077367</v>
      </c>
      <c r="P54" s="286"/>
      <c r="Q54" s="286">
        <f t="shared" si="7"/>
        <v>0</v>
      </c>
      <c r="R54" s="186">
        <f t="shared" si="8"/>
        <v>0</v>
      </c>
      <c r="S54" s="285">
        <v>-0.89651393634992438</v>
      </c>
      <c r="T54" s="285">
        <v>-0.85801178769947484</v>
      </c>
      <c r="U54" s="258"/>
      <c r="V54" s="258"/>
      <c r="W54" s="230"/>
      <c r="X54" s="262"/>
      <c r="Y54" s="191" t="s">
        <v>234</v>
      </c>
      <c r="Z54" s="191"/>
    </row>
    <row r="55" spans="1:26" x14ac:dyDescent="0.25">
      <c r="A55" s="168" t="s">
        <v>19</v>
      </c>
      <c r="B55" s="169" t="str">
        <f t="shared" si="17"/>
        <v>Алтайский край</v>
      </c>
      <c r="C55" s="169" t="str">
        <f t="shared" si="17"/>
        <v>ПАО "МРСК Сибири"</v>
      </c>
      <c r="D55" s="170" t="str">
        <f t="shared" si="17"/>
        <v>Алтайэнерго</v>
      </c>
      <c r="E55" s="273" t="s">
        <v>188</v>
      </c>
      <c r="F55" s="273"/>
      <c r="G55" s="273"/>
      <c r="H55" s="273"/>
      <c r="I55" s="273" t="s">
        <v>188</v>
      </c>
      <c r="J55" s="255"/>
      <c r="K55" s="255"/>
      <c r="L55" s="255"/>
      <c r="M55" s="261"/>
      <c r="N55" s="283">
        <f>SUM(N56:N59)</f>
        <v>71.602670999999859</v>
      </c>
      <c r="O55" s="284">
        <f>SUM(O56:O59)</f>
        <v>81.744995316293299</v>
      </c>
      <c r="P55" s="284"/>
      <c r="Q55" s="284">
        <f t="shared" si="7"/>
        <v>10.14232431629344</v>
      </c>
      <c r="R55" s="174">
        <f>IFERROR(O55/N55-1,"")</f>
        <v>0.14164729017292466</v>
      </c>
      <c r="S55" s="283">
        <f>SUM(S56:S59)</f>
        <v>-0.59402126120819565</v>
      </c>
      <c r="T55" s="284">
        <f>SUM(T56:T59)</f>
        <v>7.6277959633830204</v>
      </c>
      <c r="U55" s="255"/>
      <c r="V55" s="255"/>
      <c r="W55" s="229"/>
      <c r="X55" s="261"/>
      <c r="Y55" s="171"/>
      <c r="Z55" s="171" t="s">
        <v>261</v>
      </c>
    </row>
    <row r="56" spans="1:26" x14ac:dyDescent="0.25">
      <c r="A56" s="177"/>
      <c r="B56" s="178" t="str">
        <f t="shared" si="17"/>
        <v>Алтайский край</v>
      </c>
      <c r="C56" s="178" t="str">
        <f t="shared" si="17"/>
        <v>ПАО "МРСК Сибири"</v>
      </c>
      <c r="D56" s="179" t="str">
        <f t="shared" si="17"/>
        <v>Алтайэнерго</v>
      </c>
      <c r="E56" s="266" t="s">
        <v>254</v>
      </c>
      <c r="F56" s="266"/>
      <c r="G56" s="266"/>
      <c r="H56" s="266"/>
      <c r="I56" s="266" t="s">
        <v>188</v>
      </c>
      <c r="J56" s="258"/>
      <c r="K56" s="258"/>
      <c r="L56" s="258"/>
      <c r="M56" s="262"/>
      <c r="N56" s="292">
        <v>4.8037134999999997</v>
      </c>
      <c r="O56" s="292">
        <v>5.308154</v>
      </c>
      <c r="P56" s="287"/>
      <c r="Q56" s="286">
        <f t="shared" si="7"/>
        <v>0.50444050000000029</v>
      </c>
      <c r="R56" s="186">
        <f t="shared" si="8"/>
        <v>0.10501052987443993</v>
      </c>
      <c r="S56" s="285">
        <v>5.5431166666666698E-2</v>
      </c>
      <c r="T56" s="285">
        <v>0.43412400000000018</v>
      </c>
      <c r="U56" s="258"/>
      <c r="V56" s="258"/>
      <c r="W56" s="230"/>
      <c r="X56" s="262"/>
      <c r="Y56" s="191" t="s">
        <v>234</v>
      </c>
      <c r="Z56" s="191"/>
    </row>
    <row r="57" spans="1:26" x14ac:dyDescent="0.25">
      <c r="A57" s="177"/>
      <c r="B57" s="178" t="str">
        <f t="shared" si="17"/>
        <v>Алтайский край</v>
      </c>
      <c r="C57" s="178" t="str">
        <f t="shared" si="17"/>
        <v>ПАО "МРСК Сибири"</v>
      </c>
      <c r="D57" s="179" t="str">
        <f t="shared" si="17"/>
        <v>Алтайэнерго</v>
      </c>
      <c r="E57" s="266" t="s">
        <v>255</v>
      </c>
      <c r="F57" s="266"/>
      <c r="G57" s="266"/>
      <c r="H57" s="266"/>
      <c r="I57" s="266" t="s">
        <v>188</v>
      </c>
      <c r="J57" s="258"/>
      <c r="K57" s="258"/>
      <c r="L57" s="258"/>
      <c r="M57" s="262"/>
      <c r="N57" s="292">
        <f>((((((0.829601290322581)/10)*17)/17)*24)/24)*31</f>
        <v>2.5717640000000013</v>
      </c>
      <c r="O57" s="292">
        <v>2.7967919999999999</v>
      </c>
      <c r="P57" s="286"/>
      <c r="Q57" s="286">
        <f t="shared" si="7"/>
        <v>0.22502799999999867</v>
      </c>
      <c r="R57" s="186">
        <f t="shared" si="8"/>
        <v>8.7499475068473886E-2</v>
      </c>
      <c r="S57" s="285">
        <v>1.0646588602150544</v>
      </c>
      <c r="T57" s="285">
        <v>1.0367130000000002</v>
      </c>
      <c r="U57" s="258"/>
      <c r="V57" s="258"/>
      <c r="W57" s="230"/>
      <c r="X57" s="262"/>
      <c r="Y57" s="191" t="s">
        <v>234</v>
      </c>
      <c r="Z57" s="191"/>
    </row>
    <row r="58" spans="1:26" x14ac:dyDescent="0.25">
      <c r="A58" s="177"/>
      <c r="B58" s="178" t="str">
        <f t="shared" si="17"/>
        <v>Алтайский край</v>
      </c>
      <c r="C58" s="178" t="str">
        <f t="shared" si="17"/>
        <v>ПАО "МРСК Сибири"</v>
      </c>
      <c r="D58" s="179" t="str">
        <f t="shared" si="17"/>
        <v>Алтайэнерго</v>
      </c>
      <c r="E58" s="266" t="s">
        <v>229</v>
      </c>
      <c r="F58" s="266"/>
      <c r="G58" s="266"/>
      <c r="H58" s="266"/>
      <c r="I58" s="266" t="s">
        <v>188</v>
      </c>
      <c r="J58" s="258"/>
      <c r="K58" s="258"/>
      <c r="L58" s="258"/>
      <c r="M58" s="262"/>
      <c r="N58" s="292">
        <v>8.993375204584579</v>
      </c>
      <c r="O58" s="292">
        <v>8.993375204584579</v>
      </c>
      <c r="P58" s="286"/>
      <c r="Q58" s="286">
        <f t="shared" si="7"/>
        <v>0</v>
      </c>
      <c r="R58" s="186">
        <f t="shared" si="8"/>
        <v>0</v>
      </c>
      <c r="S58" s="285">
        <v>2.0496438218689623</v>
      </c>
      <c r="T58" s="285">
        <v>2.3823796834886761</v>
      </c>
      <c r="U58" s="258"/>
      <c r="V58" s="258"/>
      <c r="W58" s="230"/>
      <c r="X58" s="262"/>
      <c r="Y58" s="191" t="s">
        <v>234</v>
      </c>
      <c r="Z58" s="191"/>
    </row>
    <row r="59" spans="1:26" x14ac:dyDescent="0.25">
      <c r="A59" s="177"/>
      <c r="B59" s="178" t="str">
        <f t="shared" si="17"/>
        <v>Алтайский край</v>
      </c>
      <c r="C59" s="178" t="str">
        <f t="shared" si="17"/>
        <v>ПАО "МРСК Сибири"</v>
      </c>
      <c r="D59" s="179" t="str">
        <f t="shared" si="17"/>
        <v>Алтайэнерго</v>
      </c>
      <c r="E59" s="266" t="s">
        <v>230</v>
      </c>
      <c r="F59" s="266"/>
      <c r="G59" s="266"/>
      <c r="H59" s="266"/>
      <c r="I59" s="266" t="s">
        <v>188</v>
      </c>
      <c r="J59" s="258"/>
      <c r="K59" s="258"/>
      <c r="L59" s="258"/>
      <c r="M59" s="262"/>
      <c r="N59" s="292">
        <v>55.233818295415283</v>
      </c>
      <c r="O59" s="292">
        <v>64.64667411170872</v>
      </c>
      <c r="P59" s="286"/>
      <c r="Q59" s="286">
        <f t="shared" si="7"/>
        <v>9.4128558162934368</v>
      </c>
      <c r="R59" s="186">
        <f t="shared" si="8"/>
        <v>0.17041834344946527</v>
      </c>
      <c r="S59" s="285">
        <v>-3.7637551099588791</v>
      </c>
      <c r="T59" s="285">
        <v>3.7745792798943434</v>
      </c>
      <c r="U59" s="258"/>
      <c r="V59" s="258"/>
      <c r="W59" s="230"/>
      <c r="X59" s="262"/>
      <c r="Y59" s="191" t="s">
        <v>234</v>
      </c>
      <c r="Z59" s="191"/>
    </row>
    <row r="60" spans="1:26" ht="30" x14ac:dyDescent="0.25">
      <c r="A60" s="168" t="s">
        <v>21</v>
      </c>
      <c r="B60" s="169" t="str">
        <f t="shared" si="17"/>
        <v>Алтайский край</v>
      </c>
      <c r="C60" s="169" t="str">
        <f t="shared" si="17"/>
        <v>ПАО "МРСК Сибири"</v>
      </c>
      <c r="D60" s="170" t="str">
        <f t="shared" si="17"/>
        <v>Алтайэнерго</v>
      </c>
      <c r="E60" s="273" t="s">
        <v>189</v>
      </c>
      <c r="F60" s="273"/>
      <c r="G60" s="273"/>
      <c r="H60" s="273"/>
      <c r="I60" s="273" t="s">
        <v>189</v>
      </c>
      <c r="J60" s="255"/>
      <c r="K60" s="255"/>
      <c r="L60" s="255"/>
      <c r="M60" s="261"/>
      <c r="N60" s="283">
        <f>SUM(N61:N64)</f>
        <v>9.0839859999999994</v>
      </c>
      <c r="O60" s="284">
        <f>SUM(O61:O64)</f>
        <v>8.7948833956411789</v>
      </c>
      <c r="P60" s="284"/>
      <c r="Q60" s="284">
        <f t="shared" si="7"/>
        <v>-0.28910260435882051</v>
      </c>
      <c r="R60" s="174">
        <f t="shared" si="8"/>
        <v>-3.1825522888170532E-2</v>
      </c>
      <c r="S60" s="283">
        <f>SUM(S61:S64)</f>
        <v>1.9531052042189883</v>
      </c>
      <c r="T60" s="284">
        <f>SUM(T61:T64)</f>
        <v>1.6482902818132528</v>
      </c>
      <c r="U60" s="255"/>
      <c r="V60" s="255"/>
      <c r="W60" s="229"/>
      <c r="X60" s="261"/>
      <c r="Y60" s="171"/>
      <c r="Z60" s="171" t="s">
        <v>261</v>
      </c>
    </row>
    <row r="61" spans="1:26" ht="26.25" x14ac:dyDescent="0.25">
      <c r="A61" s="177"/>
      <c r="B61" s="178" t="str">
        <f t="shared" si="17"/>
        <v>Алтайский край</v>
      </c>
      <c r="C61" s="178" t="str">
        <f t="shared" si="17"/>
        <v>ПАО "МРСК Сибири"</v>
      </c>
      <c r="D61" s="179" t="str">
        <f t="shared" si="17"/>
        <v>Алтайэнерго</v>
      </c>
      <c r="E61" s="266" t="s">
        <v>256</v>
      </c>
      <c r="F61" s="266"/>
      <c r="G61" s="266"/>
      <c r="H61" s="266"/>
      <c r="I61" s="266" t="s">
        <v>189</v>
      </c>
      <c r="J61" s="258"/>
      <c r="K61" s="258"/>
      <c r="L61" s="258"/>
      <c r="M61" s="262"/>
      <c r="N61" s="292">
        <v>2.9456129999999998</v>
      </c>
      <c r="O61" s="292">
        <v>2.1751666666666667</v>
      </c>
      <c r="P61" s="286" t="s">
        <v>199</v>
      </c>
      <c r="Q61" s="286">
        <f t="shared" si="7"/>
        <v>-0.77044633333333312</v>
      </c>
      <c r="R61" s="186">
        <f t="shared" si="8"/>
        <v>-0.26155721519878317</v>
      </c>
      <c r="S61" s="285">
        <v>1.592045193548387</v>
      </c>
      <c r="T61" s="285">
        <v>1.1384615384615384</v>
      </c>
      <c r="U61" s="258"/>
      <c r="V61" s="258"/>
      <c r="W61" s="230"/>
      <c r="X61" s="262"/>
      <c r="Y61" s="191" t="s">
        <v>234</v>
      </c>
      <c r="Z61" s="191"/>
    </row>
    <row r="62" spans="1:26" ht="26.25" x14ac:dyDescent="0.25">
      <c r="A62" s="177"/>
      <c r="B62" s="178" t="str">
        <f t="shared" si="17"/>
        <v>Алтайский край</v>
      </c>
      <c r="C62" s="178" t="str">
        <f t="shared" si="17"/>
        <v>ПАО "МРСК Сибири"</v>
      </c>
      <c r="D62" s="179" t="str">
        <f t="shared" si="17"/>
        <v>Алтайэнерго</v>
      </c>
      <c r="E62" s="266" t="s">
        <v>257</v>
      </c>
      <c r="F62" s="266"/>
      <c r="G62" s="266"/>
      <c r="H62" s="266"/>
      <c r="I62" s="266" t="s">
        <v>189</v>
      </c>
      <c r="J62" s="258"/>
      <c r="K62" s="258"/>
      <c r="L62" s="258"/>
      <c r="M62" s="262"/>
      <c r="N62" s="292">
        <v>4.7795000000000004E-2</v>
      </c>
      <c r="O62" s="292">
        <v>4.8084100000000012E-2</v>
      </c>
      <c r="P62" s="286" t="s">
        <v>199</v>
      </c>
      <c r="Q62" s="286">
        <f t="shared" si="7"/>
        <v>2.8910000000000741E-4</v>
      </c>
      <c r="R62" s="186">
        <f t="shared" si="8"/>
        <v>6.0487498692334274E-3</v>
      </c>
      <c r="S62" s="285">
        <v>-2.6079537716495946E-2</v>
      </c>
      <c r="T62" s="285">
        <v>-2.1241463558527997E-2</v>
      </c>
      <c r="U62" s="258"/>
      <c r="V62" s="258"/>
      <c r="W62" s="230"/>
      <c r="X62" s="262"/>
      <c r="Y62" s="191" t="s">
        <v>234</v>
      </c>
      <c r="Z62" s="191"/>
    </row>
    <row r="63" spans="1:26" ht="26.25" x14ac:dyDescent="0.25">
      <c r="A63" s="177"/>
      <c r="B63" s="178" t="str">
        <f t="shared" si="17"/>
        <v>Алтайский край</v>
      </c>
      <c r="C63" s="178" t="str">
        <f t="shared" si="17"/>
        <v>ПАО "МРСК Сибири"</v>
      </c>
      <c r="D63" s="179" t="str">
        <f t="shared" si="17"/>
        <v>Алтайэнерго</v>
      </c>
      <c r="E63" s="266" t="s">
        <v>229</v>
      </c>
      <c r="F63" s="266"/>
      <c r="G63" s="266"/>
      <c r="H63" s="266"/>
      <c r="I63" s="266" t="s">
        <v>189</v>
      </c>
      <c r="J63" s="258"/>
      <c r="K63" s="258"/>
      <c r="L63" s="258"/>
      <c r="M63" s="262"/>
      <c r="N63" s="292">
        <v>0.59730536552723579</v>
      </c>
      <c r="O63" s="292">
        <v>0.59730536552723579</v>
      </c>
      <c r="P63" s="286"/>
      <c r="Q63" s="286">
        <f t="shared" si="7"/>
        <v>0</v>
      </c>
      <c r="R63" s="186">
        <f t="shared" si="8"/>
        <v>0</v>
      </c>
      <c r="S63" s="285">
        <v>-0.41102350922699965</v>
      </c>
      <c r="T63" s="285">
        <v>-0.38627288181365266</v>
      </c>
      <c r="U63" s="258"/>
      <c r="V63" s="258"/>
      <c r="W63" s="230"/>
      <c r="X63" s="262"/>
      <c r="Y63" s="191" t="s">
        <v>234</v>
      </c>
      <c r="Z63" s="191"/>
    </row>
    <row r="64" spans="1:26" ht="26.25" x14ac:dyDescent="0.25">
      <c r="A64" s="177"/>
      <c r="B64" s="178" t="str">
        <f t="shared" si="17"/>
        <v>Алтайский край</v>
      </c>
      <c r="C64" s="178" t="str">
        <f t="shared" si="17"/>
        <v>ПАО "МРСК Сибири"</v>
      </c>
      <c r="D64" s="179" t="str">
        <f t="shared" si="17"/>
        <v>Алтайэнерго</v>
      </c>
      <c r="E64" s="266" t="s">
        <v>230</v>
      </c>
      <c r="F64" s="266"/>
      <c r="G64" s="266"/>
      <c r="H64" s="266"/>
      <c r="I64" s="266" t="s">
        <v>189</v>
      </c>
      <c r="J64" s="258"/>
      <c r="K64" s="258"/>
      <c r="L64" s="258"/>
      <c r="M64" s="262"/>
      <c r="N64" s="292">
        <v>5.4932726344727651</v>
      </c>
      <c r="O64" s="292">
        <v>5.9743272634472753</v>
      </c>
      <c r="P64" s="286"/>
      <c r="Q64" s="286">
        <f t="shared" si="7"/>
        <v>0.48105462897451012</v>
      </c>
      <c r="R64" s="186">
        <f t="shared" si="8"/>
        <v>8.7571591833195184E-2</v>
      </c>
      <c r="S64" s="285">
        <v>0.79816305761409678</v>
      </c>
      <c r="T64" s="285">
        <v>0.91734308872389514</v>
      </c>
      <c r="U64" s="258"/>
      <c r="V64" s="258"/>
      <c r="W64" s="230"/>
      <c r="X64" s="262"/>
      <c r="Y64" s="191" t="s">
        <v>234</v>
      </c>
      <c r="Z64" s="191"/>
    </row>
    <row r="65" spans="1:26" x14ac:dyDescent="0.25">
      <c r="A65" s="168" t="s">
        <v>23</v>
      </c>
      <c r="B65" s="169" t="str">
        <f t="shared" si="17"/>
        <v>Алтайский край</v>
      </c>
      <c r="C65" s="169" t="str">
        <f t="shared" si="17"/>
        <v>ПАО "МРСК Сибири"</v>
      </c>
      <c r="D65" s="170" t="str">
        <f t="shared" si="17"/>
        <v>Алтайэнерго</v>
      </c>
      <c r="E65" s="273" t="s">
        <v>190</v>
      </c>
      <c r="F65" s="273"/>
      <c r="G65" s="273"/>
      <c r="H65" s="273"/>
      <c r="I65" s="273" t="s">
        <v>190</v>
      </c>
      <c r="J65" s="255"/>
      <c r="K65" s="255"/>
      <c r="L65" s="255"/>
      <c r="M65" s="261"/>
      <c r="N65" s="292">
        <v>69.435787000000005</v>
      </c>
      <c r="O65" s="292">
        <v>73.281448900169622</v>
      </c>
      <c r="P65" s="288"/>
      <c r="Q65" s="288">
        <f t="shared" si="7"/>
        <v>3.8456619001696168</v>
      </c>
      <c r="R65" s="194">
        <f t="shared" si="8"/>
        <v>5.5384435985000202E-2</v>
      </c>
      <c r="S65" s="285">
        <v>-5.5748626064516102</v>
      </c>
      <c r="T65" s="285">
        <v>-3.063868772915896</v>
      </c>
      <c r="U65" s="255"/>
      <c r="V65" s="255"/>
      <c r="W65" s="229"/>
      <c r="X65" s="261"/>
      <c r="Y65" s="171"/>
      <c r="Z65" s="171" t="s">
        <v>261</v>
      </c>
    </row>
    <row r="66" spans="1:26" x14ac:dyDescent="0.25">
      <c r="A66" s="168" t="s">
        <v>25</v>
      </c>
      <c r="B66" s="169" t="str">
        <f t="shared" si="17"/>
        <v>Алтайский край</v>
      </c>
      <c r="C66" s="169" t="str">
        <f t="shared" si="17"/>
        <v>ПАО "МРСК Сибири"</v>
      </c>
      <c r="D66" s="170" t="str">
        <f t="shared" si="17"/>
        <v>Алтайэнерго</v>
      </c>
      <c r="E66" s="273" t="s">
        <v>191</v>
      </c>
      <c r="F66" s="273"/>
      <c r="G66" s="273"/>
      <c r="H66" s="273"/>
      <c r="I66" s="273" t="s">
        <v>191</v>
      </c>
      <c r="J66" s="255"/>
      <c r="K66" s="255"/>
      <c r="L66" s="255"/>
      <c r="M66" s="261"/>
      <c r="N66" s="283">
        <f>SUM(N67:N71)</f>
        <v>372.86149999999998</v>
      </c>
      <c r="O66" s="284">
        <f>SUM(O67:O71)</f>
        <v>392.80023998399321</v>
      </c>
      <c r="P66" s="284"/>
      <c r="Q66" s="284">
        <f t="shared" si="7"/>
        <v>19.93873998399323</v>
      </c>
      <c r="R66" s="174">
        <f t="shared" si="8"/>
        <v>5.3474922951265436E-2</v>
      </c>
      <c r="S66" s="283">
        <f>SUM(S67:S71)</f>
        <v>1.200067096774184</v>
      </c>
      <c r="T66" s="284">
        <f>SUM(T67:T71)</f>
        <v>27.806958761996032</v>
      </c>
      <c r="U66" s="255"/>
      <c r="V66" s="255"/>
      <c r="W66" s="229"/>
      <c r="X66" s="261"/>
      <c r="Y66" s="171"/>
      <c r="Z66" s="171" t="s">
        <v>261</v>
      </c>
    </row>
    <row r="67" spans="1:26" x14ac:dyDescent="0.25">
      <c r="A67" s="177"/>
      <c r="B67" s="178" t="str">
        <f t="shared" si="17"/>
        <v>Алтайский край</v>
      </c>
      <c r="C67" s="178" t="str">
        <f t="shared" si="17"/>
        <v>ПАО "МРСК Сибири"</v>
      </c>
      <c r="D67" s="179" t="str">
        <f t="shared" si="17"/>
        <v>Алтайэнерго</v>
      </c>
      <c r="E67" s="266" t="s">
        <v>258</v>
      </c>
      <c r="F67" s="266"/>
      <c r="G67" s="266"/>
      <c r="H67" s="266"/>
      <c r="I67" s="266" t="s">
        <v>191</v>
      </c>
      <c r="J67" s="258"/>
      <c r="K67" s="258"/>
      <c r="L67" s="258"/>
      <c r="M67" s="262"/>
      <c r="N67" s="292">
        <v>150.46793</v>
      </c>
      <c r="O67" s="292">
        <v>150.46793</v>
      </c>
      <c r="P67" s="286" t="s">
        <v>199</v>
      </c>
      <c r="Q67" s="286">
        <f t="shared" si="7"/>
        <v>0</v>
      </c>
      <c r="R67" s="186">
        <f t="shared" si="8"/>
        <v>0</v>
      </c>
      <c r="S67" s="285">
        <v>0.56605580645161524</v>
      </c>
      <c r="T67" s="285">
        <v>8.4647705257251857</v>
      </c>
      <c r="U67" s="258"/>
      <c r="V67" s="258"/>
      <c r="W67" s="230"/>
      <c r="X67" s="262"/>
      <c r="Y67" s="191" t="s">
        <v>234</v>
      </c>
      <c r="Z67" s="191"/>
    </row>
    <row r="68" spans="1:26" x14ac:dyDescent="0.25">
      <c r="A68" s="177"/>
      <c r="B68" s="178" t="str">
        <f t="shared" si="17"/>
        <v>Алтайский край</v>
      </c>
      <c r="C68" s="178" t="str">
        <f t="shared" si="17"/>
        <v>ПАО "МРСК Сибири"</v>
      </c>
      <c r="D68" s="179" t="str">
        <f t="shared" si="17"/>
        <v>Алтайэнерго</v>
      </c>
      <c r="E68" s="266" t="s">
        <v>259</v>
      </c>
      <c r="F68" s="266"/>
      <c r="G68" s="266"/>
      <c r="H68" s="266"/>
      <c r="I68" s="266" t="s">
        <v>191</v>
      </c>
      <c r="J68" s="258"/>
      <c r="K68" s="258"/>
      <c r="L68" s="258"/>
      <c r="M68" s="262"/>
      <c r="N68" s="292">
        <v>19.587838000000001</v>
      </c>
      <c r="O68" s="292">
        <v>19.587838000000001</v>
      </c>
      <c r="P68" s="286" t="s">
        <v>199</v>
      </c>
      <c r="Q68" s="286">
        <f t="shared" si="7"/>
        <v>0</v>
      </c>
      <c r="R68" s="186">
        <f t="shared" si="8"/>
        <v>0</v>
      </c>
      <c r="S68" s="285">
        <v>-9.0763677419353428E-2</v>
      </c>
      <c r="T68" s="285">
        <v>1.181989472408457</v>
      </c>
      <c r="U68" s="258"/>
      <c r="V68" s="258"/>
      <c r="W68" s="230"/>
      <c r="X68" s="262"/>
      <c r="Y68" s="191" t="s">
        <v>234</v>
      </c>
      <c r="Z68" s="191"/>
    </row>
    <row r="69" spans="1:26" x14ac:dyDescent="0.25">
      <c r="A69" s="177"/>
      <c r="B69" s="178" t="str">
        <f t="shared" ref="B69:D71" si="18">B68</f>
        <v>Алтайский край</v>
      </c>
      <c r="C69" s="178" t="str">
        <f t="shared" si="18"/>
        <v>ПАО "МРСК Сибири"</v>
      </c>
      <c r="D69" s="179" t="str">
        <f t="shared" si="18"/>
        <v>Алтайэнерго</v>
      </c>
      <c r="E69" s="266" t="s">
        <v>260</v>
      </c>
      <c r="F69" s="266"/>
      <c r="G69" s="266"/>
      <c r="H69" s="266"/>
      <c r="I69" s="266" t="s">
        <v>191</v>
      </c>
      <c r="J69" s="258"/>
      <c r="K69" s="258"/>
      <c r="L69" s="258"/>
      <c r="M69" s="262"/>
      <c r="N69" s="292">
        <v>156.37606099999999</v>
      </c>
      <c r="O69" s="292">
        <v>156.37606099999999</v>
      </c>
      <c r="P69" s="286" t="s">
        <v>199</v>
      </c>
      <c r="Q69" s="286">
        <f t="shared" si="7"/>
        <v>0</v>
      </c>
      <c r="R69" s="186">
        <f t="shared" si="8"/>
        <v>0</v>
      </c>
      <c r="S69" s="285">
        <v>-8.829429032246594E-2</v>
      </c>
      <c r="T69" s="285">
        <v>7.9658155361363896</v>
      </c>
      <c r="U69" s="258"/>
      <c r="V69" s="258"/>
      <c r="W69" s="230"/>
      <c r="X69" s="262"/>
      <c r="Y69" s="191" t="s">
        <v>234</v>
      </c>
      <c r="Z69" s="191"/>
    </row>
    <row r="70" spans="1:26" x14ac:dyDescent="0.25">
      <c r="A70" s="177"/>
      <c r="B70" s="178" t="str">
        <f t="shared" si="18"/>
        <v>Алтайский край</v>
      </c>
      <c r="C70" s="178" t="str">
        <f t="shared" si="18"/>
        <v>ПАО "МРСК Сибири"</v>
      </c>
      <c r="D70" s="179" t="str">
        <f t="shared" si="18"/>
        <v>Алтайэнерго</v>
      </c>
      <c r="E70" s="266" t="s">
        <v>229</v>
      </c>
      <c r="F70" s="266"/>
      <c r="G70" s="266"/>
      <c r="H70" s="266"/>
      <c r="I70" s="266" t="s">
        <v>191</v>
      </c>
      <c r="J70" s="258"/>
      <c r="K70" s="258"/>
      <c r="L70" s="258"/>
      <c r="M70" s="262"/>
      <c r="N70" s="292">
        <v>46.429670999999985</v>
      </c>
      <c r="O70" s="292">
        <v>66.368410983993215</v>
      </c>
      <c r="P70" s="286"/>
      <c r="Q70" s="286">
        <f t="shared" si="7"/>
        <v>19.93873998399323</v>
      </c>
      <c r="R70" s="186">
        <f t="shared" si="8"/>
        <v>0.42943961381921558</v>
      </c>
      <c r="S70" s="285">
        <v>0.81306925806438812</v>
      </c>
      <c r="T70" s="285">
        <v>10.194383227726</v>
      </c>
      <c r="U70" s="258"/>
      <c r="V70" s="258"/>
      <c r="W70" s="230"/>
      <c r="X70" s="262"/>
      <c r="Y70" s="191" t="s">
        <v>234</v>
      </c>
      <c r="Z70" s="191"/>
    </row>
    <row r="71" spans="1:26" ht="15.75" thickBot="1" x14ac:dyDescent="0.3">
      <c r="A71" s="197"/>
      <c r="B71" s="198" t="str">
        <f t="shared" si="18"/>
        <v>Алтайский край</v>
      </c>
      <c r="C71" s="198" t="str">
        <f t="shared" si="18"/>
        <v>ПАО "МРСК Сибири"</v>
      </c>
      <c r="D71" s="199" t="str">
        <f t="shared" si="18"/>
        <v>Алтайэнерго</v>
      </c>
      <c r="E71" s="274" t="s">
        <v>230</v>
      </c>
      <c r="F71" s="274"/>
      <c r="G71" s="274"/>
      <c r="H71" s="274"/>
      <c r="I71" s="274" t="s">
        <v>191</v>
      </c>
      <c r="J71" s="259"/>
      <c r="K71" s="259"/>
      <c r="L71" s="259"/>
      <c r="M71" s="263"/>
      <c r="N71" s="290"/>
      <c r="O71" s="290"/>
      <c r="P71" s="290"/>
      <c r="Q71" s="290">
        <f t="shared" si="7"/>
        <v>0</v>
      </c>
      <c r="R71" s="206" t="str">
        <f t="shared" si="8"/>
        <v/>
      </c>
      <c r="S71" s="289"/>
      <c r="T71" s="290"/>
      <c r="U71" s="259"/>
      <c r="V71" s="259"/>
      <c r="W71" s="231"/>
      <c r="X71" s="263"/>
      <c r="Y71" s="200"/>
      <c r="Z71" s="200"/>
    </row>
    <row r="73" spans="1:26" x14ac:dyDescent="0.25">
      <c r="N73" s="291"/>
      <c r="O73" s="291"/>
    </row>
    <row r="74" spans="1:26" x14ac:dyDescent="0.25">
      <c r="N74" s="291"/>
      <c r="O74" s="291"/>
      <c r="P74" s="291"/>
    </row>
    <row r="75" spans="1:26" x14ac:dyDescent="0.25">
      <c r="N75" s="291"/>
      <c r="O75" s="291"/>
      <c r="P75" s="291"/>
    </row>
    <row r="76" spans="1:26" x14ac:dyDescent="0.25">
      <c r="L76" s="291"/>
      <c r="N76" s="291"/>
      <c r="O76" s="291"/>
      <c r="P76" s="291"/>
    </row>
    <row r="77" spans="1:26" x14ac:dyDescent="0.25">
      <c r="J77" s="295"/>
      <c r="L77" s="291"/>
      <c r="N77" s="291"/>
      <c r="O77" s="291"/>
      <c r="P77" s="291"/>
    </row>
    <row r="78" spans="1:26" x14ac:dyDescent="0.25">
      <c r="J78" s="294"/>
      <c r="K78" s="294"/>
      <c r="L78" s="291"/>
      <c r="M78" s="291"/>
      <c r="N78" s="291"/>
      <c r="O78" s="291"/>
      <c r="P78" s="291"/>
    </row>
    <row r="79" spans="1:26" x14ac:dyDescent="0.25">
      <c r="J79" s="294"/>
      <c r="K79" s="294"/>
      <c r="L79" s="291"/>
      <c r="M79" s="291"/>
      <c r="N79" s="291"/>
      <c r="O79" s="291"/>
      <c r="P79" s="291"/>
    </row>
    <row r="80" spans="1:26" x14ac:dyDescent="0.25">
      <c r="J80" s="294"/>
      <c r="K80" s="294"/>
      <c r="L80" s="291"/>
      <c r="M80" s="291"/>
      <c r="N80" s="291"/>
      <c r="O80" s="291"/>
      <c r="P80" s="291"/>
    </row>
    <row r="81" spans="10:16" x14ac:dyDescent="0.25">
      <c r="J81" s="294"/>
      <c r="K81" s="294"/>
      <c r="L81" s="291"/>
      <c r="M81" s="291"/>
      <c r="N81" s="291"/>
      <c r="O81" s="291"/>
      <c r="P81" s="291"/>
    </row>
    <row r="82" spans="10:16" x14ac:dyDescent="0.25">
      <c r="J82" s="294"/>
      <c r="K82" s="294"/>
      <c r="L82" s="291"/>
      <c r="M82" s="291"/>
      <c r="N82" s="291"/>
      <c r="O82" s="291"/>
      <c r="P82" s="291"/>
    </row>
    <row r="83" spans="10:16" x14ac:dyDescent="0.25">
      <c r="J83" s="294"/>
      <c r="K83" s="294"/>
      <c r="L83" s="291"/>
      <c r="M83" s="291"/>
      <c r="N83" s="291"/>
      <c r="O83" s="291"/>
      <c r="P83" s="291"/>
    </row>
    <row r="84" spans="10:16" x14ac:dyDescent="0.25">
      <c r="J84" s="294"/>
      <c r="K84" s="294"/>
      <c r="L84" s="291"/>
      <c r="M84" s="291"/>
      <c r="N84" s="291"/>
      <c r="O84" s="291"/>
      <c r="P84" s="291"/>
    </row>
    <row r="85" spans="10:16" x14ac:dyDescent="0.25">
      <c r="J85" s="294"/>
      <c r="K85" s="294"/>
      <c r="L85" s="291"/>
      <c r="M85" s="291"/>
      <c r="N85" s="291"/>
      <c r="O85" s="291"/>
      <c r="P85" s="291"/>
    </row>
    <row r="86" spans="10:16" x14ac:dyDescent="0.25">
      <c r="J86" s="294"/>
      <c r="K86" s="294"/>
      <c r="L86" s="291"/>
      <c r="M86" s="291"/>
      <c r="N86" s="291"/>
      <c r="O86" s="291"/>
      <c r="P86" s="291"/>
    </row>
    <row r="87" spans="10:16" x14ac:dyDescent="0.25">
      <c r="J87" s="294"/>
      <c r="K87" s="294"/>
      <c r="L87" s="291"/>
      <c r="M87" s="291"/>
      <c r="N87" s="291"/>
      <c r="O87" s="291"/>
      <c r="P87" s="291"/>
    </row>
    <row r="88" spans="10:16" x14ac:dyDescent="0.25">
      <c r="J88" s="294"/>
      <c r="K88" s="294"/>
      <c r="L88" s="291"/>
      <c r="M88" s="291"/>
      <c r="N88" s="291"/>
      <c r="O88" s="291"/>
      <c r="P88" s="291"/>
    </row>
    <row r="89" spans="10:16" x14ac:dyDescent="0.25">
      <c r="J89" s="294"/>
      <c r="K89" s="294"/>
      <c r="L89" s="291"/>
      <c r="M89" s="291"/>
      <c r="N89" s="291"/>
      <c r="O89" s="291"/>
      <c r="P89" s="291"/>
    </row>
    <row r="90" spans="10:16" x14ac:dyDescent="0.25">
      <c r="J90" s="294"/>
      <c r="K90" s="294"/>
      <c r="L90" s="291"/>
      <c r="M90" s="291"/>
      <c r="N90" s="291"/>
      <c r="O90" s="291"/>
      <c r="P90" s="291"/>
    </row>
    <row r="91" spans="10:16" x14ac:dyDescent="0.25">
      <c r="J91" s="294"/>
      <c r="K91" s="294"/>
      <c r="L91" s="291"/>
      <c r="M91" s="291"/>
      <c r="N91" s="291"/>
      <c r="O91" s="291"/>
      <c r="P91" s="291"/>
    </row>
    <row r="92" spans="10:16" x14ac:dyDescent="0.25">
      <c r="J92" s="294"/>
      <c r="K92" s="294"/>
      <c r="L92" s="291"/>
      <c r="M92" s="291"/>
      <c r="N92" s="291"/>
      <c r="O92" s="291"/>
      <c r="P92" s="291"/>
    </row>
    <row r="93" spans="10:16" x14ac:dyDescent="0.25">
      <c r="J93" s="294"/>
      <c r="K93" s="294"/>
      <c r="L93" s="291"/>
      <c r="M93" s="291"/>
      <c r="N93" s="291"/>
      <c r="O93" s="291"/>
      <c r="P93" s="291"/>
    </row>
    <row r="94" spans="10:16" x14ac:dyDescent="0.25">
      <c r="J94" s="294"/>
      <c r="K94" s="294"/>
      <c r="L94" s="291"/>
      <c r="M94" s="291"/>
      <c r="N94" s="291"/>
      <c r="O94" s="291"/>
      <c r="P94" s="291"/>
    </row>
    <row r="95" spans="10:16" x14ac:dyDescent="0.25">
      <c r="J95" s="294"/>
      <c r="K95" s="294"/>
      <c r="L95" s="291"/>
      <c r="M95" s="291"/>
      <c r="N95" s="291"/>
      <c r="O95" s="291"/>
      <c r="P95" s="291"/>
    </row>
    <row r="96" spans="10:16" x14ac:dyDescent="0.25">
      <c r="J96" s="294"/>
      <c r="K96" s="294"/>
      <c r="L96" s="291"/>
      <c r="M96" s="291"/>
      <c r="N96" s="291"/>
      <c r="O96" s="291"/>
      <c r="P96" s="291"/>
    </row>
    <row r="97" spans="10:16" x14ac:dyDescent="0.25">
      <c r="J97" s="294"/>
      <c r="K97" s="294"/>
      <c r="L97" s="291"/>
      <c r="M97" s="291"/>
      <c r="N97" s="291"/>
      <c r="O97" s="291"/>
      <c r="P97" s="291"/>
    </row>
    <row r="98" spans="10:16" x14ac:dyDescent="0.25">
      <c r="L98" s="291"/>
      <c r="M98" s="291"/>
      <c r="N98" s="291"/>
      <c r="O98" s="291"/>
      <c r="P98" s="291"/>
    </row>
    <row r="99" spans="10:16" x14ac:dyDescent="0.25">
      <c r="L99" s="291"/>
      <c r="M99" s="291"/>
      <c r="N99" s="291"/>
      <c r="O99" s="291"/>
      <c r="P99" s="291"/>
    </row>
    <row r="100" spans="10:16" x14ac:dyDescent="0.25">
      <c r="L100" s="291"/>
      <c r="M100" s="291"/>
      <c r="N100" s="291"/>
      <c r="O100" s="291"/>
      <c r="P100" s="291"/>
    </row>
    <row r="101" spans="10:16" x14ac:dyDescent="0.25">
      <c r="L101" s="291"/>
      <c r="M101" s="291"/>
      <c r="N101" s="291"/>
      <c r="O101" s="291"/>
      <c r="P101" s="291"/>
    </row>
    <row r="102" spans="10:16" x14ac:dyDescent="0.25">
      <c r="L102" s="291"/>
      <c r="M102" s="291"/>
      <c r="N102" s="291"/>
      <c r="O102" s="291"/>
      <c r="P102" s="291"/>
    </row>
    <row r="103" spans="10:16" x14ac:dyDescent="0.25">
      <c r="L103" s="291"/>
      <c r="M103" s="291"/>
      <c r="N103" s="291"/>
      <c r="O103" s="291"/>
      <c r="P103" s="291"/>
    </row>
    <row r="104" spans="10:16" x14ac:dyDescent="0.25">
      <c r="L104" s="291"/>
      <c r="M104" s="291"/>
      <c r="N104" s="291"/>
      <c r="O104" s="291"/>
      <c r="P104" s="291"/>
    </row>
    <row r="105" spans="10:16" x14ac:dyDescent="0.25">
      <c r="L105" s="291"/>
      <c r="M105" s="291"/>
      <c r="N105" s="291"/>
      <c r="O105" s="291"/>
      <c r="P105" s="291"/>
    </row>
    <row r="106" spans="10:16" x14ac:dyDescent="0.25">
      <c r="L106" s="291"/>
      <c r="M106" s="291"/>
      <c r="N106" s="291"/>
      <c r="O106" s="291"/>
      <c r="P106" s="291"/>
    </row>
    <row r="107" spans="10:16" x14ac:dyDescent="0.25">
      <c r="L107" s="291"/>
      <c r="M107" s="291"/>
      <c r="N107" s="291"/>
      <c r="O107" s="291"/>
      <c r="P107" s="291"/>
    </row>
    <row r="108" spans="10:16" x14ac:dyDescent="0.25">
      <c r="L108" s="291"/>
      <c r="M108" s="291"/>
      <c r="N108" s="291"/>
      <c r="O108" s="291"/>
      <c r="P108" s="291"/>
    </row>
    <row r="109" spans="10:16" x14ac:dyDescent="0.25">
      <c r="L109" s="291"/>
      <c r="M109" s="291"/>
      <c r="N109" s="291"/>
      <c r="O109" s="291"/>
      <c r="P109" s="291"/>
    </row>
    <row r="110" spans="10:16" x14ac:dyDescent="0.25">
      <c r="L110" s="291"/>
      <c r="M110" s="291"/>
      <c r="N110" s="291"/>
      <c r="O110" s="291"/>
      <c r="P110" s="291"/>
    </row>
    <row r="111" spans="10:16" x14ac:dyDescent="0.25">
      <c r="L111" s="291"/>
      <c r="M111" s="291"/>
      <c r="N111" s="291"/>
      <c r="O111" s="291"/>
      <c r="P111" s="291"/>
    </row>
    <row r="112" spans="10:16" x14ac:dyDescent="0.25">
      <c r="L112" s="291"/>
      <c r="M112" s="291"/>
      <c r="N112" s="291"/>
      <c r="O112" s="291"/>
      <c r="P112" s="291"/>
    </row>
    <row r="113" spans="12:16" x14ac:dyDescent="0.25">
      <c r="L113" s="291"/>
      <c r="M113" s="291"/>
      <c r="N113" s="291"/>
      <c r="O113" s="291"/>
      <c r="P113" s="291"/>
    </row>
    <row r="114" spans="12:16" x14ac:dyDescent="0.25">
      <c r="L114" s="291"/>
      <c r="M114" s="291"/>
      <c r="N114" s="291"/>
      <c r="O114" s="291"/>
      <c r="P114" s="291"/>
    </row>
    <row r="115" spans="12:16" x14ac:dyDescent="0.25">
      <c r="L115" s="291"/>
      <c r="M115" s="291"/>
      <c r="N115" s="291"/>
      <c r="O115" s="291"/>
      <c r="P115" s="291"/>
    </row>
    <row r="116" spans="12:16" x14ac:dyDescent="0.25">
      <c r="L116" s="291"/>
      <c r="M116" s="291"/>
      <c r="N116" s="291"/>
      <c r="O116" s="291"/>
      <c r="P116" s="291"/>
    </row>
    <row r="117" spans="12:16" x14ac:dyDescent="0.25">
      <c r="L117" s="291"/>
      <c r="M117" s="291"/>
      <c r="N117" s="291"/>
      <c r="O117" s="291"/>
      <c r="P117" s="291"/>
    </row>
    <row r="118" spans="12:16" x14ac:dyDescent="0.25">
      <c r="L118" s="291"/>
      <c r="M118" s="291"/>
      <c r="N118" s="291"/>
      <c r="O118" s="291"/>
      <c r="P118" s="291"/>
    </row>
    <row r="119" spans="12:16" x14ac:dyDescent="0.25">
      <c r="L119" s="291"/>
      <c r="M119" s="291"/>
      <c r="N119" s="291"/>
      <c r="O119" s="291"/>
      <c r="P119" s="291"/>
    </row>
    <row r="120" spans="12:16" x14ac:dyDescent="0.25">
      <c r="L120" s="291"/>
      <c r="M120" s="291"/>
      <c r="N120" s="291"/>
      <c r="O120" s="291"/>
      <c r="P120" s="291"/>
    </row>
    <row r="121" spans="12:16" x14ac:dyDescent="0.25">
      <c r="L121" s="291"/>
      <c r="M121" s="291"/>
      <c r="N121" s="291"/>
      <c r="O121" s="291"/>
      <c r="P121" s="291"/>
    </row>
    <row r="122" spans="12:16" x14ac:dyDescent="0.25">
      <c r="L122" s="291"/>
      <c r="M122" s="291"/>
      <c r="N122" s="291"/>
      <c r="O122" s="291"/>
      <c r="P122" s="291"/>
    </row>
    <row r="123" spans="12:16" x14ac:dyDescent="0.25">
      <c r="L123" s="291"/>
      <c r="M123" s="291"/>
      <c r="N123" s="291"/>
      <c r="O123" s="291"/>
      <c r="P123" s="291"/>
    </row>
    <row r="124" spans="12:16" x14ac:dyDescent="0.25">
      <c r="L124" s="291"/>
      <c r="M124" s="291"/>
      <c r="N124" s="291"/>
      <c r="O124" s="291"/>
      <c r="P124" s="291"/>
    </row>
    <row r="125" spans="12:16" x14ac:dyDescent="0.25">
      <c r="L125" s="291"/>
      <c r="M125" s="291"/>
      <c r="N125" s="291"/>
      <c r="O125" s="291"/>
      <c r="P125" s="291"/>
    </row>
    <row r="126" spans="12:16" x14ac:dyDescent="0.25">
      <c r="L126" s="291"/>
      <c r="M126" s="291"/>
      <c r="N126" s="291"/>
      <c r="O126" s="291"/>
      <c r="P126" s="291"/>
    </row>
    <row r="127" spans="12:16" x14ac:dyDescent="0.25">
      <c r="L127" s="291"/>
      <c r="M127" s="291"/>
      <c r="N127" s="291"/>
      <c r="O127" s="291"/>
      <c r="P127" s="291"/>
    </row>
    <row r="128" spans="12:16" x14ac:dyDescent="0.25">
      <c r="L128" s="291"/>
      <c r="M128" s="291"/>
      <c r="N128" s="291"/>
      <c r="O128" s="291"/>
      <c r="P128" s="291"/>
    </row>
    <row r="129" spans="12:16" x14ac:dyDescent="0.25">
      <c r="L129" s="291"/>
      <c r="M129" s="291"/>
      <c r="N129" s="291"/>
      <c r="O129" s="291"/>
      <c r="P129" s="291"/>
    </row>
    <row r="130" spans="12:16" x14ac:dyDescent="0.25">
      <c r="L130" s="291"/>
      <c r="M130" s="291"/>
      <c r="N130" s="291"/>
      <c r="O130" s="291"/>
      <c r="P130" s="291"/>
    </row>
    <row r="131" spans="12:16" x14ac:dyDescent="0.25">
      <c r="M131" s="291"/>
      <c r="N131" s="291"/>
      <c r="O131" s="291"/>
      <c r="P131" s="291"/>
    </row>
    <row r="132" spans="12:16" x14ac:dyDescent="0.25">
      <c r="M132" s="291"/>
      <c r="N132" s="291"/>
      <c r="O132" s="291"/>
      <c r="P132" s="291"/>
    </row>
    <row r="133" spans="12:16" x14ac:dyDescent="0.25">
      <c r="M133" s="291"/>
      <c r="N133" s="291"/>
      <c r="O133" s="291"/>
      <c r="P133" s="291"/>
    </row>
    <row r="134" spans="12:16" x14ac:dyDescent="0.25">
      <c r="M134" s="291"/>
      <c r="N134" s="291"/>
      <c r="O134" s="291"/>
      <c r="P134" s="291"/>
    </row>
    <row r="135" spans="12:16" x14ac:dyDescent="0.25">
      <c r="M135" s="291"/>
      <c r="N135" s="291"/>
      <c r="O135" s="291"/>
      <c r="P135" s="291"/>
    </row>
    <row r="136" spans="12:16" x14ac:dyDescent="0.25">
      <c r="M136" s="291"/>
      <c r="N136" s="291"/>
      <c r="O136" s="291"/>
      <c r="P136" s="291"/>
    </row>
    <row r="137" spans="12:16" x14ac:dyDescent="0.25">
      <c r="M137" s="291"/>
      <c r="O137" s="291"/>
      <c r="P137" s="291"/>
    </row>
    <row r="138" spans="12:16" x14ac:dyDescent="0.25">
      <c r="M138" s="291"/>
      <c r="O138" s="291"/>
      <c r="P138" s="291"/>
    </row>
    <row r="139" spans="12:16" x14ac:dyDescent="0.25">
      <c r="M139" s="291"/>
      <c r="O139" s="291"/>
      <c r="P139" s="291"/>
    </row>
    <row r="140" spans="12:16" x14ac:dyDescent="0.25">
      <c r="M140" s="291"/>
      <c r="O140" s="291"/>
      <c r="P140" s="291"/>
    </row>
    <row r="141" spans="12:16" x14ac:dyDescent="0.25">
      <c r="M141" s="291"/>
      <c r="O141" s="291"/>
      <c r="P141" s="291"/>
    </row>
    <row r="142" spans="12:16" x14ac:dyDescent="0.25">
      <c r="M142" s="291"/>
      <c r="O142" s="291"/>
      <c r="P142" s="291"/>
    </row>
    <row r="143" spans="12:16" x14ac:dyDescent="0.25">
      <c r="M143" s="291"/>
      <c r="O143" s="291"/>
      <c r="P143" s="291"/>
    </row>
    <row r="144" spans="12:16" x14ac:dyDescent="0.25">
      <c r="M144" s="291"/>
      <c r="O144" s="291"/>
      <c r="P144" s="291"/>
    </row>
    <row r="145" spans="13:16" x14ac:dyDescent="0.25">
      <c r="M145" s="291"/>
      <c r="O145" s="291"/>
      <c r="P145" s="291"/>
    </row>
    <row r="146" spans="13:16" x14ac:dyDescent="0.25">
      <c r="M146" s="291"/>
      <c r="O146" s="291"/>
      <c r="P146" s="291"/>
    </row>
    <row r="147" spans="13:16" x14ac:dyDescent="0.25">
      <c r="M147" s="291"/>
      <c r="O147" s="291"/>
      <c r="P147" s="291"/>
    </row>
    <row r="148" spans="13:16" x14ac:dyDescent="0.25">
      <c r="M148" s="291"/>
      <c r="O148" s="291"/>
      <c r="P148" s="291"/>
    </row>
    <row r="149" spans="13:16" x14ac:dyDescent="0.25">
      <c r="M149" s="291"/>
      <c r="O149" s="291"/>
      <c r="P149" s="291"/>
    </row>
    <row r="150" spans="13:16" x14ac:dyDescent="0.25">
      <c r="M150" s="291"/>
      <c r="O150" s="291"/>
      <c r="P150" s="291"/>
    </row>
    <row r="151" spans="13:16" x14ac:dyDescent="0.25">
      <c r="O151" s="291"/>
      <c r="P151" s="291"/>
    </row>
    <row r="152" spans="13:16" x14ac:dyDescent="0.25">
      <c r="O152" s="291"/>
      <c r="P152" s="291"/>
    </row>
    <row r="153" spans="13:16" x14ac:dyDescent="0.25">
      <c r="O153" s="291"/>
      <c r="P153" s="291"/>
    </row>
    <row r="154" spans="13:16" x14ac:dyDescent="0.25">
      <c r="O154" s="291"/>
      <c r="P154" s="291"/>
    </row>
    <row r="155" spans="13:16" x14ac:dyDescent="0.25">
      <c r="O155" s="291"/>
      <c r="P155" s="291"/>
    </row>
    <row r="156" spans="13:16" x14ac:dyDescent="0.25">
      <c r="O156" s="291"/>
      <c r="P156" s="291"/>
    </row>
    <row r="157" spans="13:16" x14ac:dyDescent="0.25">
      <c r="O157" s="291"/>
      <c r="P157" s="291"/>
    </row>
    <row r="158" spans="13:16" x14ac:dyDescent="0.25">
      <c r="O158" s="291"/>
      <c r="P158" s="291"/>
    </row>
    <row r="159" spans="13:16" x14ac:dyDescent="0.25">
      <c r="O159" s="291"/>
      <c r="P159" s="291"/>
    </row>
    <row r="160" spans="13:16" x14ac:dyDescent="0.25">
      <c r="O160" s="291"/>
      <c r="P160" s="291"/>
    </row>
    <row r="161" spans="15:16" x14ac:dyDescent="0.25">
      <c r="O161" s="291"/>
      <c r="P161" s="291"/>
    </row>
    <row r="162" spans="15:16" x14ac:dyDescent="0.25">
      <c r="O162" s="291"/>
      <c r="P162" s="291"/>
    </row>
    <row r="163" spans="15:16" x14ac:dyDescent="0.25">
      <c r="O163" s="291"/>
      <c r="P163" s="291"/>
    </row>
    <row r="164" spans="15:16" x14ac:dyDescent="0.25">
      <c r="O164" s="291"/>
      <c r="P164" s="291"/>
    </row>
    <row r="165" spans="15:16" x14ac:dyDescent="0.25">
      <c r="O165" s="291"/>
      <c r="P165" s="291"/>
    </row>
    <row r="166" spans="15:16" x14ac:dyDescent="0.25">
      <c r="O166" s="291"/>
      <c r="P166" s="291"/>
    </row>
    <row r="167" spans="15:16" x14ac:dyDescent="0.25">
      <c r="O167" s="291"/>
      <c r="P167" s="291"/>
    </row>
    <row r="168" spans="15:16" x14ac:dyDescent="0.25">
      <c r="O168" s="291"/>
      <c r="P168" s="291"/>
    </row>
    <row r="169" spans="15:16" x14ac:dyDescent="0.25">
      <c r="O169" s="291"/>
      <c r="P169" s="291"/>
    </row>
    <row r="170" spans="15:16" x14ac:dyDescent="0.25">
      <c r="O170" s="291"/>
      <c r="P170" s="291"/>
    </row>
    <row r="171" spans="15:16" x14ac:dyDescent="0.25">
      <c r="O171" s="291"/>
      <c r="P171" s="291"/>
    </row>
    <row r="172" spans="15:16" x14ac:dyDescent="0.25">
      <c r="O172" s="291"/>
      <c r="P172" s="291"/>
    </row>
    <row r="173" spans="15:16" x14ac:dyDescent="0.25">
      <c r="O173" s="291"/>
    </row>
    <row r="174" spans="15:16" x14ac:dyDescent="0.25">
      <c r="O174" s="291"/>
    </row>
    <row r="175" spans="15:16" x14ac:dyDescent="0.25">
      <c r="O175" s="291"/>
    </row>
    <row r="176" spans="15:16" x14ac:dyDescent="0.25">
      <c r="O176" s="291"/>
    </row>
    <row r="177" spans="15:15" x14ac:dyDescent="0.25">
      <c r="O177" s="291"/>
    </row>
    <row r="178" spans="15:15" x14ac:dyDescent="0.25">
      <c r="O178" s="291"/>
    </row>
    <row r="179" spans="15:15" x14ac:dyDescent="0.25">
      <c r="O179" s="291"/>
    </row>
    <row r="180" spans="15:15" x14ac:dyDescent="0.25">
      <c r="O180" s="291"/>
    </row>
    <row r="181" spans="15:15" x14ac:dyDescent="0.25">
      <c r="O181" s="291"/>
    </row>
    <row r="182" spans="15:15" x14ac:dyDescent="0.25">
      <c r="O182" s="291"/>
    </row>
    <row r="183" spans="15:15" x14ac:dyDescent="0.25">
      <c r="O183" s="291"/>
    </row>
    <row r="184" spans="15:15" x14ac:dyDescent="0.25">
      <c r="O184" s="291"/>
    </row>
    <row r="185" spans="15:15" x14ac:dyDescent="0.25">
      <c r="O185" s="291"/>
    </row>
    <row r="186" spans="15:15" x14ac:dyDescent="0.25">
      <c r="O186" s="291"/>
    </row>
    <row r="187" spans="15:15" x14ac:dyDescent="0.25">
      <c r="O187" s="291"/>
    </row>
    <row r="188" spans="15:15" x14ac:dyDescent="0.25">
      <c r="O188" s="291"/>
    </row>
    <row r="189" spans="15:15" x14ac:dyDescent="0.25">
      <c r="O189" s="291"/>
    </row>
    <row r="190" spans="15:15" x14ac:dyDescent="0.25">
      <c r="O190" s="291"/>
    </row>
    <row r="191" spans="15:15" x14ac:dyDescent="0.25">
      <c r="O191" s="291"/>
    </row>
    <row r="192" spans="15:15" x14ac:dyDescent="0.25">
      <c r="O192" s="291"/>
    </row>
    <row r="193" spans="15:15" x14ac:dyDescent="0.25">
      <c r="O193" s="291"/>
    </row>
    <row r="194" spans="15:15" x14ac:dyDescent="0.25">
      <c r="O194" s="291"/>
    </row>
    <row r="195" spans="15:15" x14ac:dyDescent="0.25">
      <c r="O195" s="291"/>
    </row>
    <row r="196" spans="15:15" x14ac:dyDescent="0.25">
      <c r="O196" s="291"/>
    </row>
    <row r="197" spans="15:15" x14ac:dyDescent="0.25">
      <c r="O197" s="291"/>
    </row>
    <row r="198" spans="15:15" x14ac:dyDescent="0.25">
      <c r="O198" s="291"/>
    </row>
    <row r="199" spans="15:15" x14ac:dyDescent="0.25">
      <c r="O199" s="291"/>
    </row>
    <row r="200" spans="15:15" x14ac:dyDescent="0.25">
      <c r="O200" s="291"/>
    </row>
    <row r="201" spans="15:15" x14ac:dyDescent="0.25">
      <c r="O201" s="291"/>
    </row>
    <row r="202" spans="15:15" x14ac:dyDescent="0.25">
      <c r="O202" s="291"/>
    </row>
    <row r="203" spans="15:15" x14ac:dyDescent="0.25">
      <c r="O203" s="291"/>
    </row>
    <row r="204" spans="15:15" x14ac:dyDescent="0.25">
      <c r="O204" s="291"/>
    </row>
    <row r="205" spans="15:15" x14ac:dyDescent="0.25">
      <c r="O205" s="291"/>
    </row>
    <row r="206" spans="15:15" x14ac:dyDescent="0.25">
      <c r="O206" s="291"/>
    </row>
    <row r="207" spans="15:15" x14ac:dyDescent="0.25">
      <c r="O207" s="291"/>
    </row>
    <row r="208" spans="15:15" x14ac:dyDescent="0.25">
      <c r="O208" s="291"/>
    </row>
    <row r="209" spans="15:15" x14ac:dyDescent="0.25">
      <c r="O209" s="291"/>
    </row>
    <row r="210" spans="15:15" x14ac:dyDescent="0.25">
      <c r="O210" s="291"/>
    </row>
    <row r="211" spans="15:15" x14ac:dyDescent="0.25">
      <c r="O211" s="291"/>
    </row>
    <row r="212" spans="15:15" x14ac:dyDescent="0.25">
      <c r="O212" s="291"/>
    </row>
    <row r="213" spans="15:15" x14ac:dyDescent="0.25">
      <c r="O213" s="291"/>
    </row>
    <row r="214" spans="15:15" x14ac:dyDescent="0.25">
      <c r="O214" s="291"/>
    </row>
    <row r="215" spans="15:15" x14ac:dyDescent="0.25">
      <c r="O215" s="291"/>
    </row>
    <row r="216" spans="15:15" x14ac:dyDescent="0.25">
      <c r="O216" s="291"/>
    </row>
    <row r="217" spans="15:15" x14ac:dyDescent="0.25">
      <c r="O217" s="291"/>
    </row>
    <row r="218" spans="15:15" x14ac:dyDescent="0.25">
      <c r="O218" s="291"/>
    </row>
    <row r="219" spans="15:15" x14ac:dyDescent="0.25">
      <c r="O219" s="291"/>
    </row>
    <row r="220" spans="15:15" x14ac:dyDescent="0.25">
      <c r="O220" s="291"/>
    </row>
    <row r="221" spans="15:15" x14ac:dyDescent="0.25">
      <c r="O221" s="291"/>
    </row>
    <row r="222" spans="15:15" x14ac:dyDescent="0.25">
      <c r="O222" s="291"/>
    </row>
    <row r="223" spans="15:15" x14ac:dyDescent="0.25">
      <c r="O223" s="291"/>
    </row>
    <row r="224" spans="15:15" x14ac:dyDescent="0.25">
      <c r="O224" s="291"/>
    </row>
    <row r="225" spans="15:15" x14ac:dyDescent="0.25">
      <c r="O225" s="291"/>
    </row>
    <row r="226" spans="15:15" x14ac:dyDescent="0.25">
      <c r="O226" s="291"/>
    </row>
    <row r="227" spans="15:15" x14ac:dyDescent="0.25">
      <c r="O227" s="291"/>
    </row>
    <row r="228" spans="15:15" x14ac:dyDescent="0.25">
      <c r="O228" s="291"/>
    </row>
    <row r="229" spans="15:15" x14ac:dyDescent="0.25">
      <c r="O229" s="291"/>
    </row>
    <row r="230" spans="15:15" x14ac:dyDescent="0.25">
      <c r="O230" s="291"/>
    </row>
    <row r="231" spans="15:15" x14ac:dyDescent="0.25">
      <c r="O231" s="291"/>
    </row>
    <row r="232" spans="15:15" x14ac:dyDescent="0.25">
      <c r="O232" s="291"/>
    </row>
    <row r="233" spans="15:15" x14ac:dyDescent="0.25">
      <c r="O233" s="291"/>
    </row>
    <row r="234" spans="15:15" x14ac:dyDescent="0.25">
      <c r="O234" s="291"/>
    </row>
    <row r="235" spans="15:15" x14ac:dyDescent="0.25">
      <c r="O235" s="291"/>
    </row>
    <row r="236" spans="15:15" x14ac:dyDescent="0.25">
      <c r="O236" s="291"/>
    </row>
    <row r="237" spans="15:15" x14ac:dyDescent="0.25">
      <c r="O237" s="291"/>
    </row>
    <row r="238" spans="15:15" x14ac:dyDescent="0.25">
      <c r="O238" s="291"/>
    </row>
    <row r="239" spans="15:15" x14ac:dyDescent="0.25">
      <c r="O239" s="291"/>
    </row>
    <row r="240" spans="15:15" x14ac:dyDescent="0.25">
      <c r="O240" s="291"/>
    </row>
    <row r="241" spans="15:15" x14ac:dyDescent="0.25">
      <c r="O241" s="291"/>
    </row>
    <row r="242" spans="15:15" x14ac:dyDescent="0.25">
      <c r="O242" s="291"/>
    </row>
    <row r="243" spans="15:15" x14ac:dyDescent="0.25">
      <c r="O243" s="291"/>
    </row>
    <row r="244" spans="15:15" x14ac:dyDescent="0.25">
      <c r="O244" s="291"/>
    </row>
    <row r="245" spans="15:15" x14ac:dyDescent="0.25">
      <c r="O245" s="291"/>
    </row>
    <row r="246" spans="15:15" x14ac:dyDescent="0.25">
      <c r="O246" s="291"/>
    </row>
    <row r="247" spans="15:15" x14ac:dyDescent="0.25">
      <c r="O247" s="291"/>
    </row>
  </sheetData>
  <mergeCells count="27">
    <mergeCell ref="U7:U8"/>
    <mergeCell ref="V7:V8"/>
    <mergeCell ref="W7:X7"/>
    <mergeCell ref="U6:X6"/>
    <mergeCell ref="Y6:Y8"/>
    <mergeCell ref="Z6:Z8"/>
    <mergeCell ref="J7:J8"/>
    <mergeCell ref="K7:K8"/>
    <mergeCell ref="L7:M7"/>
    <mergeCell ref="N7:N8"/>
    <mergeCell ref="O7:O8"/>
    <mergeCell ref="P7:P8"/>
    <mergeCell ref="Q7:R7"/>
    <mergeCell ref="G6:G8"/>
    <mergeCell ref="H6:H8"/>
    <mergeCell ref="I6:I8"/>
    <mergeCell ref="J6:M6"/>
    <mergeCell ref="N6:R6"/>
    <mergeCell ref="S6:T6"/>
    <mergeCell ref="S7:S8"/>
    <mergeCell ref="T7:T8"/>
    <mergeCell ref="A6:A8"/>
    <mergeCell ref="B6:B8"/>
    <mergeCell ref="C6:C8"/>
    <mergeCell ref="D6:D8"/>
    <mergeCell ref="E6:E8"/>
    <mergeCell ref="F6:F8"/>
  </mergeCells>
  <conditionalFormatting sqref="M10:M18 L51:M52 Q51:R52 W51:X52">
    <cfRule type="cellIs" dxfId="107" priority="107" operator="lessThan">
      <formula>0</formula>
    </cfRule>
    <cfRule type="cellIs" dxfId="106" priority="108" operator="greaterThan">
      <formula>0</formula>
    </cfRule>
  </conditionalFormatting>
  <conditionalFormatting sqref="R10:R18">
    <cfRule type="cellIs" dxfId="105" priority="105" operator="lessThan">
      <formula>0</formula>
    </cfRule>
    <cfRule type="cellIs" dxfId="104" priority="106" operator="greaterThan">
      <formula>0</formula>
    </cfRule>
  </conditionalFormatting>
  <conditionalFormatting sqref="X10:X18">
    <cfRule type="cellIs" dxfId="103" priority="103" operator="lessThan">
      <formula>0</formula>
    </cfRule>
    <cfRule type="cellIs" dxfId="102" priority="104" operator="greaterThan">
      <formula>0</formula>
    </cfRule>
  </conditionalFormatting>
  <conditionalFormatting sqref="L10:L18">
    <cfRule type="cellIs" dxfId="101" priority="101" operator="lessThan">
      <formula>0</formula>
    </cfRule>
    <cfRule type="cellIs" dxfId="100" priority="102" operator="greaterThan">
      <formula>0</formula>
    </cfRule>
  </conditionalFormatting>
  <conditionalFormatting sqref="Q10:Q18">
    <cfRule type="cellIs" dxfId="99" priority="99" operator="lessThan">
      <formula>0</formula>
    </cfRule>
    <cfRule type="cellIs" dxfId="98" priority="100" operator="greaterThan">
      <formula>0</formula>
    </cfRule>
  </conditionalFormatting>
  <conditionalFormatting sqref="W10:W18">
    <cfRule type="cellIs" dxfId="97" priority="97" operator="lessThan">
      <formula>0</formula>
    </cfRule>
    <cfRule type="cellIs" dxfId="96" priority="98" operator="greaterThan">
      <formula>0</formula>
    </cfRule>
  </conditionalFormatting>
  <conditionalFormatting sqref="M40:M43 M45:M49 M54:M57 M59:M62 M64:M68 M70:M71 M19:M38">
    <cfRule type="cellIs" dxfId="95" priority="95" operator="lessThan">
      <formula>0</formula>
    </cfRule>
    <cfRule type="cellIs" dxfId="94" priority="96" operator="greaterThan">
      <formula>0</formula>
    </cfRule>
  </conditionalFormatting>
  <conditionalFormatting sqref="R40:R43 R45:R49 R54:R57 R59:R62 R64:R68 R70:R71 R19:R38">
    <cfRule type="cellIs" dxfId="93" priority="93" operator="lessThan">
      <formula>0</formula>
    </cfRule>
    <cfRule type="cellIs" dxfId="92" priority="94" operator="greaterThan">
      <formula>0</formula>
    </cfRule>
  </conditionalFormatting>
  <conditionalFormatting sqref="X40:X43 X45:X49 X54:X57 X59:X62 X64:X68 X70:X71 X19:X38">
    <cfRule type="cellIs" dxfId="91" priority="91" operator="lessThan">
      <formula>0</formula>
    </cfRule>
    <cfRule type="cellIs" dxfId="90" priority="92" operator="greaterThan">
      <formula>0</formula>
    </cfRule>
  </conditionalFormatting>
  <conditionalFormatting sqref="L40:L43 L45:L49 L54:L57 L59:L62 L64:L68 L70:L71 L19:L38">
    <cfRule type="cellIs" dxfId="89" priority="89" operator="lessThan">
      <formula>0</formula>
    </cfRule>
    <cfRule type="cellIs" dxfId="88" priority="90" operator="greaterThan">
      <formula>0</formula>
    </cfRule>
  </conditionalFormatting>
  <conditionalFormatting sqref="Q40:Q43 Q45:Q49 Q54:Q57 Q59:Q62 Q64:Q68 Q70:Q71 Q19:Q38">
    <cfRule type="cellIs" dxfId="87" priority="87" operator="lessThan">
      <formula>0</formula>
    </cfRule>
    <cfRule type="cellIs" dxfId="86" priority="88" operator="greaterThan">
      <formula>0</formula>
    </cfRule>
  </conditionalFormatting>
  <conditionalFormatting sqref="W40:W43 W45:W49 W54:W57 W59:W62 W64:W68 W70:W71 W19:W38">
    <cfRule type="cellIs" dxfId="85" priority="85" operator="lessThan">
      <formula>0</formula>
    </cfRule>
    <cfRule type="cellIs" dxfId="84" priority="86" operator="greaterThan">
      <formula>0</formula>
    </cfRule>
  </conditionalFormatting>
  <conditionalFormatting sqref="M39">
    <cfRule type="cellIs" dxfId="83" priority="83" operator="lessThan">
      <formula>0</formula>
    </cfRule>
    <cfRule type="cellIs" dxfId="82" priority="84" operator="greaterThan">
      <formula>0</formula>
    </cfRule>
  </conditionalFormatting>
  <conditionalFormatting sqref="R39">
    <cfRule type="cellIs" dxfId="81" priority="81" operator="lessThan">
      <formula>0</formula>
    </cfRule>
    <cfRule type="cellIs" dxfId="80" priority="82" operator="greaterThan">
      <formula>0</formula>
    </cfRule>
  </conditionalFormatting>
  <conditionalFormatting sqref="X39">
    <cfRule type="cellIs" dxfId="79" priority="79" operator="lessThan">
      <formula>0</formula>
    </cfRule>
    <cfRule type="cellIs" dxfId="78" priority="80" operator="greaterThan">
      <formula>0</formula>
    </cfRule>
  </conditionalFormatting>
  <conditionalFormatting sqref="L39">
    <cfRule type="cellIs" dxfId="77" priority="77" operator="lessThan">
      <formula>0</formula>
    </cfRule>
    <cfRule type="cellIs" dxfId="76" priority="78" operator="greaterThan">
      <formula>0</formula>
    </cfRule>
  </conditionalFormatting>
  <conditionalFormatting sqref="Q39">
    <cfRule type="cellIs" dxfId="75" priority="75" operator="lessThan">
      <formula>0</formula>
    </cfRule>
    <cfRule type="cellIs" dxfId="74" priority="76" operator="greaterThan">
      <formula>0</formula>
    </cfRule>
  </conditionalFormatting>
  <conditionalFormatting sqref="W39">
    <cfRule type="cellIs" dxfId="73" priority="73" operator="lessThan">
      <formula>0</formula>
    </cfRule>
    <cfRule type="cellIs" dxfId="72" priority="74" operator="greaterThan">
      <formula>0</formula>
    </cfRule>
  </conditionalFormatting>
  <conditionalFormatting sqref="M44">
    <cfRule type="cellIs" dxfId="71" priority="71" operator="lessThan">
      <formula>0</formula>
    </cfRule>
    <cfRule type="cellIs" dxfId="70" priority="72" operator="greaterThan">
      <formula>0</formula>
    </cfRule>
  </conditionalFormatting>
  <conditionalFormatting sqref="R44">
    <cfRule type="cellIs" dxfId="69" priority="69" operator="lessThan">
      <formula>0</formula>
    </cfRule>
    <cfRule type="cellIs" dxfId="68" priority="70" operator="greaterThan">
      <formula>0</formula>
    </cfRule>
  </conditionalFormatting>
  <conditionalFormatting sqref="X44">
    <cfRule type="cellIs" dxfId="67" priority="67" operator="lessThan">
      <formula>0</formula>
    </cfRule>
    <cfRule type="cellIs" dxfId="66" priority="68" operator="greaterThan">
      <formula>0</formula>
    </cfRule>
  </conditionalFormatting>
  <conditionalFormatting sqref="L44">
    <cfRule type="cellIs" dxfId="65" priority="65" operator="lessThan">
      <formula>0</formula>
    </cfRule>
    <cfRule type="cellIs" dxfId="64" priority="66" operator="greaterThan">
      <formula>0</formula>
    </cfRule>
  </conditionalFormatting>
  <conditionalFormatting sqref="Q44">
    <cfRule type="cellIs" dxfId="63" priority="63" operator="lessThan">
      <formula>0</formula>
    </cfRule>
    <cfRule type="cellIs" dxfId="62" priority="64" operator="greaterThan">
      <formula>0</formula>
    </cfRule>
  </conditionalFormatting>
  <conditionalFormatting sqref="W44">
    <cfRule type="cellIs" dxfId="61" priority="61" operator="lessThan">
      <formula>0</formula>
    </cfRule>
    <cfRule type="cellIs" dxfId="60" priority="62" operator="greaterThan">
      <formula>0</formula>
    </cfRule>
  </conditionalFormatting>
  <conditionalFormatting sqref="M50">
    <cfRule type="cellIs" dxfId="59" priority="59" operator="lessThan">
      <formula>0</formula>
    </cfRule>
    <cfRule type="cellIs" dxfId="58" priority="60" operator="greaterThan">
      <formula>0</formula>
    </cfRule>
  </conditionalFormatting>
  <conditionalFormatting sqref="R50">
    <cfRule type="cellIs" dxfId="57" priority="57" operator="lessThan">
      <formula>0</formula>
    </cfRule>
    <cfRule type="cellIs" dxfId="56" priority="58" operator="greaterThan">
      <formula>0</formula>
    </cfRule>
  </conditionalFormatting>
  <conditionalFormatting sqref="X50">
    <cfRule type="cellIs" dxfId="55" priority="55" operator="lessThan">
      <formula>0</formula>
    </cfRule>
    <cfRule type="cellIs" dxfId="54" priority="56" operator="greaterThan">
      <formula>0</formula>
    </cfRule>
  </conditionalFormatting>
  <conditionalFormatting sqref="L50">
    <cfRule type="cellIs" dxfId="53" priority="53" operator="lessThan">
      <formula>0</formula>
    </cfRule>
    <cfRule type="cellIs" dxfId="52" priority="54" operator="greaterThan">
      <formula>0</formula>
    </cfRule>
  </conditionalFormatting>
  <conditionalFormatting sqref="Q50">
    <cfRule type="cellIs" dxfId="51" priority="51" operator="lessThan">
      <formula>0</formula>
    </cfRule>
    <cfRule type="cellIs" dxfId="50" priority="52" operator="greaterThan">
      <formula>0</formula>
    </cfRule>
  </conditionalFormatting>
  <conditionalFormatting sqref="W50">
    <cfRule type="cellIs" dxfId="49" priority="49" operator="lessThan">
      <formula>0</formula>
    </cfRule>
    <cfRule type="cellIs" dxfId="48" priority="50" operator="greaterThan">
      <formula>0</formula>
    </cfRule>
  </conditionalFormatting>
  <conditionalFormatting sqref="M53">
    <cfRule type="cellIs" dxfId="47" priority="47" operator="lessThan">
      <formula>0</formula>
    </cfRule>
    <cfRule type="cellIs" dxfId="46" priority="48" operator="greaterThan">
      <formula>0</formula>
    </cfRule>
  </conditionalFormatting>
  <conditionalFormatting sqref="R53">
    <cfRule type="cellIs" dxfId="45" priority="45" operator="lessThan">
      <formula>0</formula>
    </cfRule>
    <cfRule type="cellIs" dxfId="44" priority="46" operator="greaterThan">
      <formula>0</formula>
    </cfRule>
  </conditionalFormatting>
  <conditionalFormatting sqref="X53">
    <cfRule type="cellIs" dxfId="43" priority="43" operator="lessThan">
      <formula>0</formula>
    </cfRule>
    <cfRule type="cellIs" dxfId="42" priority="44" operator="greaterThan">
      <formula>0</formula>
    </cfRule>
  </conditionalFormatting>
  <conditionalFormatting sqref="L53">
    <cfRule type="cellIs" dxfId="41" priority="41" operator="lessThan">
      <formula>0</formula>
    </cfRule>
    <cfRule type="cellIs" dxfId="40" priority="42" operator="greaterThan">
      <formula>0</formula>
    </cfRule>
  </conditionalFormatting>
  <conditionalFormatting sqref="Q53">
    <cfRule type="cellIs" dxfId="39" priority="39" operator="lessThan">
      <formula>0</formula>
    </cfRule>
    <cfRule type="cellIs" dxfId="38" priority="40" operator="greaterThan">
      <formula>0</formula>
    </cfRule>
  </conditionalFormatting>
  <conditionalFormatting sqref="W53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M58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R58">
    <cfRule type="cellIs" dxfId="33" priority="33" operator="lessThan">
      <formula>0</formula>
    </cfRule>
    <cfRule type="cellIs" dxfId="32" priority="34" operator="greaterThan">
      <formula>0</formula>
    </cfRule>
  </conditionalFormatting>
  <conditionalFormatting sqref="X58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L58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Q58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W58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M63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R63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X63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L63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Q63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W63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M69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R69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X69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L69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Q6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W6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пример заполнения (суточный)</vt:lpstr>
      <vt:lpstr>пример заполнения (еженедельно)</vt:lpstr>
      <vt:lpstr>отчет_месячный</vt:lpstr>
      <vt:lpstr>пример заполнения (месячный)</vt:lpstr>
      <vt:lpstr>11.01</vt:lpstr>
      <vt:lpstr>18.01</vt:lpstr>
      <vt:lpstr>25.01</vt:lpstr>
      <vt:lpstr>01.02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Кириллова Татьяна Геннадьевна</cp:lastModifiedBy>
  <cp:lastPrinted>2020-04-06T11:03:14Z</cp:lastPrinted>
  <dcterms:created xsi:type="dcterms:W3CDTF">2020-04-04T12:22:48Z</dcterms:created>
  <dcterms:modified xsi:type="dcterms:W3CDTF">2021-02-01T06:49:57Z</dcterms:modified>
</cp:coreProperties>
</file>