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ЕЖЕНЕДЕЛЬНЫЙ МОНИТОРИНК_Россети\"/>
    </mc:Choice>
  </mc:AlternateContent>
  <bookViews>
    <workbookView xWindow="-120" yWindow="-60" windowWidth="24240" windowHeight="13680" tabRatio="840" firstSheet="1" activeTab="1"/>
  </bookViews>
  <sheets>
    <sheet name="пример заполнения (суточный)" sheetId="3" state="hidden" r:id="rId1"/>
    <sheet name="отчет_еженедельный" sheetId="4" r:id="rId2"/>
    <sheet name="пример заполнения (еженедельно)" sheetId="5" state="hidden" r:id="rId3"/>
    <sheet name="отчет_месячный" sheetId="6" state="hidden" r:id="rId4"/>
    <sheet name="пример заполнения (месячный)" sheetId="7" state="hidden" r:id="rId5"/>
  </sheets>
  <definedNames>
    <definedName name="_xlnm._FilterDatabase" localSheetId="1" hidden="1">отчет_еженедельный!$D$9:$H$111</definedName>
    <definedName name="_xlnm._FilterDatabase" localSheetId="3" hidden="1">отчет_месячный!$A$9:$U$55</definedName>
    <definedName name="_xlnm._FilterDatabase" localSheetId="2" hidden="1">'пример заполнения (еженедельно)'!$A$9:$E$55</definedName>
    <definedName name="_xlnm._FilterDatabase" localSheetId="4" hidden="1">'пример заполнения (месячный)'!$A$9:$U$55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4" l="1"/>
  <c r="L19" i="4"/>
  <c r="M86" i="4" l="1"/>
  <c r="M82" i="4"/>
  <c r="P23" i="4" l="1"/>
  <c r="Q23" i="4"/>
  <c r="P24" i="4"/>
  <c r="Q24" i="4"/>
  <c r="P25" i="4"/>
  <c r="Q25" i="4"/>
  <c r="P26" i="4"/>
  <c r="Q26" i="4"/>
  <c r="P27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42" i="4"/>
  <c r="Q42" i="4"/>
  <c r="P43" i="4"/>
  <c r="Q43" i="4"/>
  <c r="P44" i="4"/>
  <c r="Q44" i="4"/>
  <c r="P45" i="4"/>
  <c r="Q45" i="4"/>
  <c r="P46" i="4"/>
  <c r="Q46" i="4"/>
  <c r="P47" i="4"/>
  <c r="Q47" i="4"/>
  <c r="P48" i="4"/>
  <c r="Q48" i="4"/>
  <c r="P49" i="4"/>
  <c r="Q49" i="4"/>
  <c r="P50" i="4"/>
  <c r="Q50" i="4"/>
  <c r="P51" i="4"/>
  <c r="Q51" i="4"/>
  <c r="P52" i="4"/>
  <c r="Q52" i="4"/>
  <c r="P53" i="4"/>
  <c r="Q53" i="4"/>
  <c r="P54" i="4"/>
  <c r="Q54" i="4"/>
  <c r="P55" i="4"/>
  <c r="Q55" i="4"/>
  <c r="P56" i="4"/>
  <c r="Q56" i="4"/>
  <c r="P57" i="4"/>
  <c r="Q57" i="4"/>
  <c r="P58" i="4"/>
  <c r="Q58" i="4"/>
  <c r="P59" i="4"/>
  <c r="Q59" i="4"/>
  <c r="P60" i="4"/>
  <c r="Q60" i="4"/>
  <c r="P89" i="4"/>
  <c r="Q89" i="4"/>
  <c r="P90" i="4"/>
  <c r="Q90" i="4"/>
  <c r="P91" i="4"/>
  <c r="Q91" i="4"/>
  <c r="P92" i="4"/>
  <c r="Q92" i="4"/>
  <c r="P93" i="4"/>
  <c r="Q93" i="4"/>
  <c r="P94" i="4"/>
  <c r="Q94" i="4"/>
  <c r="P95" i="4"/>
  <c r="Q95" i="4"/>
  <c r="P96" i="4"/>
  <c r="Q96" i="4"/>
  <c r="P97" i="4"/>
  <c r="Q97" i="4"/>
  <c r="P98" i="4"/>
  <c r="Q98" i="4"/>
  <c r="P99" i="4"/>
  <c r="Q99" i="4"/>
  <c r="P100" i="4"/>
  <c r="Q100" i="4"/>
  <c r="P101" i="4"/>
  <c r="Q101" i="4"/>
  <c r="P102" i="4"/>
  <c r="Q102" i="4"/>
  <c r="P103" i="4"/>
  <c r="Q103" i="4"/>
  <c r="P104" i="4"/>
  <c r="Q104" i="4"/>
  <c r="P105" i="4"/>
  <c r="Q105" i="4"/>
  <c r="P106" i="4"/>
  <c r="Q106" i="4"/>
  <c r="P107" i="4"/>
  <c r="Q107" i="4"/>
  <c r="P108" i="4"/>
  <c r="Q108" i="4"/>
  <c r="P109" i="4"/>
  <c r="Q109" i="4"/>
  <c r="Q83" i="4" l="1"/>
  <c r="P83" i="4"/>
  <c r="Q80" i="4"/>
  <c r="P80" i="4"/>
  <c r="Q75" i="4"/>
  <c r="P75" i="4"/>
  <c r="Q70" i="4"/>
  <c r="P70" i="4"/>
  <c r="Q65" i="4"/>
  <c r="P65" i="4"/>
  <c r="Q61" i="4" l="1"/>
  <c r="P61" i="4"/>
  <c r="G9" i="3" l="1"/>
  <c r="G95" i="3"/>
  <c r="H95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G87" i="3"/>
  <c r="H87" i="3" s="1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F86" i="3"/>
  <c r="E86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F85" i="3"/>
  <c r="E85" i="3"/>
  <c r="G84" i="3"/>
  <c r="H84" i="3" s="1"/>
  <c r="G83" i="3"/>
  <c r="H83" i="3" s="1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F82" i="3"/>
  <c r="E82" i="3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AM71" i="3"/>
  <c r="AM72" i="3" s="1"/>
  <c r="AM73" i="3" s="1"/>
  <c r="AL71" i="3"/>
  <c r="AL72" i="3" s="1"/>
  <c r="AL73" i="3" s="1"/>
  <c r="AK71" i="3"/>
  <c r="AK72" i="3" s="1"/>
  <c r="AK73" i="3" s="1"/>
  <c r="AJ71" i="3"/>
  <c r="AJ72" i="3" s="1"/>
  <c r="AJ73" i="3" s="1"/>
  <c r="AI71" i="3"/>
  <c r="AI72" i="3" s="1"/>
  <c r="AI73" i="3" s="1"/>
  <c r="AH71" i="3"/>
  <c r="AH72" i="3" s="1"/>
  <c r="AH73" i="3" s="1"/>
  <c r="AG71" i="3"/>
  <c r="AG72" i="3" s="1"/>
  <c r="AG73" i="3" s="1"/>
  <c r="AF71" i="3"/>
  <c r="AF72" i="3" s="1"/>
  <c r="AF73" i="3" s="1"/>
  <c r="AE71" i="3"/>
  <c r="AE72" i="3" s="1"/>
  <c r="AE73" i="3" s="1"/>
  <c r="AD71" i="3"/>
  <c r="AD72" i="3" s="1"/>
  <c r="AD73" i="3" s="1"/>
  <c r="AC71" i="3"/>
  <c r="AC72" i="3" s="1"/>
  <c r="AC73" i="3" s="1"/>
  <c r="AB71" i="3"/>
  <c r="AB72" i="3" s="1"/>
  <c r="AB73" i="3" s="1"/>
  <c r="AA71" i="3"/>
  <c r="AA72" i="3" s="1"/>
  <c r="AA73" i="3" s="1"/>
  <c r="Z71" i="3"/>
  <c r="Z72" i="3" s="1"/>
  <c r="Z73" i="3" s="1"/>
  <c r="Y71" i="3"/>
  <c r="Y72" i="3" s="1"/>
  <c r="Y73" i="3" s="1"/>
  <c r="X71" i="3"/>
  <c r="X72" i="3" s="1"/>
  <c r="X73" i="3" s="1"/>
  <c r="W71" i="3"/>
  <c r="W72" i="3" s="1"/>
  <c r="W73" i="3" s="1"/>
  <c r="V71" i="3"/>
  <c r="V72" i="3" s="1"/>
  <c r="V73" i="3" s="1"/>
  <c r="U71" i="3"/>
  <c r="U72" i="3" s="1"/>
  <c r="U73" i="3" s="1"/>
  <c r="T71" i="3"/>
  <c r="T72" i="3" s="1"/>
  <c r="T73" i="3" s="1"/>
  <c r="S71" i="3"/>
  <c r="S72" i="3" s="1"/>
  <c r="S73" i="3" s="1"/>
  <c r="R71" i="3"/>
  <c r="R72" i="3" s="1"/>
  <c r="R73" i="3" s="1"/>
  <c r="Q71" i="3"/>
  <c r="Q72" i="3" s="1"/>
  <c r="Q73" i="3" s="1"/>
  <c r="P71" i="3"/>
  <c r="P72" i="3" s="1"/>
  <c r="P73" i="3" s="1"/>
  <c r="O71" i="3"/>
  <c r="O72" i="3" s="1"/>
  <c r="O73" i="3" s="1"/>
  <c r="N71" i="3"/>
  <c r="N72" i="3" s="1"/>
  <c r="N73" i="3" s="1"/>
  <c r="M71" i="3"/>
  <c r="M72" i="3" s="1"/>
  <c r="M73" i="3" s="1"/>
  <c r="L71" i="3"/>
  <c r="L72" i="3" s="1"/>
  <c r="L73" i="3" s="1"/>
  <c r="K71" i="3"/>
  <c r="K72" i="3" s="1"/>
  <c r="K73" i="3" s="1"/>
  <c r="J71" i="3"/>
  <c r="J72" i="3" s="1"/>
  <c r="J73" i="3" s="1"/>
  <c r="I71" i="3"/>
  <c r="I72" i="3" s="1"/>
  <c r="I73" i="3" s="1"/>
  <c r="F71" i="3"/>
  <c r="F72" i="3" s="1"/>
  <c r="F73" i="3" s="1"/>
  <c r="E71" i="3"/>
  <c r="E72" i="3" s="1"/>
  <c r="E73" i="3" s="1"/>
  <c r="G70" i="3"/>
  <c r="H70" i="3" s="1"/>
  <c r="G69" i="3"/>
  <c r="H69" i="3" s="1"/>
  <c r="G68" i="3"/>
  <c r="G67" i="3"/>
  <c r="H67" i="3" s="1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F66" i="3"/>
  <c r="E66" i="3"/>
  <c r="G65" i="3"/>
  <c r="H65" i="3" s="1"/>
  <c r="G64" i="3"/>
  <c r="H64" i="3" s="1"/>
  <c r="G63" i="3"/>
  <c r="H63" i="3" s="1"/>
  <c r="G62" i="3"/>
  <c r="H62" i="3" s="1"/>
  <c r="AM60" i="3"/>
  <c r="AM61" i="3" s="1"/>
  <c r="AL60" i="3"/>
  <c r="AL61" i="3" s="1"/>
  <c r="AK60" i="3"/>
  <c r="AK61" i="3" s="1"/>
  <c r="AJ60" i="3"/>
  <c r="AJ61" i="3" s="1"/>
  <c r="AI60" i="3"/>
  <c r="AI61" i="3" s="1"/>
  <c r="AH60" i="3"/>
  <c r="AH61" i="3" s="1"/>
  <c r="AG60" i="3"/>
  <c r="AG61" i="3" s="1"/>
  <c r="AF60" i="3"/>
  <c r="AF61" i="3" s="1"/>
  <c r="AE60" i="3"/>
  <c r="AE61" i="3" s="1"/>
  <c r="AD60" i="3"/>
  <c r="AD61" i="3" s="1"/>
  <c r="AC60" i="3"/>
  <c r="AC61" i="3" s="1"/>
  <c r="AB60" i="3"/>
  <c r="AB61" i="3" s="1"/>
  <c r="AA60" i="3"/>
  <c r="AA61" i="3" s="1"/>
  <c r="Z60" i="3"/>
  <c r="Z61" i="3" s="1"/>
  <c r="Y60" i="3"/>
  <c r="Y61" i="3" s="1"/>
  <c r="X60" i="3"/>
  <c r="X61" i="3" s="1"/>
  <c r="W60" i="3"/>
  <c r="W61" i="3" s="1"/>
  <c r="V60" i="3"/>
  <c r="V61" i="3" s="1"/>
  <c r="U60" i="3"/>
  <c r="U61" i="3" s="1"/>
  <c r="T60" i="3"/>
  <c r="T61" i="3" s="1"/>
  <c r="S60" i="3"/>
  <c r="S61" i="3" s="1"/>
  <c r="R60" i="3"/>
  <c r="R61" i="3" s="1"/>
  <c r="Q60" i="3"/>
  <c r="Q61" i="3" s="1"/>
  <c r="P60" i="3"/>
  <c r="P61" i="3" s="1"/>
  <c r="O60" i="3"/>
  <c r="O61" i="3" s="1"/>
  <c r="N60" i="3"/>
  <c r="N61" i="3" s="1"/>
  <c r="M60" i="3"/>
  <c r="M61" i="3" s="1"/>
  <c r="L60" i="3"/>
  <c r="L61" i="3" s="1"/>
  <c r="K60" i="3"/>
  <c r="K61" i="3" s="1"/>
  <c r="J60" i="3"/>
  <c r="J61" i="3" s="1"/>
  <c r="I60" i="3"/>
  <c r="I61" i="3" s="1"/>
  <c r="F60" i="3"/>
  <c r="F61" i="3" s="1"/>
  <c r="E60" i="3"/>
  <c r="E61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AM48" i="3"/>
  <c r="AM49" i="3" s="1"/>
  <c r="AL48" i="3"/>
  <c r="AL49" i="3" s="1"/>
  <c r="AK48" i="3"/>
  <c r="AK49" i="3" s="1"/>
  <c r="AJ48" i="3"/>
  <c r="AJ49" i="3" s="1"/>
  <c r="AI48" i="3"/>
  <c r="AI49" i="3" s="1"/>
  <c r="AH48" i="3"/>
  <c r="AH49" i="3" s="1"/>
  <c r="AG48" i="3"/>
  <c r="AG49" i="3" s="1"/>
  <c r="AF48" i="3"/>
  <c r="AF49" i="3" s="1"/>
  <c r="AE48" i="3"/>
  <c r="AE49" i="3" s="1"/>
  <c r="AD48" i="3"/>
  <c r="AD49" i="3" s="1"/>
  <c r="AC48" i="3"/>
  <c r="AC49" i="3" s="1"/>
  <c r="AB48" i="3"/>
  <c r="AB49" i="3" s="1"/>
  <c r="AA48" i="3"/>
  <c r="AA49" i="3" s="1"/>
  <c r="Z48" i="3"/>
  <c r="Z49" i="3" s="1"/>
  <c r="Y48" i="3"/>
  <c r="Y49" i="3" s="1"/>
  <c r="X48" i="3"/>
  <c r="X49" i="3" s="1"/>
  <c r="W48" i="3"/>
  <c r="W49" i="3" s="1"/>
  <c r="V48" i="3"/>
  <c r="V49" i="3" s="1"/>
  <c r="U48" i="3"/>
  <c r="U49" i="3" s="1"/>
  <c r="T48" i="3"/>
  <c r="T49" i="3" s="1"/>
  <c r="S48" i="3"/>
  <c r="S49" i="3" s="1"/>
  <c r="R48" i="3"/>
  <c r="R49" i="3" s="1"/>
  <c r="Q48" i="3"/>
  <c r="Q49" i="3" s="1"/>
  <c r="P48" i="3"/>
  <c r="P49" i="3" s="1"/>
  <c r="O48" i="3"/>
  <c r="O49" i="3" s="1"/>
  <c r="N48" i="3"/>
  <c r="N49" i="3" s="1"/>
  <c r="M48" i="3"/>
  <c r="M49" i="3" s="1"/>
  <c r="L48" i="3"/>
  <c r="L49" i="3" s="1"/>
  <c r="K48" i="3"/>
  <c r="K49" i="3" s="1"/>
  <c r="J48" i="3"/>
  <c r="J49" i="3" s="1"/>
  <c r="I48" i="3"/>
  <c r="I49" i="3" s="1"/>
  <c r="F48" i="3"/>
  <c r="F49" i="3" s="1"/>
  <c r="E48" i="3"/>
  <c r="E49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F40" i="3"/>
  <c r="E40" i="3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F32" i="3"/>
  <c r="E32" i="3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AM20" i="3"/>
  <c r="AL20" i="3"/>
  <c r="AK20" i="3"/>
  <c r="AJ20" i="3"/>
  <c r="AJ21" i="3" s="1"/>
  <c r="AI20" i="3"/>
  <c r="AI21" i="3" s="1"/>
  <c r="AH20" i="3"/>
  <c r="AH21" i="3" s="1"/>
  <c r="AG20" i="3"/>
  <c r="AG21" i="3" s="1"/>
  <c r="AF20" i="3"/>
  <c r="AF21" i="3" s="1"/>
  <c r="AE20" i="3"/>
  <c r="AD20" i="3"/>
  <c r="AC20" i="3"/>
  <c r="AC21" i="3" s="1"/>
  <c r="AB20" i="3"/>
  <c r="AB21" i="3" s="1"/>
  <c r="AA20" i="3"/>
  <c r="AA21" i="3" s="1"/>
  <c r="Z20" i="3"/>
  <c r="Z21" i="3" s="1"/>
  <c r="Y20" i="3"/>
  <c r="Y21" i="3" s="1"/>
  <c r="X20" i="3"/>
  <c r="X21" i="3" s="1"/>
  <c r="W20" i="3"/>
  <c r="V20" i="3"/>
  <c r="U20" i="3"/>
  <c r="U21" i="3" s="1"/>
  <c r="T20" i="3"/>
  <c r="T21" i="3" s="1"/>
  <c r="S20" i="3"/>
  <c r="S21" i="3" s="1"/>
  <c r="R20" i="3"/>
  <c r="R21" i="3" s="1"/>
  <c r="Q20" i="3"/>
  <c r="Q21" i="3" s="1"/>
  <c r="P20" i="3"/>
  <c r="P21" i="3" s="1"/>
  <c r="O20" i="3"/>
  <c r="N20" i="3"/>
  <c r="M20" i="3"/>
  <c r="M21" i="3" s="1"/>
  <c r="L20" i="3"/>
  <c r="L21" i="3" s="1"/>
  <c r="K20" i="3"/>
  <c r="K21" i="3" s="1"/>
  <c r="J20" i="3"/>
  <c r="J21" i="3" s="1"/>
  <c r="I20" i="3"/>
  <c r="I21" i="3" s="1"/>
  <c r="F20" i="3"/>
  <c r="E20" i="3"/>
  <c r="G32" i="3" l="1"/>
  <c r="H32" i="3" s="1"/>
  <c r="G82" i="3"/>
  <c r="H82" i="3" s="1"/>
  <c r="G66" i="3"/>
  <c r="H66" i="3" s="1"/>
  <c r="G86" i="3"/>
  <c r="H86" i="3" s="1"/>
  <c r="H68" i="3"/>
  <c r="G48" i="3"/>
  <c r="G49" i="3" s="1"/>
  <c r="H49" i="3" s="1"/>
  <c r="H33" i="3"/>
  <c r="H88" i="3"/>
  <c r="G60" i="3"/>
  <c r="G71" i="3"/>
  <c r="G85" i="3"/>
  <c r="H85" i="3" s="1"/>
  <c r="G20" i="3"/>
  <c r="E21" i="3"/>
  <c r="AK21" i="3"/>
  <c r="H50" i="3"/>
  <c r="F21" i="3"/>
  <c r="N21" i="3"/>
  <c r="V21" i="3"/>
  <c r="AD21" i="3"/>
  <c r="AL21" i="3"/>
  <c r="O21" i="3"/>
  <c r="W21" i="3"/>
  <c r="AE21" i="3"/>
  <c r="AM21" i="3"/>
  <c r="G40" i="3"/>
  <c r="H40" i="3" s="1"/>
  <c r="H48" i="3" l="1"/>
  <c r="G21" i="3"/>
  <c r="H21" i="3" s="1"/>
  <c r="H20" i="3"/>
  <c r="G72" i="3"/>
  <c r="H71" i="3"/>
  <c r="G61" i="3"/>
  <c r="H61" i="3" s="1"/>
  <c r="H60" i="3"/>
  <c r="G73" i="3" l="1"/>
  <c r="H73" i="3" s="1"/>
  <c r="H72" i="3"/>
  <c r="U55" i="7" l="1"/>
  <c r="T55" i="7"/>
  <c r="S55" i="7"/>
  <c r="R55" i="7"/>
  <c r="U54" i="7"/>
  <c r="T54" i="7"/>
  <c r="S54" i="7"/>
  <c r="R54" i="7"/>
  <c r="U53" i="7"/>
  <c r="T53" i="7"/>
  <c r="S53" i="7"/>
  <c r="R53" i="7"/>
  <c r="U52" i="7"/>
  <c r="T52" i="7"/>
  <c r="S52" i="7"/>
  <c r="R52" i="7"/>
  <c r="U50" i="7"/>
  <c r="T50" i="7"/>
  <c r="S50" i="7"/>
  <c r="R50" i="7"/>
  <c r="U49" i="7"/>
  <c r="T49" i="7"/>
  <c r="S49" i="7"/>
  <c r="R49" i="7"/>
  <c r="U48" i="7"/>
  <c r="T48" i="7"/>
  <c r="S48" i="7"/>
  <c r="R48" i="7"/>
  <c r="U47" i="7"/>
  <c r="T47" i="7"/>
  <c r="S47" i="7"/>
  <c r="R47" i="7"/>
  <c r="U46" i="7"/>
  <c r="T46" i="7"/>
  <c r="S46" i="7"/>
  <c r="R46" i="7"/>
  <c r="U44" i="7"/>
  <c r="T44" i="7"/>
  <c r="S44" i="7"/>
  <c r="R44" i="7"/>
  <c r="U43" i="7"/>
  <c r="T43" i="7"/>
  <c r="S43" i="7"/>
  <c r="R43" i="7"/>
  <c r="U42" i="7"/>
  <c r="T42" i="7"/>
  <c r="S42" i="7"/>
  <c r="R42" i="7"/>
  <c r="U41" i="7"/>
  <c r="T41" i="7"/>
  <c r="S41" i="7"/>
  <c r="R41" i="7"/>
  <c r="U39" i="7"/>
  <c r="T39" i="7"/>
  <c r="S39" i="7"/>
  <c r="R39" i="7"/>
  <c r="U38" i="7"/>
  <c r="T38" i="7"/>
  <c r="S38" i="7"/>
  <c r="R38" i="7"/>
  <c r="U37" i="7"/>
  <c r="T37" i="7"/>
  <c r="S37" i="7"/>
  <c r="R37" i="7"/>
  <c r="U36" i="7"/>
  <c r="T36" i="7"/>
  <c r="S36" i="7"/>
  <c r="R36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O9" i="7"/>
  <c r="P9" i="7" s="1"/>
  <c r="Q9" i="7" s="1"/>
  <c r="K9" i="7"/>
  <c r="B9" i="7"/>
  <c r="C9" i="7" s="1"/>
  <c r="D9" i="7" s="1"/>
  <c r="E9" i="7" s="1"/>
  <c r="F9" i="7" s="1"/>
  <c r="G9" i="7" s="1"/>
  <c r="U55" i="6"/>
  <c r="T55" i="6"/>
  <c r="S55" i="6"/>
  <c r="R55" i="6"/>
  <c r="U54" i="6"/>
  <c r="T54" i="6"/>
  <c r="S54" i="6"/>
  <c r="R54" i="6"/>
  <c r="U53" i="6"/>
  <c r="T53" i="6"/>
  <c r="S53" i="6"/>
  <c r="R53" i="6"/>
  <c r="U52" i="6"/>
  <c r="T52" i="6"/>
  <c r="S52" i="6"/>
  <c r="R52" i="6"/>
  <c r="U50" i="6"/>
  <c r="T50" i="6"/>
  <c r="S50" i="6"/>
  <c r="R50" i="6"/>
  <c r="U49" i="6"/>
  <c r="T49" i="6"/>
  <c r="S49" i="6"/>
  <c r="R49" i="6"/>
  <c r="U48" i="6"/>
  <c r="T48" i="6"/>
  <c r="S48" i="6"/>
  <c r="R48" i="6"/>
  <c r="U47" i="6"/>
  <c r="T47" i="6"/>
  <c r="S47" i="6"/>
  <c r="R47" i="6"/>
  <c r="U46" i="6"/>
  <c r="T46" i="6"/>
  <c r="S46" i="6"/>
  <c r="R46" i="6"/>
  <c r="U44" i="6"/>
  <c r="T44" i="6"/>
  <c r="S44" i="6"/>
  <c r="R44" i="6"/>
  <c r="U43" i="6"/>
  <c r="T43" i="6"/>
  <c r="S43" i="6"/>
  <c r="R43" i="6"/>
  <c r="U42" i="6"/>
  <c r="T42" i="6"/>
  <c r="S42" i="6"/>
  <c r="R42" i="6"/>
  <c r="U41" i="6"/>
  <c r="T41" i="6"/>
  <c r="S41" i="6"/>
  <c r="R41" i="6"/>
  <c r="U39" i="6"/>
  <c r="T39" i="6"/>
  <c r="S39" i="6"/>
  <c r="R39" i="6"/>
  <c r="U38" i="6"/>
  <c r="T38" i="6"/>
  <c r="S38" i="6"/>
  <c r="R38" i="6"/>
  <c r="U37" i="6"/>
  <c r="T37" i="6"/>
  <c r="S37" i="6"/>
  <c r="R37" i="6"/>
  <c r="U36" i="6"/>
  <c r="T36" i="6"/>
  <c r="S36" i="6"/>
  <c r="R36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P9" i="5"/>
  <c r="K9" i="5"/>
  <c r="L9" i="5" s="1"/>
  <c r="B9" i="5"/>
  <c r="C9" i="5" s="1"/>
  <c r="D9" i="5" s="1"/>
  <c r="E9" i="5" s="1"/>
  <c r="F9" i="5" s="1"/>
  <c r="G9" i="5" s="1"/>
  <c r="G10" i="6"/>
  <c r="F10" i="6"/>
  <c r="G10" i="7"/>
  <c r="F10" i="7"/>
  <c r="B9" i="6"/>
  <c r="C9" i="6" s="1"/>
  <c r="D9" i="6" s="1"/>
  <c r="E9" i="6" s="1"/>
  <c r="F9" i="6" s="1"/>
  <c r="G9" i="6" s="1"/>
  <c r="K9" i="6" s="1"/>
  <c r="O9" i="6" s="1"/>
  <c r="P9" i="6" s="1"/>
  <c r="Q9" i="6" s="1"/>
  <c r="R19" i="5"/>
  <c r="Q19" i="5"/>
  <c r="P10" i="5"/>
  <c r="O10" i="5"/>
  <c r="S10" i="4"/>
  <c r="R10" i="4"/>
  <c r="J10" i="4"/>
  <c r="I10" i="4"/>
  <c r="R10" i="5" l="1"/>
  <c r="Q10" i="5"/>
  <c r="AK8" i="3"/>
  <c r="AK94" i="3" s="1"/>
  <c r="E9" i="4"/>
  <c r="F9" i="4" s="1"/>
  <c r="G9" i="4" s="1"/>
  <c r="H9" i="4" s="1"/>
  <c r="I9" i="4" s="1"/>
  <c r="J9" i="4" s="1"/>
  <c r="N9" i="4" s="1"/>
  <c r="O9" i="4" s="1"/>
  <c r="S9" i="4" s="1"/>
  <c r="B7" i="3"/>
  <c r="C7" i="3" s="1"/>
  <c r="D7" i="3" s="1"/>
  <c r="E7" i="3" s="1"/>
  <c r="F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L7" i="3" s="1"/>
  <c r="AM7" i="3" s="1"/>
  <c r="AK7" i="3" l="1"/>
  <c r="G6" i="3"/>
  <c r="M55" i="7" l="1"/>
  <c r="L55" i="7"/>
  <c r="M54" i="7"/>
  <c r="L54" i="7"/>
  <c r="M53" i="7"/>
  <c r="L53" i="7"/>
  <c r="M52" i="7"/>
  <c r="L52" i="7"/>
  <c r="Q51" i="7"/>
  <c r="P51" i="7"/>
  <c r="O51" i="7"/>
  <c r="N51" i="7"/>
  <c r="K51" i="7"/>
  <c r="J51" i="7"/>
  <c r="M50" i="7"/>
  <c r="L50" i="7"/>
  <c r="M49" i="7"/>
  <c r="L49" i="7"/>
  <c r="M48" i="7"/>
  <c r="L48" i="7"/>
  <c r="M47" i="7"/>
  <c r="L47" i="7"/>
  <c r="M46" i="7"/>
  <c r="L46" i="7"/>
  <c r="Q45" i="7"/>
  <c r="P45" i="7"/>
  <c r="O45" i="7"/>
  <c r="N45" i="7"/>
  <c r="K45" i="7"/>
  <c r="J45" i="7"/>
  <c r="M44" i="7"/>
  <c r="L44" i="7"/>
  <c r="M43" i="7"/>
  <c r="L43" i="7"/>
  <c r="M42" i="7"/>
  <c r="L42" i="7"/>
  <c r="M41" i="7"/>
  <c r="L41" i="7"/>
  <c r="Q40" i="7"/>
  <c r="P40" i="7"/>
  <c r="O40" i="7"/>
  <c r="N40" i="7"/>
  <c r="K40" i="7"/>
  <c r="J40" i="7"/>
  <c r="M39" i="7"/>
  <c r="L39" i="7"/>
  <c r="M38" i="7"/>
  <c r="L38" i="7"/>
  <c r="M37" i="7"/>
  <c r="L37" i="7"/>
  <c r="M36" i="7"/>
  <c r="L36" i="7"/>
  <c r="Q35" i="7"/>
  <c r="P35" i="7"/>
  <c r="O35" i="7"/>
  <c r="N35" i="7"/>
  <c r="K35" i="7"/>
  <c r="J35" i="7"/>
  <c r="M34" i="7"/>
  <c r="L34" i="7"/>
  <c r="M33" i="7"/>
  <c r="L33" i="7"/>
  <c r="M32" i="7"/>
  <c r="L32" i="7"/>
  <c r="M31" i="7"/>
  <c r="L31" i="7"/>
  <c r="Q30" i="7"/>
  <c r="P30" i="7"/>
  <c r="O30" i="7"/>
  <c r="N30" i="7"/>
  <c r="K30" i="7"/>
  <c r="J30" i="7"/>
  <c r="M29" i="7"/>
  <c r="L29" i="7"/>
  <c r="M28" i="7"/>
  <c r="L28" i="7"/>
  <c r="M27" i="7"/>
  <c r="L27" i="7"/>
  <c r="M26" i="7"/>
  <c r="L26" i="7"/>
  <c r="Q25" i="7"/>
  <c r="P25" i="7"/>
  <c r="O25" i="7"/>
  <c r="N25" i="7"/>
  <c r="K25" i="7"/>
  <c r="J25" i="7"/>
  <c r="M24" i="7"/>
  <c r="L24" i="7"/>
  <c r="M23" i="7"/>
  <c r="L23" i="7"/>
  <c r="M22" i="7"/>
  <c r="L22" i="7"/>
  <c r="M21" i="7"/>
  <c r="L21" i="7"/>
  <c r="Q20" i="7"/>
  <c r="P20" i="7"/>
  <c r="O20" i="7"/>
  <c r="N20" i="7"/>
  <c r="K20" i="7"/>
  <c r="J20" i="7"/>
  <c r="D20" i="7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C20" i="7"/>
  <c r="C21" i="7" s="1"/>
  <c r="C22" i="7" s="1"/>
  <c r="C23" i="7" s="1"/>
  <c r="C24" i="7" s="1"/>
  <c r="C25" i="7" s="1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H19" i="7"/>
  <c r="I19" i="7"/>
  <c r="C11" i="7"/>
  <c r="H10" i="7"/>
  <c r="I10" i="7"/>
  <c r="M55" i="6"/>
  <c r="L55" i="6"/>
  <c r="M54" i="6"/>
  <c r="L54" i="6"/>
  <c r="M53" i="6"/>
  <c r="L53" i="6"/>
  <c r="M52" i="6"/>
  <c r="L52" i="6"/>
  <c r="Q51" i="6"/>
  <c r="P51" i="6"/>
  <c r="O51" i="6"/>
  <c r="N51" i="6"/>
  <c r="K51" i="6"/>
  <c r="J51" i="6"/>
  <c r="M50" i="6"/>
  <c r="L50" i="6"/>
  <c r="M49" i="6"/>
  <c r="L49" i="6"/>
  <c r="M48" i="6"/>
  <c r="L48" i="6"/>
  <c r="M47" i="6"/>
  <c r="L47" i="6"/>
  <c r="M46" i="6"/>
  <c r="L46" i="6"/>
  <c r="Q45" i="6"/>
  <c r="P45" i="6"/>
  <c r="O45" i="6"/>
  <c r="N45" i="6"/>
  <c r="K45" i="6"/>
  <c r="J45" i="6"/>
  <c r="M44" i="6"/>
  <c r="L44" i="6"/>
  <c r="M43" i="6"/>
  <c r="L43" i="6"/>
  <c r="M42" i="6"/>
  <c r="L42" i="6"/>
  <c r="M41" i="6"/>
  <c r="L41" i="6"/>
  <c r="Q40" i="6"/>
  <c r="P40" i="6"/>
  <c r="O40" i="6"/>
  <c r="N40" i="6"/>
  <c r="K40" i="6"/>
  <c r="J40" i="6"/>
  <c r="M39" i="6"/>
  <c r="L39" i="6"/>
  <c r="M38" i="6"/>
  <c r="L38" i="6"/>
  <c r="M37" i="6"/>
  <c r="L37" i="6"/>
  <c r="M36" i="6"/>
  <c r="L36" i="6"/>
  <c r="Q35" i="6"/>
  <c r="P35" i="6"/>
  <c r="O35" i="6"/>
  <c r="N35" i="6"/>
  <c r="K35" i="6"/>
  <c r="J35" i="6"/>
  <c r="M34" i="6"/>
  <c r="L34" i="6"/>
  <c r="M33" i="6"/>
  <c r="L33" i="6"/>
  <c r="M32" i="6"/>
  <c r="L32" i="6"/>
  <c r="M31" i="6"/>
  <c r="L31" i="6"/>
  <c r="Q30" i="6"/>
  <c r="P30" i="6"/>
  <c r="O30" i="6"/>
  <c r="N30" i="6"/>
  <c r="K30" i="6"/>
  <c r="J30" i="6"/>
  <c r="M29" i="6"/>
  <c r="L29" i="6"/>
  <c r="M28" i="6"/>
  <c r="L28" i="6"/>
  <c r="M27" i="6"/>
  <c r="L27" i="6"/>
  <c r="M26" i="6"/>
  <c r="L26" i="6"/>
  <c r="Q25" i="6"/>
  <c r="P25" i="6"/>
  <c r="O25" i="6"/>
  <c r="N25" i="6"/>
  <c r="K25" i="6"/>
  <c r="J25" i="6"/>
  <c r="M24" i="6"/>
  <c r="L24" i="6"/>
  <c r="M23" i="6"/>
  <c r="L23" i="6"/>
  <c r="M22" i="6"/>
  <c r="L22" i="6"/>
  <c r="M21" i="6"/>
  <c r="L21" i="6"/>
  <c r="Q20" i="6"/>
  <c r="P20" i="6"/>
  <c r="O20" i="6"/>
  <c r="N20" i="6"/>
  <c r="K20" i="6"/>
  <c r="J20" i="6"/>
  <c r="D20" i="6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C20" i="6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I19" i="6"/>
  <c r="C11" i="6"/>
  <c r="C12" i="6" s="1"/>
  <c r="I10" i="6"/>
  <c r="N55" i="5"/>
  <c r="M55" i="5"/>
  <c r="N54" i="5"/>
  <c r="M54" i="5"/>
  <c r="N53" i="5"/>
  <c r="M53" i="5"/>
  <c r="N52" i="5"/>
  <c r="M52" i="5"/>
  <c r="K51" i="5"/>
  <c r="J51" i="5"/>
  <c r="N50" i="5"/>
  <c r="M50" i="5"/>
  <c r="N49" i="5"/>
  <c r="M49" i="5"/>
  <c r="N48" i="5"/>
  <c r="M48" i="5"/>
  <c r="N47" i="5"/>
  <c r="M47" i="5"/>
  <c r="N46" i="5"/>
  <c r="M46" i="5"/>
  <c r="K45" i="5"/>
  <c r="J45" i="5"/>
  <c r="N44" i="5"/>
  <c r="M44" i="5"/>
  <c r="N43" i="5"/>
  <c r="M43" i="5"/>
  <c r="N42" i="5"/>
  <c r="M42" i="5"/>
  <c r="N41" i="5"/>
  <c r="M41" i="5"/>
  <c r="K40" i="5"/>
  <c r="J40" i="5"/>
  <c r="N39" i="5"/>
  <c r="M39" i="5"/>
  <c r="N38" i="5"/>
  <c r="M38" i="5"/>
  <c r="N37" i="5"/>
  <c r="M37" i="5"/>
  <c r="N36" i="5"/>
  <c r="M36" i="5"/>
  <c r="K35" i="5"/>
  <c r="J35" i="5"/>
  <c r="N34" i="5"/>
  <c r="M34" i="5"/>
  <c r="N33" i="5"/>
  <c r="M33" i="5"/>
  <c r="N32" i="5"/>
  <c r="M32" i="5"/>
  <c r="N31" i="5"/>
  <c r="M31" i="5"/>
  <c r="K30" i="5"/>
  <c r="J30" i="5"/>
  <c r="N29" i="5"/>
  <c r="M29" i="5"/>
  <c r="N28" i="5"/>
  <c r="M28" i="5"/>
  <c r="N27" i="5"/>
  <c r="M27" i="5"/>
  <c r="N26" i="5"/>
  <c r="M26" i="5"/>
  <c r="K25" i="5"/>
  <c r="J25" i="5"/>
  <c r="N24" i="5"/>
  <c r="M24" i="5"/>
  <c r="N23" i="5"/>
  <c r="M23" i="5"/>
  <c r="N22" i="5"/>
  <c r="M22" i="5"/>
  <c r="N21" i="5"/>
  <c r="M21" i="5"/>
  <c r="K20" i="5"/>
  <c r="J20" i="5"/>
  <c r="D20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I19" i="5"/>
  <c r="H19" i="5"/>
  <c r="C11" i="5"/>
  <c r="C12" i="5" s="1"/>
  <c r="G10" i="5"/>
  <c r="F10" i="5"/>
  <c r="Q111" i="4"/>
  <c r="P111" i="4"/>
  <c r="Q110" i="4"/>
  <c r="P110" i="4"/>
  <c r="Q88" i="4"/>
  <c r="P88" i="4"/>
  <c r="Q87" i="4"/>
  <c r="P87" i="4"/>
  <c r="N86" i="4"/>
  <c r="Q85" i="4"/>
  <c r="P85" i="4"/>
  <c r="Q84" i="4"/>
  <c r="P84" i="4"/>
  <c r="N82" i="4"/>
  <c r="Q81" i="4"/>
  <c r="P81" i="4"/>
  <c r="Q79" i="4"/>
  <c r="P79" i="4"/>
  <c r="Q78" i="4"/>
  <c r="P78" i="4"/>
  <c r="Q76" i="4"/>
  <c r="P76" i="4"/>
  <c r="Q74" i="4"/>
  <c r="P74" i="4"/>
  <c r="Q73" i="4"/>
  <c r="P73" i="4"/>
  <c r="Q71" i="4"/>
  <c r="P71" i="4"/>
  <c r="Q69" i="4"/>
  <c r="P69" i="4"/>
  <c r="Q68" i="4"/>
  <c r="P68" i="4"/>
  <c r="Q66" i="4"/>
  <c r="P66" i="4"/>
  <c r="Q64" i="4"/>
  <c r="P64" i="4"/>
  <c r="Q62" i="4"/>
  <c r="P62" i="4"/>
  <c r="Q22" i="4"/>
  <c r="P22" i="4"/>
  <c r="Q21" i="4"/>
  <c r="P21" i="4"/>
  <c r="N20" i="4"/>
  <c r="M20" i="4"/>
  <c r="G20" i="4"/>
  <c r="G21" i="4" s="1"/>
  <c r="G22" i="4" s="1"/>
  <c r="F20" i="4"/>
  <c r="F21" i="4" s="1"/>
  <c r="F22" i="4" s="1"/>
  <c r="E20" i="4"/>
  <c r="E21" i="4" s="1"/>
  <c r="E22" i="4" s="1"/>
  <c r="F11" i="4"/>
  <c r="L10" i="4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H9" i="3"/>
  <c r="AM8" i="3"/>
  <c r="AM94" i="3" s="1"/>
  <c r="AL8" i="3"/>
  <c r="AL94" i="3" s="1"/>
  <c r="AJ8" i="3"/>
  <c r="AJ94" i="3" s="1"/>
  <c r="AI8" i="3"/>
  <c r="AI94" i="3" s="1"/>
  <c r="AH8" i="3"/>
  <c r="AH94" i="3" s="1"/>
  <c r="AG8" i="3"/>
  <c r="AG94" i="3" s="1"/>
  <c r="AF8" i="3"/>
  <c r="AF94" i="3" s="1"/>
  <c r="AE8" i="3"/>
  <c r="AE94" i="3" s="1"/>
  <c r="AD8" i="3"/>
  <c r="AD94" i="3" s="1"/>
  <c r="AC8" i="3"/>
  <c r="AC94" i="3" s="1"/>
  <c r="AB8" i="3"/>
  <c r="AB94" i="3" s="1"/>
  <c r="AA8" i="3"/>
  <c r="AA94" i="3" s="1"/>
  <c r="Z8" i="3"/>
  <c r="Z94" i="3" s="1"/>
  <c r="Y8" i="3"/>
  <c r="Y94" i="3" s="1"/>
  <c r="X8" i="3"/>
  <c r="X94" i="3" s="1"/>
  <c r="W8" i="3"/>
  <c r="W94" i="3" s="1"/>
  <c r="V8" i="3"/>
  <c r="V94" i="3" s="1"/>
  <c r="U8" i="3"/>
  <c r="U94" i="3" s="1"/>
  <c r="T8" i="3"/>
  <c r="T94" i="3" s="1"/>
  <c r="S8" i="3"/>
  <c r="S94" i="3" s="1"/>
  <c r="R8" i="3"/>
  <c r="R94" i="3" s="1"/>
  <c r="Q8" i="3"/>
  <c r="Q94" i="3" s="1"/>
  <c r="P8" i="3"/>
  <c r="P94" i="3" s="1"/>
  <c r="O8" i="3"/>
  <c r="O94" i="3" s="1"/>
  <c r="N8" i="3"/>
  <c r="N94" i="3" s="1"/>
  <c r="M8" i="3"/>
  <c r="M94" i="3" s="1"/>
  <c r="L8" i="3"/>
  <c r="L94" i="3" s="1"/>
  <c r="K8" i="3"/>
  <c r="K94" i="3" s="1"/>
  <c r="J8" i="3"/>
  <c r="J94" i="3" s="1"/>
  <c r="I8" i="3"/>
  <c r="I94" i="3" s="1"/>
  <c r="F8" i="3"/>
  <c r="F94" i="3" s="1"/>
  <c r="E8" i="3"/>
  <c r="E94" i="3" s="1"/>
  <c r="F1" i="3"/>
  <c r="A2" i="3" s="1"/>
  <c r="E1" i="3"/>
  <c r="N20" i="5" l="1"/>
  <c r="N51" i="5"/>
  <c r="M20" i="6"/>
  <c r="L40" i="7"/>
  <c r="M35" i="6"/>
  <c r="J11" i="7"/>
  <c r="M30" i="6"/>
  <c r="L20" i="7"/>
  <c r="M20" i="5"/>
  <c r="N30" i="5"/>
  <c r="L35" i="7"/>
  <c r="M45" i="7"/>
  <c r="L45" i="6"/>
  <c r="L25" i="7"/>
  <c r="N25" i="5"/>
  <c r="N40" i="5"/>
  <c r="L20" i="6"/>
  <c r="P19" i="7"/>
  <c r="M51" i="5"/>
  <c r="M25" i="5"/>
  <c r="M45" i="5"/>
  <c r="K19" i="7"/>
  <c r="M51" i="7"/>
  <c r="M19" i="4"/>
  <c r="E23" i="4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G23" i="4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Q63" i="4"/>
  <c r="Q82" i="4"/>
  <c r="Q86" i="4"/>
  <c r="U25" i="6"/>
  <c r="T25" i="6"/>
  <c r="T30" i="6"/>
  <c r="U30" i="6"/>
  <c r="U35" i="6"/>
  <c r="T35" i="6"/>
  <c r="S30" i="7"/>
  <c r="R30" i="7"/>
  <c r="U40" i="7"/>
  <c r="T40" i="7"/>
  <c r="P82" i="4"/>
  <c r="I10" i="5"/>
  <c r="T20" i="6"/>
  <c r="U20" i="6"/>
  <c r="M45" i="6"/>
  <c r="M51" i="6"/>
  <c r="N19" i="7"/>
  <c r="U35" i="7"/>
  <c r="T35" i="7"/>
  <c r="Q67" i="4"/>
  <c r="J19" i="5"/>
  <c r="N45" i="5"/>
  <c r="M40" i="6"/>
  <c r="M20" i="7"/>
  <c r="S25" i="7"/>
  <c r="R25" i="7"/>
  <c r="U30" i="7"/>
  <c r="T30" i="7"/>
  <c r="L45" i="7"/>
  <c r="K11" i="5"/>
  <c r="J19" i="6"/>
  <c r="L30" i="6"/>
  <c r="L35" i="6"/>
  <c r="S45" i="6"/>
  <c r="R45" i="6"/>
  <c r="S51" i="6"/>
  <c r="R51" i="6"/>
  <c r="O11" i="6"/>
  <c r="K19" i="6"/>
  <c r="M19" i="6" s="1"/>
  <c r="S40" i="6"/>
  <c r="R40" i="6"/>
  <c r="S20" i="7"/>
  <c r="R20" i="7"/>
  <c r="U25" i="7"/>
  <c r="T25" i="7"/>
  <c r="M35" i="7"/>
  <c r="M40" i="7"/>
  <c r="P11" i="6"/>
  <c r="U45" i="6"/>
  <c r="T45" i="6"/>
  <c r="U51" i="6"/>
  <c r="T51" i="6"/>
  <c r="S45" i="7"/>
  <c r="R45" i="7"/>
  <c r="S51" i="7"/>
  <c r="R51" i="7"/>
  <c r="P72" i="4"/>
  <c r="Q20" i="4"/>
  <c r="Q77" i="4"/>
  <c r="P86" i="4"/>
  <c r="N35" i="5"/>
  <c r="S25" i="6"/>
  <c r="R25" i="6"/>
  <c r="S30" i="6"/>
  <c r="R30" i="6"/>
  <c r="S35" i="6"/>
  <c r="R35" i="6"/>
  <c r="Q19" i="6"/>
  <c r="T40" i="6"/>
  <c r="U40" i="6"/>
  <c r="Q19" i="7"/>
  <c r="U20" i="7"/>
  <c r="T20" i="7"/>
  <c r="M30" i="7"/>
  <c r="S40" i="7"/>
  <c r="R40" i="7"/>
  <c r="N11" i="4"/>
  <c r="S20" i="6"/>
  <c r="R20" i="6"/>
  <c r="S35" i="7"/>
  <c r="R35" i="7"/>
  <c r="U45" i="7"/>
  <c r="T45" i="7"/>
  <c r="U51" i="7"/>
  <c r="T51" i="7"/>
  <c r="M30" i="5"/>
  <c r="J19" i="7"/>
  <c r="N11" i="7"/>
  <c r="O11" i="7"/>
  <c r="C12" i="7"/>
  <c r="Q12" i="7" s="1"/>
  <c r="K11" i="7"/>
  <c r="C26" i="7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P11" i="7"/>
  <c r="Q11" i="7"/>
  <c r="L51" i="7"/>
  <c r="O19" i="7"/>
  <c r="M25" i="7"/>
  <c r="L30" i="7"/>
  <c r="L19" i="6"/>
  <c r="Q12" i="6"/>
  <c r="P12" i="6"/>
  <c r="O12" i="6"/>
  <c r="C13" i="6"/>
  <c r="N12" i="6"/>
  <c r="K12" i="6"/>
  <c r="J12" i="6"/>
  <c r="Q11" i="6"/>
  <c r="N19" i="6"/>
  <c r="L25" i="6"/>
  <c r="L51" i="6"/>
  <c r="J11" i="6"/>
  <c r="O19" i="6"/>
  <c r="M25" i="6"/>
  <c r="L40" i="6"/>
  <c r="H10" i="6"/>
  <c r="K11" i="6"/>
  <c r="H19" i="6"/>
  <c r="P19" i="6"/>
  <c r="N11" i="6"/>
  <c r="J12" i="5"/>
  <c r="K12" i="5"/>
  <c r="C13" i="5"/>
  <c r="K19" i="5"/>
  <c r="M40" i="5"/>
  <c r="M35" i="5"/>
  <c r="H10" i="5"/>
  <c r="J11" i="5"/>
  <c r="U19" i="4"/>
  <c r="T19" i="4"/>
  <c r="P67" i="4"/>
  <c r="Q72" i="4"/>
  <c r="N19" i="4"/>
  <c r="P77" i="4"/>
  <c r="K10" i="4"/>
  <c r="P63" i="4"/>
  <c r="M11" i="4"/>
  <c r="F12" i="4"/>
  <c r="P20" i="4"/>
  <c r="G1" i="3"/>
  <c r="F6" i="3" s="1"/>
  <c r="G8" i="3"/>
  <c r="G94" i="3" s="1"/>
  <c r="H94" i="3" s="1"/>
  <c r="K12" i="7" l="1"/>
  <c r="O12" i="7"/>
  <c r="P12" i="7"/>
  <c r="U12" i="7" s="1"/>
  <c r="N12" i="7"/>
  <c r="M11" i="7"/>
  <c r="C13" i="7"/>
  <c r="K13" i="7" s="1"/>
  <c r="J12" i="7"/>
  <c r="L19" i="7"/>
  <c r="G65" i="4"/>
  <c r="G66" i="4" s="1"/>
  <c r="G67" i="4" s="1"/>
  <c r="G68" i="4" s="1"/>
  <c r="G69" i="4" s="1"/>
  <c r="E65" i="4"/>
  <c r="E66" i="4" s="1"/>
  <c r="E67" i="4" s="1"/>
  <c r="E68" i="4" s="1"/>
  <c r="E69" i="4" s="1"/>
  <c r="F65" i="4"/>
  <c r="F66" i="4" s="1"/>
  <c r="F67" i="4" s="1"/>
  <c r="F68" i="4" s="1"/>
  <c r="F69" i="4" s="1"/>
  <c r="S12" i="6"/>
  <c r="R12" i="6"/>
  <c r="L11" i="7"/>
  <c r="U19" i="7"/>
  <c r="T19" i="7"/>
  <c r="S11" i="6"/>
  <c r="R11" i="6"/>
  <c r="T12" i="6"/>
  <c r="U12" i="6"/>
  <c r="U11" i="6"/>
  <c r="T11" i="6"/>
  <c r="U19" i="6"/>
  <c r="T19" i="6"/>
  <c r="S19" i="7"/>
  <c r="R19" i="7"/>
  <c r="S19" i="6"/>
  <c r="R19" i="6"/>
  <c r="U11" i="7"/>
  <c r="T11" i="7"/>
  <c r="S11" i="7"/>
  <c r="R11" i="7"/>
  <c r="N11" i="5"/>
  <c r="M19" i="7"/>
  <c r="M11" i="6"/>
  <c r="L11" i="6"/>
  <c r="M12" i="6"/>
  <c r="L12" i="6"/>
  <c r="N13" i="6"/>
  <c r="K13" i="6"/>
  <c r="J13" i="6"/>
  <c r="Q13" i="6"/>
  <c r="P13" i="6"/>
  <c r="C14" i="6"/>
  <c r="O13" i="6"/>
  <c r="K13" i="5"/>
  <c r="C14" i="5"/>
  <c r="J13" i="5"/>
  <c r="N19" i="5"/>
  <c r="M19" i="5"/>
  <c r="N12" i="5"/>
  <c r="M12" i="5"/>
  <c r="M11" i="5"/>
  <c r="P19" i="4"/>
  <c r="Q19" i="4"/>
  <c r="N12" i="4"/>
  <c r="F13" i="4"/>
  <c r="M12" i="4"/>
  <c r="Q11" i="4"/>
  <c r="P11" i="4"/>
  <c r="H8" i="3"/>
  <c r="L12" i="7" l="1"/>
  <c r="R12" i="7"/>
  <c r="T12" i="7"/>
  <c r="S12" i="7"/>
  <c r="N13" i="7"/>
  <c r="P13" i="7"/>
  <c r="Q13" i="7"/>
  <c r="M12" i="7"/>
  <c r="C14" i="7"/>
  <c r="K14" i="7" s="1"/>
  <c r="J13" i="7"/>
  <c r="M13" i="7" s="1"/>
  <c r="O13" i="7"/>
  <c r="F70" i="4"/>
  <c r="F71" i="4" s="1"/>
  <c r="F72" i="4" s="1"/>
  <c r="F73" i="4" s="1"/>
  <c r="F74" i="4" s="1"/>
  <c r="F75" i="4" s="1"/>
  <c r="F76" i="4" s="1"/>
  <c r="F77" i="4" s="1"/>
  <c r="F78" i="4" s="1"/>
  <c r="F79" i="4" s="1"/>
  <c r="E70" i="4"/>
  <c r="E71" i="4" s="1"/>
  <c r="E72" i="4" s="1"/>
  <c r="E73" i="4" s="1"/>
  <c r="E74" i="4" s="1"/>
  <c r="E75" i="4" s="1"/>
  <c r="E76" i="4" s="1"/>
  <c r="E77" i="4" s="1"/>
  <c r="E78" i="4" s="1"/>
  <c r="E79" i="4" s="1"/>
  <c r="G70" i="4"/>
  <c r="G71" i="4" s="1"/>
  <c r="G72" i="4" s="1"/>
  <c r="G73" i="4" s="1"/>
  <c r="G74" i="4" s="1"/>
  <c r="G75" i="4" s="1"/>
  <c r="G76" i="4" s="1"/>
  <c r="G77" i="4" s="1"/>
  <c r="G78" i="4" s="1"/>
  <c r="G79" i="4" s="1"/>
  <c r="S13" i="6"/>
  <c r="R13" i="6"/>
  <c r="U13" i="6"/>
  <c r="T13" i="6"/>
  <c r="O14" i="6"/>
  <c r="C15" i="6"/>
  <c r="N14" i="6"/>
  <c r="Q14" i="6"/>
  <c r="P14" i="6"/>
  <c r="K14" i="6"/>
  <c r="J14" i="6"/>
  <c r="L13" i="6"/>
  <c r="M13" i="6"/>
  <c r="N13" i="5"/>
  <c r="M13" i="5"/>
  <c r="K14" i="5"/>
  <c r="C15" i="5"/>
  <c r="J14" i="5"/>
  <c r="F14" i="4"/>
  <c r="M13" i="4"/>
  <c r="N13" i="4"/>
  <c r="Q12" i="4"/>
  <c r="P12" i="4"/>
  <c r="N14" i="7" l="1"/>
  <c r="P14" i="7"/>
  <c r="O14" i="7"/>
  <c r="S13" i="7"/>
  <c r="J14" i="7"/>
  <c r="M14" i="7" s="1"/>
  <c r="U13" i="7"/>
  <c r="Q14" i="7"/>
  <c r="C15" i="7"/>
  <c r="P15" i="7" s="1"/>
  <c r="T13" i="7"/>
  <c r="L13" i="7"/>
  <c r="R13" i="7"/>
  <c r="G80" i="4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E80" i="4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F80" i="4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T14" i="6"/>
  <c r="U14" i="6"/>
  <c r="S14" i="6"/>
  <c r="R14" i="6"/>
  <c r="J15" i="6"/>
  <c r="Q15" i="6"/>
  <c r="P15" i="6"/>
  <c r="O15" i="6"/>
  <c r="C16" i="6"/>
  <c r="N15" i="6"/>
  <c r="K15" i="6"/>
  <c r="M14" i="6"/>
  <c r="L14" i="6"/>
  <c r="N14" i="5"/>
  <c r="M14" i="5"/>
  <c r="K15" i="5"/>
  <c r="C16" i="5"/>
  <c r="J15" i="5"/>
  <c r="F15" i="4"/>
  <c r="M14" i="4"/>
  <c r="N14" i="4"/>
  <c r="P13" i="4"/>
  <c r="Q13" i="4"/>
  <c r="T14" i="7" l="1"/>
  <c r="R14" i="7"/>
  <c r="C16" i="7"/>
  <c r="J16" i="7" s="1"/>
  <c r="Q15" i="7"/>
  <c r="T15" i="7" s="1"/>
  <c r="K15" i="7"/>
  <c r="J15" i="7"/>
  <c r="O15" i="7"/>
  <c r="N15" i="7"/>
  <c r="S14" i="7"/>
  <c r="U14" i="7"/>
  <c r="L14" i="7"/>
  <c r="S15" i="6"/>
  <c r="R15" i="6"/>
  <c r="U15" i="6"/>
  <c r="T15" i="6"/>
  <c r="L15" i="6"/>
  <c r="M15" i="6"/>
  <c r="O16" i="6"/>
  <c r="K16" i="6"/>
  <c r="J16" i="6"/>
  <c r="C17" i="6"/>
  <c r="Q16" i="6"/>
  <c r="N16" i="6"/>
  <c r="P16" i="6"/>
  <c r="K16" i="5"/>
  <c r="C17" i="5"/>
  <c r="J16" i="5"/>
  <c r="N15" i="5"/>
  <c r="M15" i="5"/>
  <c r="M15" i="4"/>
  <c r="N15" i="4"/>
  <c r="F16" i="4"/>
  <c r="Q14" i="4"/>
  <c r="P14" i="4"/>
  <c r="K16" i="7" l="1"/>
  <c r="L16" i="7" s="1"/>
  <c r="P16" i="7"/>
  <c r="C17" i="7"/>
  <c r="P17" i="7" s="1"/>
  <c r="N16" i="7"/>
  <c r="Q16" i="7"/>
  <c r="O16" i="7"/>
  <c r="U15" i="7"/>
  <c r="S15" i="7"/>
  <c r="R15" i="7"/>
  <c r="M15" i="7"/>
  <c r="L15" i="7"/>
  <c r="T16" i="6"/>
  <c r="U16" i="6"/>
  <c r="S16" i="6"/>
  <c r="R16" i="6"/>
  <c r="P17" i="6"/>
  <c r="O17" i="6"/>
  <c r="C18" i="6"/>
  <c r="N17" i="6"/>
  <c r="Q17" i="6"/>
  <c r="K17" i="6"/>
  <c r="J17" i="6"/>
  <c r="M16" i="6"/>
  <c r="L16" i="6"/>
  <c r="K17" i="5"/>
  <c r="C18" i="5"/>
  <c r="J17" i="5"/>
  <c r="N16" i="5"/>
  <c r="M16" i="5"/>
  <c r="M16" i="4"/>
  <c r="N16" i="4"/>
  <c r="F17" i="4"/>
  <c r="Q15" i="4"/>
  <c r="P15" i="4"/>
  <c r="M16" i="7" l="1"/>
  <c r="N17" i="7"/>
  <c r="J17" i="7"/>
  <c r="C18" i="7"/>
  <c r="J18" i="7" s="1"/>
  <c r="Q17" i="7"/>
  <c r="T17" i="7" s="1"/>
  <c r="O17" i="7"/>
  <c r="R17" i="7" s="1"/>
  <c r="U16" i="7"/>
  <c r="K17" i="7"/>
  <c r="S16" i="7"/>
  <c r="T16" i="7"/>
  <c r="R16" i="7"/>
  <c r="U17" i="6"/>
  <c r="T17" i="6"/>
  <c r="S17" i="6"/>
  <c r="R17" i="6"/>
  <c r="M17" i="6"/>
  <c r="L17" i="6"/>
  <c r="K18" i="6"/>
  <c r="J18" i="6"/>
  <c r="J10" i="6" s="1"/>
  <c r="Q18" i="6"/>
  <c r="P18" i="6"/>
  <c r="O18" i="6"/>
  <c r="N18" i="6"/>
  <c r="N10" i="6" s="1"/>
  <c r="K18" i="5"/>
  <c r="J18" i="5"/>
  <c r="J10" i="5" s="1"/>
  <c r="M17" i="5"/>
  <c r="N17" i="5"/>
  <c r="F18" i="4"/>
  <c r="N17" i="4"/>
  <c r="M17" i="4"/>
  <c r="Q16" i="4"/>
  <c r="P16" i="4"/>
  <c r="M17" i="7" l="1"/>
  <c r="J10" i="7"/>
  <c r="S17" i="7"/>
  <c r="P18" i="7"/>
  <c r="P10" i="7" s="1"/>
  <c r="L17" i="7"/>
  <c r="Q18" i="7"/>
  <c r="O18" i="7"/>
  <c r="O10" i="7" s="1"/>
  <c r="K18" i="7"/>
  <c r="L18" i="7" s="1"/>
  <c r="U17" i="7"/>
  <c r="N18" i="7"/>
  <c r="N10" i="7" s="1"/>
  <c r="O10" i="6"/>
  <c r="S18" i="6"/>
  <c r="R18" i="6"/>
  <c r="T18" i="6"/>
  <c r="U18" i="6"/>
  <c r="L18" i="6"/>
  <c r="M18" i="6"/>
  <c r="K10" i="6"/>
  <c r="P10" i="6"/>
  <c r="Q10" i="6"/>
  <c r="N18" i="5"/>
  <c r="M18" i="5"/>
  <c r="K10" i="5"/>
  <c r="Q17" i="4"/>
  <c r="P17" i="4"/>
  <c r="N18" i="4"/>
  <c r="M18" i="4"/>
  <c r="M10" i="4" s="1"/>
  <c r="T18" i="7" l="1"/>
  <c r="Q10" i="7"/>
  <c r="U10" i="7" s="1"/>
  <c r="U18" i="7"/>
  <c r="R18" i="7"/>
  <c r="K10" i="7"/>
  <c r="L10" i="7" s="1"/>
  <c r="M18" i="7"/>
  <c r="S18" i="7"/>
  <c r="S10" i="6"/>
  <c r="R10" i="6"/>
  <c r="T10" i="6"/>
  <c r="U10" i="6"/>
  <c r="S10" i="7"/>
  <c r="R10" i="7"/>
  <c r="L10" i="6"/>
  <c r="M10" i="6"/>
  <c r="M10" i="5"/>
  <c r="N10" i="5"/>
  <c r="Q18" i="4"/>
  <c r="P18" i="4"/>
  <c r="N10" i="4"/>
  <c r="T10" i="7" l="1"/>
  <c r="M10" i="7"/>
  <c r="T10" i="4"/>
  <c r="U10" i="4"/>
  <c r="Q10" i="4"/>
  <c r="P10" i="4"/>
</calcChain>
</file>

<file path=xl/comments1.xml><?xml version="1.0" encoding="utf-8"?>
<comments xmlns="http://schemas.openxmlformats.org/spreadsheetml/2006/main">
  <authors>
    <author>Александр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Обязательно для заполнения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  <charset val="204"/>
          </rPr>
          <t>ячейки с светло-синей заливкой заполняются автоматически</t>
        </r>
      </text>
    </comment>
  </commentList>
</comments>
</file>

<file path=xl/comments2.xml><?xml version="1.0" encoding="utf-8"?>
<comments xmlns="http://schemas.openxmlformats.org/spreadsheetml/2006/main">
  <authors>
    <author>Александр</author>
  </authors>
  <commentList>
    <comment ref="O7" authorId="0" shapeId="0">
      <text>
        <r>
          <rPr>
            <b/>
            <sz val="9"/>
            <color indexed="81"/>
            <rFont val="Tahoma"/>
            <family val="2"/>
            <charset val="204"/>
          </rPr>
          <t>указывается фактическая выручка за прошлый месяц.
Т.е. данный показатель в объеме за месяц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прогнозная выручка, заполняется еженедельно.
Указывается прогноз  на месяц.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в сеть на текущую дату еженедельного отчета должно соотвествовать отпуску в сеть на текущую дату ежесуточного отчета с начала месяца (нарастающим итогом)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Поименно указываются только потребители, присоединеным к сетям ДЗО, максимальная мощность энергопринимающих устройств которых выше 5 МВт.</t>
        </r>
      </text>
    </comment>
    <comment ref="J21" authorId="0" shape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из сети по потребителю (группе потребителей) заполняется с начала месяца  на дату предоставления отчета (нарастающим итогом). Определяется по приборам учета, либо расчетным способом.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значение отпуска из сети по потребителю (группе потребителей) заполняется с начала месяца на дату предоставления отчета  (нарастающим итогом). 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  <charset val="204"/>
          </rPr>
          <t>Информация в столбце "Источник информации" заполняется только по потребителям, указанным поименно.
ПУ ТСО - показания снимаются по коммерческому учету ТСО;
ПУ потребителя - показания снимаются по приборам учета данного потребителя;
В случае если, показания ПУ прибора учета потребителя получена позднее отчетной даты - информация подлежит корректировке в следующий отчетный период (неделя)
Тех. учет -  показания снимаются на основании технического учету ТСО.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204"/>
          </rPr>
          <t>заполняется информация только по потребителям с максимальной мощностью меньше 5 МВт, присоединенным к сетям ДЗО, по которым существует возможность дистанционного съема показаний приборов учета.</t>
        </r>
      </text>
    </comment>
    <comment ref="F30" authorId="0" shapeId="0">
      <text>
        <r>
          <rPr>
            <b/>
            <sz val="9"/>
            <color rgb="FF000000"/>
            <rFont val="Tahoma"/>
            <family val="2"/>
            <charset val="204"/>
          </rPr>
          <t>В серые ячейки данные не заполняются</t>
        </r>
      </text>
    </comment>
    <comment ref="J31" authorId="0" shapeId="0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</commentList>
</comments>
</file>

<file path=xl/comments3.xml><?xml version="1.0" encoding="utf-8"?>
<comments xmlns="http://schemas.openxmlformats.org/spreadsheetml/2006/main">
  <authors>
    <author>user</author>
    <author>Александр</author>
  </authors>
  <commentList>
    <comment ref="N6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  <charset val="204"/>
          </rPr>
          <t>значение отпуска в сеть должно соотвествовать  (с допустимой долей погрешности) "ежедневному" отчету, а так же отчетному отпуску в сеть за иесяц</t>
        </r>
      </text>
    </comment>
    <comment ref="J10" authorId="0" shapeId="0">
      <text>
        <r>
          <rPr>
            <sz val="9"/>
            <color indexed="81"/>
            <rFont val="Tahoma"/>
            <family val="2"/>
            <charset val="204"/>
          </rPr>
          <t xml:space="preserve"> соотвествует (с допустимой долей погрешности) занчениям "ежедневного" и ""еженедельного" мониторинга, а так же данным управленческого и бухгалтерского учета</t>
        </r>
      </text>
    </comment>
    <comment ref="N10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
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  <charset val="204"/>
          </rPr>
          <t>в серые ячейки данные не заполняются!!!</t>
        </r>
      </text>
    </comment>
    <comment ref="E21" authorId="1" shapeId="0">
      <text>
        <r>
          <rPr>
            <b/>
            <sz val="9"/>
            <color indexed="81"/>
            <rFont val="Tahoma"/>
            <family val="2"/>
            <charset val="204"/>
          </rPr>
          <t>Поименно указываются только потребители, присоединенные к сетям ДЗО, максимальная мощность энергопринимающих устройств которых выше 5 МВт.</t>
        </r>
      </text>
    </comment>
    <comment ref="J21" authorId="1" shapeId="0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  <charset val="204"/>
          </rPr>
          <t>заполняется информация ссумарно по всем потребителям, присоединенным к сетям ДЗО, с максимальной мощностью меньше 5 МВт.</t>
        </r>
      </text>
    </comment>
  </commentList>
</comments>
</file>

<file path=xl/sharedStrings.xml><?xml version="1.0" encoding="utf-8"?>
<sst xmlns="http://schemas.openxmlformats.org/spreadsheetml/2006/main" count="975" uniqueCount="371">
  <si>
    <t>№ п/п</t>
  </si>
  <si>
    <t>Субъект РФ</t>
  </si>
  <si>
    <t>Наименование "Головной компании"/группы компаний, в которую входит ТСО</t>
  </si>
  <si>
    <t>Наименование ТСО (территориальной сетевой организации)</t>
  </si>
  <si>
    <t>дата заполнения</t>
  </si>
  <si>
    <t>отпуск в сеть за апрель</t>
  </si>
  <si>
    <t>суточный отпуск в сеть, млн кВтч</t>
  </si>
  <si>
    <t>Отклонение</t>
  </si>
  <si>
    <t>факт</t>
  </si>
  <si>
    <t>ПАО "МРСК Центра"</t>
  </si>
  <si>
    <t>1.1.</t>
  </si>
  <si>
    <t>Белгородская область</t>
  </si>
  <si>
    <t>Белгородэнерго</t>
  </si>
  <si>
    <t>1.2.</t>
  </si>
  <si>
    <t>Брянскэнерго</t>
  </si>
  <si>
    <t>1.3.</t>
  </si>
  <si>
    <t>Воронежэнерго</t>
  </si>
  <si>
    <t>1.4.</t>
  </si>
  <si>
    <t>Костромаэнерго</t>
  </si>
  <si>
    <t>1.5.</t>
  </si>
  <si>
    <t>Курскэнерго</t>
  </si>
  <si>
    <t>1.6.</t>
  </si>
  <si>
    <t>Липецкэнерго</t>
  </si>
  <si>
    <t>1.7.</t>
  </si>
  <si>
    <t>Орелэнерго</t>
  </si>
  <si>
    <t>1.8.</t>
  </si>
  <si>
    <t>Смоленскэнерго</t>
  </si>
  <si>
    <t>1.9.</t>
  </si>
  <si>
    <t>Тамбовэнерго</t>
  </si>
  <si>
    <t>1.10.</t>
  </si>
  <si>
    <t>Тверьэнерго</t>
  </si>
  <si>
    <t>1.11.</t>
  </si>
  <si>
    <t>Ярэнерго</t>
  </si>
  <si>
    <t>ПАО "МРСК Центра и Приволжья" (ГК)</t>
  </si>
  <si>
    <t>2.1.</t>
  </si>
  <si>
    <t>ПАО "МРСК Центра и Приволжья"</t>
  </si>
  <si>
    <t>2.1.1.</t>
  </si>
  <si>
    <t>Владимирэнерго</t>
  </si>
  <si>
    <t>2.1.2.</t>
  </si>
  <si>
    <t>Ивэнерго</t>
  </si>
  <si>
    <t>2.1.3.</t>
  </si>
  <si>
    <t>Калугаэнерго</t>
  </si>
  <si>
    <t>2.1.4.</t>
  </si>
  <si>
    <t>Кировэнерго</t>
  </si>
  <si>
    <t>2.1.5.</t>
  </si>
  <si>
    <t>Мариэнерго</t>
  </si>
  <si>
    <t>2.1.6.</t>
  </si>
  <si>
    <t>Нижновэнерго</t>
  </si>
  <si>
    <t>2.1.7.</t>
  </si>
  <si>
    <t>Рязаньэнерго</t>
  </si>
  <si>
    <t>2.1.8.</t>
  </si>
  <si>
    <t>Тулэнерго</t>
  </si>
  <si>
    <t>2.1.9.</t>
  </si>
  <si>
    <t>Удмуртэнерго</t>
  </si>
  <si>
    <t>2.2.</t>
  </si>
  <si>
    <t>АО "Свет"</t>
  </si>
  <si>
    <t>ПАО "МРСК Волги"</t>
  </si>
  <si>
    <t>3.1.</t>
  </si>
  <si>
    <t>Мордовэнерго</t>
  </si>
  <si>
    <t>3.2.</t>
  </si>
  <si>
    <t>Оренбургэнерго</t>
  </si>
  <si>
    <t>3.3.</t>
  </si>
  <si>
    <t>Пензаэнерго</t>
  </si>
  <si>
    <t>3.4.</t>
  </si>
  <si>
    <t>Самарские РС</t>
  </si>
  <si>
    <t>3.5.</t>
  </si>
  <si>
    <t>Саратовские РС</t>
  </si>
  <si>
    <t>3.6.</t>
  </si>
  <si>
    <t>Ульяновские РС</t>
  </si>
  <si>
    <t>3.7.</t>
  </si>
  <si>
    <t>Чувашэнерго</t>
  </si>
  <si>
    <t>ПАО "МРСК Северо-Запада"</t>
  </si>
  <si>
    <t>4.1.</t>
  </si>
  <si>
    <t>Архангельский филиал</t>
  </si>
  <si>
    <t>4.2.</t>
  </si>
  <si>
    <t>Вологодский филиал</t>
  </si>
  <si>
    <t>4.3.</t>
  </si>
  <si>
    <t>Карельский филиал</t>
  </si>
  <si>
    <t>4.4.</t>
  </si>
  <si>
    <t>Мурманский филиал</t>
  </si>
  <si>
    <t>4.5.</t>
  </si>
  <si>
    <t xml:space="preserve">филиал в Республике Коми </t>
  </si>
  <si>
    <t>4.6.</t>
  </si>
  <si>
    <t>Новгородский филиал</t>
  </si>
  <si>
    <t>4.7.</t>
  </si>
  <si>
    <t>Псковский филиал</t>
  </si>
  <si>
    <t>ПАО "МРСК Сибири" (ГК)</t>
  </si>
  <si>
    <t>5.1.</t>
  </si>
  <si>
    <t>ПАО "МРСК Сибири"</t>
  </si>
  <si>
    <t>5.1.1.</t>
  </si>
  <si>
    <t>Алтайэнерго</t>
  </si>
  <si>
    <t>5.1.2.</t>
  </si>
  <si>
    <t>Бурятэнерго</t>
  </si>
  <si>
    <t>5.1.3.</t>
  </si>
  <si>
    <t>ГАЭС</t>
  </si>
  <si>
    <t>5.1.4.</t>
  </si>
  <si>
    <t>Красноярскэнерго</t>
  </si>
  <si>
    <t>5.1.5.</t>
  </si>
  <si>
    <t>Кузбассэнерго-РЭС</t>
  </si>
  <si>
    <t>5.1.6.</t>
  </si>
  <si>
    <t>Омскэнерго</t>
  </si>
  <si>
    <t>5.1.7.</t>
  </si>
  <si>
    <t>Хакасэнерго</t>
  </si>
  <si>
    <t>5.1.8.</t>
  </si>
  <si>
    <t>Читаэнерго</t>
  </si>
  <si>
    <t>5.2.</t>
  </si>
  <si>
    <t>АО "Тываэнерго"</t>
  </si>
  <si>
    <t>ПАО "ТРК"</t>
  </si>
  <si>
    <t>ОАО "МРСК Урала" (ГК)</t>
  </si>
  <si>
    <t>7.1.</t>
  </si>
  <si>
    <t>ОАО "МРСК Урала"</t>
  </si>
  <si>
    <t>7.1.1.</t>
  </si>
  <si>
    <t>Пермэнерго</t>
  </si>
  <si>
    <t>7.1.2.</t>
  </si>
  <si>
    <t>Свердловэнерго</t>
  </si>
  <si>
    <t>7.1.3.</t>
  </si>
  <si>
    <t>Челябэнерго</t>
  </si>
  <si>
    <t>7.2.</t>
  </si>
  <si>
    <t>АО ЕЭСК</t>
  </si>
  <si>
    <t>ПАО "Россети Юг"</t>
  </si>
  <si>
    <t>8.1.</t>
  </si>
  <si>
    <t>Астраханьэнерго</t>
  </si>
  <si>
    <t>8.2.</t>
  </si>
  <si>
    <t>Волгоградэнерго</t>
  </si>
  <si>
    <t>8.3.</t>
  </si>
  <si>
    <t>Калмэнерго</t>
  </si>
  <si>
    <t>8.4.</t>
  </si>
  <si>
    <t>Ростовэнерго</t>
  </si>
  <si>
    <t>ПАО "МРСК Северного Кавказа" (ГК)</t>
  </si>
  <si>
    <t>9.1.</t>
  </si>
  <si>
    <t>ПАО "МРСК Северного Кавказа" (ДЗО)</t>
  </si>
  <si>
    <t>9.1.1.</t>
  </si>
  <si>
    <t>ПАО "МРСК Северного Кавказа"</t>
  </si>
  <si>
    <t>9.1.1.1.</t>
  </si>
  <si>
    <t>Каббалкэнерго</t>
  </si>
  <si>
    <t>9.1.1.2.</t>
  </si>
  <si>
    <t>Карачаево-Черкесскэнерго</t>
  </si>
  <si>
    <t>9.1.1.3.</t>
  </si>
  <si>
    <t>Севкавказэнерго</t>
  </si>
  <si>
    <t>9.1.1.4.</t>
  </si>
  <si>
    <t>Ставропольэнерго</t>
  </si>
  <si>
    <t>9.1.1.5.</t>
  </si>
  <si>
    <t>Ингушэнерго</t>
  </si>
  <si>
    <t>9.1.2.</t>
  </si>
  <si>
    <t>АО "Дагестанская сетевая компания"</t>
  </si>
  <si>
    <t>9.2.</t>
  </si>
  <si>
    <t>АО "Чеченэнерго"</t>
  </si>
  <si>
    <t>ПАО "Кубаньэнерго"</t>
  </si>
  <si>
    <t>ПАО "МОЭСК"</t>
  </si>
  <si>
    <t>11.1.</t>
  </si>
  <si>
    <t>г. Москва</t>
  </si>
  <si>
    <t>11.2.</t>
  </si>
  <si>
    <t>Московская область</t>
  </si>
  <si>
    <t>ПАО "Ленэнерго" (ГК)</t>
  </si>
  <si>
    <t>12.1.</t>
  </si>
  <si>
    <t>ПАО "Ленэнерго"</t>
  </si>
  <si>
    <t>12.1.1.</t>
  </si>
  <si>
    <t>г. Санкт-Петербург</t>
  </si>
  <si>
    <t>12.1.2.</t>
  </si>
  <si>
    <t>Ленинградская область</t>
  </si>
  <si>
    <t>12.2.</t>
  </si>
  <si>
    <t>ЗАО "Курортэнерго"</t>
  </si>
  <si>
    <t>12.3.</t>
  </si>
  <si>
    <t xml:space="preserve">ЗАО "ЦЭК" </t>
  </si>
  <si>
    <t>12.4.</t>
  </si>
  <si>
    <t>АО "СПб ЭС"</t>
  </si>
  <si>
    <t>АО «Россети Тюмень»</t>
  </si>
  <si>
    <t>АО "Янтарьэнерго"</t>
  </si>
  <si>
    <t>ИТОГО по РСК</t>
  </si>
  <si>
    <t>ПАО "ФСК ЕЭС"</t>
  </si>
  <si>
    <t>Отчет по сотоянию на:</t>
  </si>
  <si>
    <t>Данные по отпуску в сеть, отпуску из сети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</si>
  <si>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№ 
п/п</t>
  </si>
  <si>
    <t>Наименование отрасли / потребителя</t>
  </si>
  <si>
    <t>отпуск в сеть,
млн кВтч</t>
  </si>
  <si>
    <t>отпуск из сети,
млн кВтч</t>
  </si>
  <si>
    <t>Выручка, млн руб</t>
  </si>
  <si>
    <t>отклонения</t>
  </si>
  <si>
    <t>Источник информации</t>
  </si>
  <si>
    <t>млн кВтч</t>
  </si>
  <si>
    <t>%</t>
  </si>
  <si>
    <t>1.</t>
  </si>
  <si>
    <t>Итого</t>
  </si>
  <si>
    <t>Всего</t>
  </si>
  <si>
    <t xml:space="preserve">Промышленные потребители, в т.ч. </t>
  </si>
  <si>
    <t>Транспорт, в т.ч.</t>
  </si>
  <si>
    <t>Нефте- и газопроводы</t>
  </si>
  <si>
    <t>Сельское хозяйство и пищевая промышленность</t>
  </si>
  <si>
    <t xml:space="preserve">Непромышленные потребители </t>
  </si>
  <si>
    <t>Государственные (муниципальные) организации и прочие бюджетные потребители</t>
  </si>
  <si>
    <t>Население и приравненные группы потребителей</t>
  </si>
  <si>
    <t>Территориальные сетевые организации</t>
  </si>
  <si>
    <t>ДЗО 1</t>
  </si>
  <si>
    <t>Промышленные потребители</t>
  </si>
  <si>
    <t>потребитель 1</t>
  </si>
  <si>
    <t>ПУ ТСО</t>
  </si>
  <si>
    <t>потребитель 2</t>
  </si>
  <si>
    <t>тех.учет</t>
  </si>
  <si>
    <t>потребитель 3</t>
  </si>
  <si>
    <t>ПУ потребителя</t>
  </si>
  <si>
    <t>прочие потребители</t>
  </si>
  <si>
    <t>Транспорт</t>
  </si>
  <si>
    <t>ТСО 1</t>
  </si>
  <si>
    <t>ТСО 2</t>
  </si>
  <si>
    <t>ТСО 3</t>
  </si>
  <si>
    <t>прочие ТСО</t>
  </si>
  <si>
    <t>субъект РФ 1</t>
  </si>
  <si>
    <t>филиал 1</t>
  </si>
  <si>
    <t>Отчет за:</t>
  </si>
  <si>
    <t>апрель</t>
  </si>
  <si>
    <t>Данные по отпуску в сеть, отпуску из сети, котловому полезному отпуску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</si>
  <si>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Котловой полезный отпуск</t>
  </si>
  <si>
    <t>Котловой полезный отпуск, млн кВтч</t>
  </si>
  <si>
    <t>Котловой полезный отпуск (отклонения)</t>
  </si>
  <si>
    <t>Выручка (отклонения)</t>
  </si>
  <si>
    <t>7 = сумма (9…38)</t>
  </si>
  <si>
    <t>8 = 7-6</t>
  </si>
  <si>
    <t>13 = 11-10</t>
  </si>
  <si>
    <t>14 = ((11-10)/100-1)%</t>
  </si>
  <si>
    <t>9 = ((7-6)/100-1)%</t>
  </si>
  <si>
    <t>8 = ((7-6)/100-1)%</t>
  </si>
  <si>
    <t>18 = ((16-15)/100-1)%</t>
  </si>
  <si>
    <t>17 = 16-15</t>
  </si>
  <si>
    <t>12 = 11-10</t>
  </si>
  <si>
    <t>13 = ((11-10)/100-1)%</t>
  </si>
  <si>
    <t>18 = 15-14</t>
  </si>
  <si>
    <t>19 = ((15-14)/100-1)%</t>
  </si>
  <si>
    <t>21 = ((17-16)/100-1)%</t>
  </si>
  <si>
    <t>20 = 17-16</t>
  </si>
  <si>
    <t>прочие потребители (с ДСППУ)</t>
  </si>
  <si>
    <t>прочие потребители (без ДСППУ)</t>
  </si>
  <si>
    <t>Метод определения прогноза (факта) 2020 года</t>
  </si>
  <si>
    <t>Причины отклонения прогноза (факта) 2020 от факта прошлого года</t>
  </si>
  <si>
    <t>Кемеровская область</t>
  </si>
  <si>
    <t>4202038967СН1</t>
  </si>
  <si>
    <t>шахта</t>
  </si>
  <si>
    <t>4205294912ВН</t>
  </si>
  <si>
    <t>завод</t>
  </si>
  <si>
    <t>4229004316ВН</t>
  </si>
  <si>
    <t>4217048100СН1</t>
  </si>
  <si>
    <t>предприятие</t>
  </si>
  <si>
    <t>4220028665СН1</t>
  </si>
  <si>
    <t>разрез</t>
  </si>
  <si>
    <t>4217185844ВН</t>
  </si>
  <si>
    <t>4218000253ВН</t>
  </si>
  <si>
    <t>4253015566ВН</t>
  </si>
  <si>
    <t>4217031675ВН</t>
  </si>
  <si>
    <t>4205000111ВН</t>
  </si>
  <si>
    <t>4218005950ВН</t>
  </si>
  <si>
    <t>4205001274ВН</t>
  </si>
  <si>
    <t>комбинат</t>
  </si>
  <si>
    <t>4203001617СН1</t>
  </si>
  <si>
    <t>фабрика</t>
  </si>
  <si>
    <t>4202004414СН1</t>
  </si>
  <si>
    <t>4214000020ВН</t>
  </si>
  <si>
    <t>6671082958ВН</t>
  </si>
  <si>
    <t>4214012868ВН</t>
  </si>
  <si>
    <t>4216001565ВН</t>
  </si>
  <si>
    <t>4205142067СН2</t>
  </si>
  <si>
    <t>4205227909ВН</t>
  </si>
  <si>
    <t>4205000908ВН</t>
  </si>
  <si>
    <t>5403190314СН2</t>
  </si>
  <si>
    <t>4216008176СН1</t>
  </si>
  <si>
    <t>4216008176СН2</t>
  </si>
  <si>
    <t>4218107045ВН</t>
  </si>
  <si>
    <t>4238024573СН1</t>
  </si>
  <si>
    <t>4219000048ВН</t>
  </si>
  <si>
    <t>4218016180ВН</t>
  </si>
  <si>
    <t>4217175300СН1</t>
  </si>
  <si>
    <t>4253029657ВН</t>
  </si>
  <si>
    <t>4214019140ВН</t>
  </si>
  <si>
    <t xml:space="preserve">шахта </t>
  </si>
  <si>
    <t>4214019140СН1</t>
  </si>
  <si>
    <t>4205049090ВН</t>
  </si>
  <si>
    <t>4205049090СН1</t>
  </si>
  <si>
    <t>4212024138СН1</t>
  </si>
  <si>
    <t>4212024138ВН</t>
  </si>
  <si>
    <t>4222010511СН1</t>
  </si>
  <si>
    <t>2208000010ВН</t>
  </si>
  <si>
    <t>4220014581СН1</t>
  </si>
  <si>
    <t>4230024821ВН</t>
  </si>
  <si>
    <t>Промышленные потребителипрочие потребители</t>
  </si>
  <si>
    <t>ОАО "РЖД" (ООО" Русэнергосбыт")</t>
  </si>
  <si>
    <t>Транспортпрочие потребители</t>
  </si>
  <si>
    <t>7202169002ВН</t>
  </si>
  <si>
    <t>7017005289ВН</t>
  </si>
  <si>
    <t>Нефте- и газопроводыпрочие потребители</t>
  </si>
  <si>
    <t>ТНС</t>
  </si>
  <si>
    <t>ООО ГАЗПРОМ ТРАНСГАЗ ТОМСК</t>
  </si>
  <si>
    <t>ООО Шахта Грамотеинская</t>
  </si>
  <si>
    <t>ООО УК Химволокно</t>
  </si>
  <si>
    <t>ООО Топкинский Цемент</t>
  </si>
  <si>
    <t>ООО СИБЭНЕРГОУГОЛЬ</t>
  </si>
  <si>
    <t>ООО РАЗРЕЗ БУНГУРСКИЙ-СЕВЕРНЫЙ</t>
  </si>
  <si>
    <t>ООО Технокластер</t>
  </si>
  <si>
    <t xml:space="preserve">ОАО ЦОФ Кузнецкая   </t>
  </si>
  <si>
    <t>ООО Новострой</t>
  </si>
  <si>
    <t>ООО КУЗНЕЦКИЕ МЕТАЛЛОКОНСТРУКЦИИ</t>
  </si>
  <si>
    <t>ООО ПО ХИМПРОМ</t>
  </si>
  <si>
    <t>ОАО ШАХТА ПОЛОСУХИНСКАЯ</t>
  </si>
  <si>
    <t>ОАО Кокс</t>
  </si>
  <si>
    <t>ОАО ЦОФ БЕРЕЗОВСКАЯ</t>
  </si>
  <si>
    <t>ОАО ЦОФ БЕЛОВСКАЯ</t>
  </si>
  <si>
    <t>ОАО ТОМУСИНСКИЙ РАЗРЕЗ</t>
  </si>
  <si>
    <t>ООО Мариинскинвестгрупп</t>
  </si>
  <si>
    <t>ОАО Междуреченская угольная компания-96</t>
  </si>
  <si>
    <t>ОАО КУЗНЕЦКИЕ ФЕРРОСПЛАВЫ</t>
  </si>
  <si>
    <t>ОАО Кузбасский технопарк</t>
  </si>
  <si>
    <t>ОАО Кемеровский механический завод</t>
  </si>
  <si>
    <t>ОАО АЗОТ</t>
  </si>
  <si>
    <t>ОАО ЗСМК</t>
  </si>
  <si>
    <t>Филиал ОАО ОУК Южкузбассуголь - шахта Абашевская</t>
  </si>
  <si>
    <t>Филиал ОАО ОУК Южкузбассуголь - шахта Юбилейная</t>
  </si>
  <si>
    <t>ООО ПК Завод КВОиТ</t>
  </si>
  <si>
    <t>ОАО  ЦОФ  Абашевская</t>
  </si>
  <si>
    <t>ЗАО УК КАЗАНКОВСКАЯ</t>
  </si>
  <si>
    <t>ООО Промбетон</t>
  </si>
  <si>
    <t>ЗАО Распадская УК</t>
  </si>
  <si>
    <t>ЗАО Распадская Коксовая</t>
  </si>
  <si>
    <t>ОАО УК Кузбассразрезуголь</t>
  </si>
  <si>
    <t>ОАО СУЭК Кузбасс</t>
  </si>
  <si>
    <t>ПАО Южно-Кузбасская ГРЭС</t>
  </si>
  <si>
    <t>Кемеровохиммаш-филиал АО Алтайвагон</t>
  </si>
  <si>
    <t>АО Кузнецкинвестстрой</t>
  </si>
  <si>
    <t>ООО Завод Техно</t>
  </si>
  <si>
    <t>ООО Кузбасский бройлер</t>
  </si>
  <si>
    <t>ОАО СУХОВСКИЙ</t>
  </si>
  <si>
    <t>4218021648ВН</t>
  </si>
  <si>
    <t>4250000699ВН</t>
  </si>
  <si>
    <t>совхоз</t>
  </si>
  <si>
    <t>Сельское хозяйство и пищевая промышленностьпрочие потребители</t>
  </si>
  <si>
    <t>ООО ВОДОКАНАЛ</t>
  </si>
  <si>
    <t>МУП КГО УКВО</t>
  </si>
  <si>
    <t>4211014151ВН</t>
  </si>
  <si>
    <t>4222015213СН2</t>
  </si>
  <si>
    <t xml:space="preserve">Непромышленные потребителипрочие потребители </t>
  </si>
  <si>
    <t>Государственные (муниципальные) организации и прочие бюджетные потребителипрочие потребители</t>
  </si>
  <si>
    <t>ООО «ЕвразЭнергоТранс» (Кемеровская обл)</t>
  </si>
  <si>
    <t>ОАО «Северо - Кузбасская энергетическаякомпания»</t>
  </si>
  <si>
    <t>ООО «Кузбасская энергосетевая компания»</t>
  </si>
  <si>
    <t>ОАО "РЖД" - СП "Трансэнерго" - Западно-Сибирская дирекция по энергообеспечению (Кемеровская обл)</t>
  </si>
  <si>
    <t>ООО «Горэлектросеть» (Кемеровская обл)</t>
  </si>
  <si>
    <t>ООО «ЭнергоПаритет»</t>
  </si>
  <si>
    <t>ОАО «КузбассЭлектро»</t>
  </si>
  <si>
    <t>ООО ХК «СДС - Энерго»</t>
  </si>
  <si>
    <t>ООО «ОЭСК» (Кемеровская обл)</t>
  </si>
  <si>
    <t>ОАО "РЖД" - СП "Трансэнерго" - Красноярская дирекция по энергообеспечению (Кемеровская обл)</t>
  </si>
  <si>
    <t>ООО «ТрансХимЭнерго»</t>
  </si>
  <si>
    <t>АО «Сибирская Промышленная Сетевая Компания»</t>
  </si>
  <si>
    <t>АО «Специализированная шахтная энергомеханическая компания»</t>
  </si>
  <si>
    <t>ООО "Энергосервис"</t>
  </si>
  <si>
    <t>АО "Электросеть" (Кемеровская обл)</t>
  </si>
  <si>
    <t>ООО «СибЭнергоТранс - 42»</t>
  </si>
  <si>
    <t>МУП «Территориальная распределительная сетевая компания Новокузнецкого муниципального района»</t>
  </si>
  <si>
    <t>ООО «Территориальная сетевая организация Сибирь"</t>
  </si>
  <si>
    <t>АО «Оборонэнерго» - филиал «Забайкальский» (Кемеровская обл)</t>
  </si>
  <si>
    <t>ООО "Ресурсоснабжающая компания"</t>
  </si>
  <si>
    <t>ООО «Регионэнергосеть»</t>
  </si>
  <si>
    <t>ООО «Объединенная компания РУСАЛ Энергосеть» (Кемеровская обл)</t>
  </si>
  <si>
    <t>ООО «Электросетьсервис» (Кемеровская обл)</t>
  </si>
  <si>
    <t>экспертным путем</t>
  </si>
  <si>
    <t>Потребитель перешел на собственную генерацию с 2020</t>
  </si>
  <si>
    <t>Потребитель перешел на собственную генерацию августа 2019</t>
  </si>
  <si>
    <t>отклонение в объемах по даной группе несущественное</t>
  </si>
  <si>
    <t>Рост потребления обусловлен увеличение нагрузки ОАО "Суховский"</t>
  </si>
  <si>
    <t>Снижение обусловлено закрытием (простоем) ряда крупных угольных предприятий от сетей ТСО (шахта Заречная, шахта Алексиевская и др), что в целом обусловлено снижением цены и спроса на уголь в сравнении с 2019 годом</t>
  </si>
  <si>
    <t>Отклонение , предположительно из-за погодного фактора в сравнении с апрелем 2019 года</t>
  </si>
  <si>
    <t>Рост обусловлен увеличенным количеством потребителей (мене 670 кВа) по данной группе относительно прошлого года.</t>
  </si>
  <si>
    <t>Снижение в большей степени обусловлено переводом электроснабжения ряда потребителей на собственную генерацию</t>
  </si>
  <si>
    <t>Снижение обусловлено закрытием рядя административных объектов (ДК,музеи, школы и др), а также планомерным снижениемпотребления ЭЭ на уличное освещение из за замены источников света на светодиодные</t>
  </si>
  <si>
    <t>Данные по отпуску в сеть, отпуску из сети и выручке за услуги по передаче электрической энергии за январь 2020, 2021 гг. с разбивкой по группам потребителей, а также с выделением крупных потребителей.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</si>
</sst>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\ _₽_-;\-* #,##0\ _₽_-;_-* &quot;-&quot;??\ _₽_-;_-@_-"/>
    <numFmt numFmtId="165" formatCode="#,##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0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auto="1"/>
      </bottom>
      <diagonal/>
    </border>
    <border>
      <left/>
      <right style="medium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13" fillId="0" borderId="0"/>
  </cellStyleXfs>
  <cellXfs count="296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right"/>
    </xf>
    <xf numFmtId="14" fontId="0" fillId="2" borderId="0" xfId="0" applyNumberFormat="1" applyFill="1"/>
    <xf numFmtId="14" fontId="2" fillId="0" borderId="0" xfId="0" applyNumberFormat="1" applyFont="1"/>
    <xf numFmtId="14" fontId="7" fillId="0" borderId="0" xfId="0" applyNumberFormat="1" applyFont="1"/>
    <xf numFmtId="0" fontId="0" fillId="0" borderId="0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6" fillId="0" borderId="23" xfId="3" applyFont="1" applyFill="1" applyBorder="1" applyAlignment="1">
      <alignment horizontal="center"/>
    </xf>
    <xf numFmtId="0" fontId="6" fillId="0" borderId="2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27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left" vertical="center" wrapText="1" indent="1"/>
    </xf>
    <xf numFmtId="0" fontId="6" fillId="0" borderId="30" xfId="3" applyFont="1" applyFill="1" applyBorder="1" applyAlignment="1">
      <alignment horizontal="left" vertical="center" wrapText="1" indent="1"/>
    </xf>
    <xf numFmtId="0" fontId="6" fillId="0" borderId="31" xfId="3" applyFont="1" applyFill="1" applyBorder="1" applyAlignment="1">
      <alignment horizontal="left" vertical="center"/>
    </xf>
    <xf numFmtId="164" fontId="6" fillId="3" borderId="29" xfId="1" applyNumberFormat="1" applyFont="1" applyFill="1" applyBorder="1" applyAlignment="1">
      <alignment horizontal="right"/>
    </xf>
    <xf numFmtId="164" fontId="6" fillId="3" borderId="32" xfId="1" applyNumberFormat="1" applyFont="1" applyFill="1" applyBorder="1" applyAlignment="1">
      <alignment horizontal="right"/>
    </xf>
    <xf numFmtId="164" fontId="6" fillId="3" borderId="30" xfId="1" applyNumberFormat="1" applyFont="1" applyFill="1" applyBorder="1" applyAlignment="1">
      <alignment horizontal="right"/>
    </xf>
    <xf numFmtId="10" fontId="6" fillId="3" borderId="32" xfId="2" applyNumberFormat="1" applyFont="1" applyFill="1" applyBorder="1" applyAlignment="1">
      <alignment horizontal="right"/>
    </xf>
    <xf numFmtId="164" fontId="6" fillId="3" borderId="33" xfId="1" applyNumberFormat="1" applyFont="1" applyFill="1" applyBorder="1" applyAlignment="1">
      <alignment horizontal="right"/>
    </xf>
    <xf numFmtId="164" fontId="6" fillId="3" borderId="34" xfId="1" applyNumberFormat="1" applyFont="1" applyFill="1" applyBorder="1" applyAlignment="1">
      <alignment horizontal="right"/>
    </xf>
    <xf numFmtId="164" fontId="6" fillId="3" borderId="35" xfId="1" applyNumberFormat="1" applyFont="1" applyFill="1" applyBorder="1" applyAlignment="1">
      <alignment horizontal="right"/>
    </xf>
    <xf numFmtId="16" fontId="5" fillId="0" borderId="36" xfId="3" applyNumberFormat="1" applyFont="1" applyFill="1" applyBorder="1" applyAlignment="1">
      <alignment horizontal="left" vertical="center" wrapText="1" indent="1"/>
    </xf>
    <xf numFmtId="16" fontId="5" fillId="0" borderId="37" xfId="3" applyNumberFormat="1" applyFont="1" applyFill="1" applyBorder="1" applyAlignment="1">
      <alignment horizontal="left" vertical="center" wrapText="1" indent="1"/>
    </xf>
    <xf numFmtId="0" fontId="5" fillId="0" borderId="38" xfId="3" applyFont="1" applyFill="1" applyBorder="1" applyAlignment="1">
      <alignment horizontal="left" vertical="center" indent="1"/>
    </xf>
    <xf numFmtId="164" fontId="5" fillId="0" borderId="36" xfId="1" applyNumberFormat="1" applyFont="1" applyFill="1" applyBorder="1" applyAlignment="1">
      <alignment horizontal="right"/>
    </xf>
    <xf numFmtId="164" fontId="5" fillId="0" borderId="39" xfId="1" applyNumberFormat="1" applyFont="1" applyFill="1" applyBorder="1" applyAlignment="1">
      <alignment horizontal="right"/>
    </xf>
    <xf numFmtId="164" fontId="5" fillId="3" borderId="37" xfId="1" applyNumberFormat="1" applyFont="1" applyFill="1" applyBorder="1" applyAlignment="1">
      <alignment horizontal="right"/>
    </xf>
    <xf numFmtId="10" fontId="5" fillId="3" borderId="39" xfId="1" applyNumberFormat="1" applyFont="1" applyFill="1" applyBorder="1" applyAlignment="1">
      <alignment horizontal="right"/>
    </xf>
    <xf numFmtId="164" fontId="5" fillId="0" borderId="37" xfId="1" applyNumberFormat="1" applyFont="1" applyFill="1" applyBorder="1" applyAlignment="1">
      <alignment horizontal="right"/>
    </xf>
    <xf numFmtId="164" fontId="5" fillId="0" borderId="40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16" fontId="5" fillId="0" borderId="41" xfId="3" applyNumberFormat="1" applyFont="1" applyFill="1" applyBorder="1" applyAlignment="1">
      <alignment horizontal="left" vertical="center" wrapText="1" indent="1"/>
    </xf>
    <xf numFmtId="16" fontId="5" fillId="0" borderId="42" xfId="3" applyNumberFormat="1" applyFont="1" applyFill="1" applyBorder="1" applyAlignment="1">
      <alignment horizontal="left" vertical="center" wrapText="1" indent="1"/>
    </xf>
    <xf numFmtId="0" fontId="5" fillId="0" borderId="43" xfId="3" applyFont="1" applyFill="1" applyBorder="1" applyAlignment="1">
      <alignment horizontal="left" vertical="center" indent="1"/>
    </xf>
    <xf numFmtId="164" fontId="5" fillId="0" borderId="41" xfId="1" applyNumberFormat="1" applyFont="1" applyFill="1" applyBorder="1" applyAlignment="1">
      <alignment horizontal="right"/>
    </xf>
    <xf numFmtId="164" fontId="5" fillId="0" borderId="44" xfId="1" applyNumberFormat="1" applyFont="1" applyFill="1" applyBorder="1" applyAlignment="1">
      <alignment horizontal="right"/>
    </xf>
    <xf numFmtId="164" fontId="5" fillId="3" borderId="42" xfId="1" applyNumberFormat="1" applyFont="1" applyFill="1" applyBorder="1" applyAlignment="1">
      <alignment horizontal="right"/>
    </xf>
    <xf numFmtId="10" fontId="5" fillId="3" borderId="44" xfId="1" applyNumberFormat="1" applyFont="1" applyFill="1" applyBorder="1" applyAlignment="1">
      <alignment horizontal="right"/>
    </xf>
    <xf numFmtId="164" fontId="5" fillId="0" borderId="42" xfId="1" applyNumberFormat="1" applyFont="1" applyFill="1" applyBorder="1" applyAlignment="1">
      <alignment horizontal="right"/>
    </xf>
    <xf numFmtId="164" fontId="5" fillId="0" borderId="45" xfId="1" applyNumberFormat="1" applyFont="1" applyFill="1" applyBorder="1" applyAlignment="1">
      <alignment horizontal="right"/>
    </xf>
    <xf numFmtId="0" fontId="6" fillId="0" borderId="33" xfId="3" applyFont="1" applyFill="1" applyBorder="1" applyAlignment="1">
      <alignment horizontal="left" vertical="center" wrapText="1" indent="1"/>
    </xf>
    <xf numFmtId="0" fontId="6" fillId="0" borderId="34" xfId="3" applyFont="1" applyFill="1" applyBorder="1" applyAlignment="1">
      <alignment horizontal="left" vertical="center" wrapText="1" indent="1"/>
    </xf>
    <xf numFmtId="0" fontId="6" fillId="0" borderId="46" xfId="3" applyFont="1" applyFill="1" applyBorder="1" applyAlignment="1">
      <alignment horizontal="left" vertical="center"/>
    </xf>
    <xf numFmtId="164" fontId="6" fillId="3" borderId="47" xfId="1" applyNumberFormat="1" applyFont="1" applyFill="1" applyBorder="1" applyAlignment="1">
      <alignment horizontal="right"/>
    </xf>
    <xf numFmtId="10" fontId="6" fillId="3" borderId="47" xfId="1" applyNumberFormat="1" applyFont="1" applyFill="1" applyBorder="1" applyAlignment="1">
      <alignment horizontal="right"/>
    </xf>
    <xf numFmtId="0" fontId="5" fillId="0" borderId="29" xfId="3" applyFont="1" applyFill="1" applyBorder="1" applyAlignment="1">
      <alignment horizontal="left" vertical="center" wrapText="1" indent="1"/>
    </xf>
    <xf numFmtId="0" fontId="5" fillId="0" borderId="30" xfId="3" applyFont="1" applyFill="1" applyBorder="1" applyAlignment="1">
      <alignment horizontal="left" vertical="center" wrapText="1" indent="1"/>
    </xf>
    <xf numFmtId="0" fontId="8" fillId="0" borderId="31" xfId="3" applyFont="1" applyFill="1" applyBorder="1" applyAlignment="1">
      <alignment horizontal="left" vertical="center" indent="1"/>
    </xf>
    <xf numFmtId="164" fontId="5" fillId="3" borderId="29" xfId="1" applyNumberFormat="1" applyFont="1" applyFill="1" applyBorder="1" applyAlignment="1">
      <alignment horizontal="right"/>
    </xf>
    <xf numFmtId="164" fontId="5" fillId="3" borderId="32" xfId="1" applyNumberFormat="1" applyFont="1" applyFill="1" applyBorder="1" applyAlignment="1">
      <alignment horizontal="right"/>
    </xf>
    <xf numFmtId="164" fontId="5" fillId="3" borderId="30" xfId="1" applyNumberFormat="1" applyFont="1" applyFill="1" applyBorder="1" applyAlignment="1">
      <alignment horizontal="right"/>
    </xf>
    <xf numFmtId="10" fontId="5" fillId="3" borderId="32" xfId="1" applyNumberFormat="1" applyFont="1" applyFill="1" applyBorder="1" applyAlignment="1">
      <alignment horizontal="right"/>
    </xf>
    <xf numFmtId="164" fontId="5" fillId="3" borderId="48" xfId="1" applyNumberFormat="1" applyFont="1" applyFill="1" applyBorder="1" applyAlignment="1">
      <alignment horizontal="right"/>
    </xf>
    <xf numFmtId="0" fontId="5" fillId="0" borderId="38" xfId="3" applyFont="1" applyFill="1" applyBorder="1" applyAlignment="1">
      <alignment horizontal="left" vertical="center" indent="2"/>
    </xf>
    <xf numFmtId="0" fontId="8" fillId="0" borderId="43" xfId="3" applyFont="1" applyFill="1" applyBorder="1" applyAlignment="1">
      <alignment horizontal="left" vertical="center" indent="1"/>
    </xf>
    <xf numFmtId="0" fontId="8" fillId="0" borderId="29" xfId="3" applyFont="1" applyFill="1" applyBorder="1" applyAlignment="1">
      <alignment horizontal="left" vertical="center" wrapText="1" indent="1"/>
    </xf>
    <xf numFmtId="0" fontId="8" fillId="0" borderId="30" xfId="3" applyFont="1" applyFill="1" applyBorder="1" applyAlignment="1">
      <alignment horizontal="left" vertical="center" wrapText="1" indent="1"/>
    </xf>
    <xf numFmtId="0" fontId="6" fillId="0" borderId="13" xfId="3" applyFont="1" applyFill="1" applyBorder="1" applyAlignment="1">
      <alignment horizontal="left" vertical="center" wrapText="1" indent="1"/>
    </xf>
    <xf numFmtId="0" fontId="6" fillId="0" borderId="14" xfId="3" applyFont="1" applyFill="1" applyBorder="1" applyAlignment="1">
      <alignment horizontal="left" vertical="center" wrapText="1" indent="1"/>
    </xf>
    <xf numFmtId="0" fontId="6" fillId="0" borderId="0" xfId="3" applyFont="1" applyFill="1" applyBorder="1" applyAlignment="1">
      <alignment horizontal="left" vertical="center"/>
    </xf>
    <xf numFmtId="164" fontId="6" fillId="0" borderId="13" xfId="1" applyNumberFormat="1" applyFont="1" applyFill="1" applyBorder="1" applyAlignment="1">
      <alignment horizontal="right"/>
    </xf>
    <xf numFmtId="164" fontId="6" fillId="0" borderId="15" xfId="1" applyNumberFormat="1" applyFont="1" applyFill="1" applyBorder="1" applyAlignment="1">
      <alignment horizontal="right"/>
    </xf>
    <xf numFmtId="164" fontId="6" fillId="3" borderId="14" xfId="1" applyNumberFormat="1" applyFont="1" applyFill="1" applyBorder="1" applyAlignment="1">
      <alignment horizontal="right"/>
    </xf>
    <xf numFmtId="10" fontId="6" fillId="3" borderId="15" xfId="1" applyNumberFormat="1" applyFont="1" applyFill="1" applyBorder="1" applyAlignment="1">
      <alignment horizontal="right"/>
    </xf>
    <xf numFmtId="164" fontId="6" fillId="0" borderId="14" xfId="1" applyNumberFormat="1" applyFont="1" applyFill="1" applyBorder="1" applyAlignment="1">
      <alignment horizontal="right"/>
    </xf>
    <xf numFmtId="164" fontId="6" fillId="0" borderId="49" xfId="1" applyNumberFormat="1" applyFont="1" applyFill="1" applyBorder="1" applyAlignment="1">
      <alignment horizontal="right"/>
    </xf>
    <xf numFmtId="0" fontId="8" fillId="0" borderId="31" xfId="3" applyFont="1" applyFill="1" applyBorder="1" applyAlignment="1">
      <alignment horizontal="left" vertical="center" indent="2"/>
    </xf>
    <xf numFmtId="0" fontId="5" fillId="0" borderId="38" xfId="3" applyFont="1" applyFill="1" applyBorder="1" applyAlignment="1">
      <alignment horizontal="left" vertical="center" indent="3"/>
    </xf>
    <xf numFmtId="16" fontId="8" fillId="0" borderId="36" xfId="3" applyNumberFormat="1" applyFont="1" applyFill="1" applyBorder="1" applyAlignment="1">
      <alignment horizontal="left" vertical="center" wrapText="1" indent="1"/>
    </xf>
    <xf numFmtId="16" fontId="8" fillId="0" borderId="37" xfId="3" applyNumberFormat="1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2"/>
    </xf>
    <xf numFmtId="16" fontId="8" fillId="0" borderId="41" xfId="3" applyNumberFormat="1" applyFont="1" applyFill="1" applyBorder="1" applyAlignment="1">
      <alignment horizontal="left" vertical="center" wrapText="1" indent="1"/>
    </xf>
    <xf numFmtId="16" fontId="8" fillId="0" borderId="42" xfId="3" applyNumberFormat="1" applyFont="1" applyFill="1" applyBorder="1" applyAlignment="1">
      <alignment horizontal="left" vertical="center" wrapText="1" indent="1"/>
    </xf>
    <xf numFmtId="0" fontId="6" fillId="0" borderId="50" xfId="3" applyFont="1" applyFill="1" applyBorder="1" applyAlignment="1">
      <alignment horizontal="left" vertical="center" wrapText="1" indent="1"/>
    </xf>
    <xf numFmtId="0" fontId="6" fillId="0" borderId="51" xfId="3" applyFont="1" applyFill="1" applyBorder="1" applyAlignment="1">
      <alignment horizontal="left" vertical="center" wrapText="1" indent="1"/>
    </xf>
    <xf numFmtId="0" fontId="6" fillId="0" borderId="52" xfId="3" applyFont="1" applyFill="1" applyBorder="1" applyAlignment="1">
      <alignment horizontal="left" vertical="center"/>
    </xf>
    <xf numFmtId="164" fontId="6" fillId="0" borderId="50" xfId="1" applyNumberFormat="1" applyFont="1" applyFill="1" applyBorder="1" applyAlignment="1">
      <alignment horizontal="right"/>
    </xf>
    <xf numFmtId="164" fontId="6" fillId="0" borderId="53" xfId="1" applyNumberFormat="1" applyFont="1" applyFill="1" applyBorder="1" applyAlignment="1">
      <alignment horizontal="right"/>
    </xf>
    <xf numFmtId="164" fontId="6" fillId="3" borderId="51" xfId="1" applyNumberFormat="1" applyFont="1" applyFill="1" applyBorder="1" applyAlignment="1">
      <alignment horizontal="right"/>
    </xf>
    <xf numFmtId="10" fontId="6" fillId="3" borderId="53" xfId="1" applyNumberFormat="1" applyFont="1" applyFill="1" applyBorder="1" applyAlignment="1">
      <alignment horizontal="right"/>
    </xf>
    <xf numFmtId="164" fontId="6" fillId="0" borderId="51" xfId="1" applyNumberFormat="1" applyFont="1" applyFill="1" applyBorder="1" applyAlignment="1">
      <alignment horizontal="right"/>
    </xf>
    <xf numFmtId="164" fontId="6" fillId="0" borderId="54" xfId="1" applyNumberFormat="1" applyFont="1" applyFill="1" applyBorder="1" applyAlignment="1">
      <alignment horizontal="right"/>
    </xf>
    <xf numFmtId="0" fontId="9" fillId="0" borderId="33" xfId="3" applyFont="1" applyFill="1" applyBorder="1" applyAlignment="1">
      <alignment horizontal="left" vertical="center" wrapText="1" indent="1"/>
    </xf>
    <xf numFmtId="0" fontId="9" fillId="0" borderId="34" xfId="3" applyFont="1" applyFill="1" applyBorder="1" applyAlignment="1">
      <alignment horizontal="left" vertical="center" wrapText="1" indent="1"/>
    </xf>
    <xf numFmtId="0" fontId="9" fillId="0" borderId="46" xfId="3" applyFont="1" applyFill="1" applyBorder="1" applyAlignment="1">
      <alignment horizontal="left" vertical="center"/>
    </xf>
    <xf numFmtId="0" fontId="5" fillId="0" borderId="36" xfId="3" applyFont="1" applyFill="1" applyBorder="1" applyAlignment="1">
      <alignment horizontal="left" vertical="center" wrapText="1" indent="1"/>
    </xf>
    <xf numFmtId="0" fontId="5" fillId="0" borderId="37" xfId="3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1"/>
    </xf>
    <xf numFmtId="164" fontId="5" fillId="3" borderId="36" xfId="1" applyNumberFormat="1" applyFont="1" applyFill="1" applyBorder="1" applyAlignment="1">
      <alignment horizontal="right"/>
    </xf>
    <xf numFmtId="164" fontId="5" fillId="3" borderId="39" xfId="1" applyNumberFormat="1" applyFont="1" applyFill="1" applyBorder="1" applyAlignment="1">
      <alignment horizontal="right"/>
    </xf>
    <xf numFmtId="164" fontId="5" fillId="3" borderId="40" xfId="1" applyNumberFormat="1" applyFont="1" applyFill="1" applyBorder="1" applyAlignment="1">
      <alignment horizontal="right"/>
    </xf>
    <xf numFmtId="14" fontId="5" fillId="0" borderId="36" xfId="3" applyNumberFormat="1" applyFont="1" applyFill="1" applyBorder="1" applyAlignment="1">
      <alignment horizontal="left" vertical="center" wrapText="1" indent="1"/>
    </xf>
    <xf numFmtId="14" fontId="5" fillId="0" borderId="37" xfId="3" applyNumberFormat="1" applyFont="1" applyFill="1" applyBorder="1" applyAlignment="1">
      <alignment horizontal="left" vertical="center" wrapText="1" indent="1"/>
    </xf>
    <xf numFmtId="0" fontId="8" fillId="0" borderId="36" xfId="3" applyFont="1" applyFill="1" applyBorder="1" applyAlignment="1">
      <alignment horizontal="left" vertical="center" wrapText="1" indent="1"/>
    </xf>
    <xf numFmtId="0" fontId="8" fillId="0" borderId="37" xfId="3" applyFont="1" applyFill="1" applyBorder="1" applyAlignment="1">
      <alignment horizontal="left" vertical="center" wrapText="1" indent="1"/>
    </xf>
    <xf numFmtId="164" fontId="6" fillId="3" borderId="50" xfId="1" applyNumberFormat="1" applyFont="1" applyFill="1" applyBorder="1" applyAlignment="1">
      <alignment horizontal="right"/>
    </xf>
    <xf numFmtId="164" fontId="6" fillId="3" borderId="53" xfId="1" applyNumberFormat="1" applyFont="1" applyFill="1" applyBorder="1" applyAlignment="1">
      <alignment horizontal="right"/>
    </xf>
    <xf numFmtId="164" fontId="6" fillId="3" borderId="54" xfId="1" applyNumberFormat="1" applyFont="1" applyFill="1" applyBorder="1" applyAlignment="1">
      <alignment horizontal="right"/>
    </xf>
    <xf numFmtId="0" fontId="6" fillId="0" borderId="52" xfId="3" applyFont="1" applyFill="1" applyBorder="1" applyAlignment="1">
      <alignment horizontal="left"/>
    </xf>
    <xf numFmtId="0" fontId="11" fillId="0" borderId="0" xfId="4" applyFont="1"/>
    <xf numFmtId="0" fontId="5" fillId="0" borderId="0" xfId="4" applyFont="1"/>
    <xf numFmtId="14" fontId="6" fillId="0" borderId="0" xfId="4" applyNumberFormat="1" applyFont="1"/>
    <xf numFmtId="0" fontId="12" fillId="0" borderId="0" xfId="4" applyFont="1"/>
    <xf numFmtId="0" fontId="5" fillId="0" borderId="24" xfId="5" applyFont="1" applyBorder="1" applyAlignment="1">
      <alignment horizontal="center" vertical="center" wrapText="1"/>
    </xf>
    <xf numFmtId="0" fontId="5" fillId="0" borderId="62" xfId="5" applyFont="1" applyBorder="1" applyAlignment="1">
      <alignment horizontal="center" vertical="center" wrapText="1"/>
    </xf>
    <xf numFmtId="0" fontId="5" fillId="0" borderId="50" xfId="4" applyFont="1" applyBorder="1" applyAlignment="1">
      <alignment horizontal="center" vertical="center"/>
    </xf>
    <xf numFmtId="0" fontId="5" fillId="0" borderId="53" xfId="4" applyFont="1" applyBorder="1" applyAlignment="1">
      <alignment horizontal="center" vertical="center"/>
    </xf>
    <xf numFmtId="0" fontId="5" fillId="0" borderId="51" xfId="4" applyFont="1" applyBorder="1" applyAlignment="1">
      <alignment horizontal="center" vertical="center"/>
    </xf>
    <xf numFmtId="0" fontId="5" fillId="0" borderId="54" xfId="4" applyFont="1" applyBorder="1" applyAlignment="1">
      <alignment horizontal="center" vertical="center"/>
    </xf>
    <xf numFmtId="0" fontId="5" fillId="0" borderId="63" xfId="5" applyFont="1" applyBorder="1" applyAlignment="1">
      <alignment horizontal="center" vertical="center"/>
    </xf>
    <xf numFmtId="0" fontId="5" fillId="0" borderId="51" xfId="5" applyFont="1" applyBorder="1" applyAlignment="1">
      <alignment horizontal="center" vertical="center"/>
    </xf>
    <xf numFmtId="0" fontId="5" fillId="0" borderId="52" xfId="5" applyFont="1" applyBorder="1" applyAlignment="1">
      <alignment horizontal="center" vertical="center"/>
    </xf>
    <xf numFmtId="0" fontId="5" fillId="0" borderId="64" xfId="5" applyFont="1" applyBorder="1" applyAlignment="1">
      <alignment horizontal="center" vertical="center"/>
    </xf>
    <xf numFmtId="0" fontId="12" fillId="4" borderId="65" xfId="4" applyFont="1" applyFill="1" applyBorder="1"/>
    <xf numFmtId="0" fontId="12" fillId="4" borderId="66" xfId="4" applyFont="1" applyFill="1" applyBorder="1"/>
    <xf numFmtId="0" fontId="12" fillId="4" borderId="67" xfId="4" applyFont="1" applyFill="1" applyBorder="1" applyAlignment="1">
      <alignment horizontal="left" indent="1"/>
    </xf>
    <xf numFmtId="0" fontId="12" fillId="4" borderId="68" xfId="4" applyFont="1" applyFill="1" applyBorder="1" applyAlignment="1">
      <alignment wrapText="1"/>
    </xf>
    <xf numFmtId="165" fontId="12" fillId="5" borderId="33" xfId="4" applyNumberFormat="1" applyFont="1" applyFill="1" applyBorder="1"/>
    <xf numFmtId="165" fontId="12" fillId="4" borderId="34" xfId="4" applyNumberFormat="1" applyFont="1" applyFill="1" applyBorder="1"/>
    <xf numFmtId="10" fontId="12" fillId="4" borderId="69" xfId="4" applyNumberFormat="1" applyFont="1" applyFill="1" applyBorder="1"/>
    <xf numFmtId="165" fontId="12" fillId="4" borderId="47" xfId="4" applyNumberFormat="1" applyFont="1" applyFill="1" applyBorder="1"/>
    <xf numFmtId="165" fontId="12" fillId="4" borderId="70" xfId="4" applyNumberFormat="1" applyFont="1" applyFill="1" applyBorder="1"/>
    <xf numFmtId="10" fontId="12" fillId="4" borderId="35" xfId="4" applyNumberFormat="1" applyFont="1" applyFill="1" applyBorder="1"/>
    <xf numFmtId="0" fontId="14" fillId="0" borderId="0" xfId="0" applyFont="1"/>
    <xf numFmtId="16" fontId="15" fillId="6" borderId="36" xfId="4" applyNumberFormat="1" applyFont="1" applyFill="1" applyBorder="1"/>
    <xf numFmtId="16" fontId="15" fillId="6" borderId="39" xfId="4" applyNumberFormat="1" applyFont="1" applyFill="1" applyBorder="1"/>
    <xf numFmtId="0" fontId="15" fillId="6" borderId="37" xfId="4" applyFont="1" applyFill="1" applyBorder="1" applyAlignment="1">
      <alignment horizontal="left" indent="1"/>
    </xf>
    <xf numFmtId="0" fontId="15" fillId="6" borderId="40" xfId="4" applyFont="1" applyFill="1" applyBorder="1" applyAlignment="1">
      <alignment horizontal="left" wrapText="1" indent="1"/>
    </xf>
    <xf numFmtId="165" fontId="15" fillId="7" borderId="71" xfId="4" applyNumberFormat="1" applyFont="1" applyFill="1" applyBorder="1"/>
    <xf numFmtId="165" fontId="15" fillId="7" borderId="37" xfId="4" applyNumberFormat="1" applyFont="1" applyFill="1" applyBorder="1"/>
    <xf numFmtId="10" fontId="15" fillId="7" borderId="72" xfId="4" applyNumberFormat="1" applyFont="1" applyFill="1" applyBorder="1"/>
    <xf numFmtId="165" fontId="15" fillId="6" borderId="39" xfId="4" applyNumberFormat="1" applyFont="1" applyFill="1" applyBorder="1"/>
    <xf numFmtId="165" fontId="15" fillId="6" borderId="37" xfId="4" applyNumberFormat="1" applyFont="1" applyFill="1" applyBorder="1"/>
    <xf numFmtId="10" fontId="15" fillId="6" borderId="72" xfId="4" applyNumberFormat="1" applyFont="1" applyFill="1" applyBorder="1"/>
    <xf numFmtId="165" fontId="15" fillId="6" borderId="73" xfId="4" applyNumberFormat="1" applyFont="1" applyFill="1" applyBorder="1"/>
    <xf numFmtId="10" fontId="15" fillId="6" borderId="40" xfId="4" applyNumberFormat="1" applyFont="1" applyFill="1" applyBorder="1"/>
    <xf numFmtId="16" fontId="15" fillId="6" borderId="74" xfId="4" applyNumberFormat="1" applyFont="1" applyFill="1" applyBorder="1"/>
    <xf numFmtId="16" fontId="15" fillId="6" borderId="75" xfId="4" applyNumberFormat="1" applyFont="1" applyFill="1" applyBorder="1"/>
    <xf numFmtId="0" fontId="15" fillId="6" borderId="76" xfId="4" applyFont="1" applyFill="1" applyBorder="1" applyAlignment="1">
      <alignment horizontal="left" indent="1"/>
    </xf>
    <xf numFmtId="0" fontId="15" fillId="6" borderId="77" xfId="4" applyFont="1" applyFill="1" applyBorder="1" applyAlignment="1">
      <alignment horizontal="left" wrapText="1" indent="1"/>
    </xf>
    <xf numFmtId="165" fontId="15" fillId="7" borderId="78" xfId="4" applyNumberFormat="1" applyFont="1" applyFill="1" applyBorder="1"/>
    <xf numFmtId="165" fontId="15" fillId="7" borderId="76" xfId="4" applyNumberFormat="1" applyFont="1" applyFill="1" applyBorder="1"/>
    <xf numFmtId="10" fontId="15" fillId="7" borderId="79" xfId="4" applyNumberFormat="1" applyFont="1" applyFill="1" applyBorder="1"/>
    <xf numFmtId="165" fontId="15" fillId="6" borderId="75" xfId="4" applyNumberFormat="1" applyFont="1" applyFill="1" applyBorder="1"/>
    <xf numFmtId="165" fontId="15" fillId="6" borderId="76" xfId="4" applyNumberFormat="1" applyFont="1" applyFill="1" applyBorder="1"/>
    <xf numFmtId="10" fontId="15" fillId="6" borderId="79" xfId="4" applyNumberFormat="1" applyFont="1" applyFill="1" applyBorder="1"/>
    <xf numFmtId="165" fontId="15" fillId="6" borderId="80" xfId="4" applyNumberFormat="1" applyFont="1" applyFill="1" applyBorder="1"/>
    <xf numFmtId="10" fontId="15" fillId="6" borderId="77" xfId="4" applyNumberFormat="1" applyFont="1" applyFill="1" applyBorder="1"/>
    <xf numFmtId="0" fontId="12" fillId="6" borderId="65" xfId="4" applyFont="1" applyFill="1" applyBorder="1"/>
    <xf numFmtId="0" fontId="12" fillId="6" borderId="66" xfId="4" applyFont="1" applyFill="1" applyBorder="1"/>
    <xf numFmtId="16" fontId="12" fillId="6" borderId="66" xfId="4" applyNumberFormat="1" applyFont="1" applyFill="1" applyBorder="1"/>
    <xf numFmtId="0" fontId="12" fillId="6" borderId="67" xfId="4" applyFont="1" applyFill="1" applyBorder="1" applyAlignment="1">
      <alignment horizontal="left" indent="1"/>
    </xf>
    <xf numFmtId="0" fontId="12" fillId="6" borderId="68" xfId="4" applyFont="1" applyFill="1" applyBorder="1" applyAlignment="1">
      <alignment wrapText="1"/>
    </xf>
    <xf numFmtId="165" fontId="12" fillId="6" borderId="67" xfId="4" applyNumberFormat="1" applyFont="1" applyFill="1" applyBorder="1"/>
    <xf numFmtId="10" fontId="12" fillId="6" borderId="82" xfId="4" applyNumberFormat="1" applyFont="1" applyFill="1" applyBorder="1"/>
    <xf numFmtId="165" fontId="12" fillId="6" borderId="66" xfId="4" applyNumberFormat="1" applyFont="1" applyFill="1" applyBorder="1"/>
    <xf numFmtId="165" fontId="12" fillId="6" borderId="83" xfId="4" applyNumberFormat="1" applyFont="1" applyFill="1" applyBorder="1"/>
    <xf numFmtId="10" fontId="12" fillId="6" borderId="68" xfId="4" applyNumberFormat="1" applyFont="1" applyFill="1" applyBorder="1"/>
    <xf numFmtId="16" fontId="15" fillId="3" borderId="36" xfId="4" applyNumberFormat="1" applyFont="1" applyFill="1" applyBorder="1"/>
    <xf numFmtId="16" fontId="15" fillId="3" borderId="39" xfId="4" applyNumberFormat="1" applyFont="1" applyFill="1" applyBorder="1"/>
    <xf numFmtId="0" fontId="15" fillId="3" borderId="37" xfId="4" applyFont="1" applyFill="1" applyBorder="1" applyAlignment="1">
      <alignment horizontal="left" indent="1"/>
    </xf>
    <xf numFmtId="0" fontId="15" fillId="3" borderId="40" xfId="4" applyFont="1" applyFill="1" applyBorder="1" applyAlignment="1">
      <alignment horizontal="left" wrapText="1" indent="1"/>
    </xf>
    <xf numFmtId="165" fontId="15" fillId="3" borderId="39" xfId="4" applyNumberFormat="1" applyFont="1" applyFill="1" applyBorder="1"/>
    <xf numFmtId="165" fontId="15" fillId="3" borderId="37" xfId="4" applyNumberFormat="1" applyFont="1" applyFill="1" applyBorder="1"/>
    <xf numFmtId="10" fontId="15" fillId="3" borderId="72" xfId="4" applyNumberFormat="1" applyFont="1" applyFill="1" applyBorder="1"/>
    <xf numFmtId="165" fontId="15" fillId="3" borderId="73" xfId="4" applyNumberFormat="1" applyFont="1" applyFill="1" applyBorder="1"/>
    <xf numFmtId="10" fontId="15" fillId="3" borderId="40" xfId="4" applyNumberFormat="1" applyFont="1" applyFill="1" applyBorder="1"/>
    <xf numFmtId="14" fontId="5" fillId="0" borderId="36" xfId="4" applyNumberFormat="1" applyFont="1" applyBorder="1"/>
    <xf numFmtId="14" fontId="5" fillId="0" borderId="39" xfId="4" applyNumberFormat="1" applyFont="1" applyBorder="1"/>
    <xf numFmtId="0" fontId="5" fillId="0" borderId="37" xfId="4" applyFont="1" applyBorder="1" applyAlignment="1">
      <alignment horizontal="left" indent="1"/>
    </xf>
    <xf numFmtId="0" fontId="8" fillId="0" borderId="40" xfId="4" applyFont="1" applyFill="1" applyBorder="1" applyAlignment="1">
      <alignment horizontal="left" wrapText="1" indent="3"/>
    </xf>
    <xf numFmtId="165" fontId="8" fillId="7" borderId="71" xfId="4" applyNumberFormat="1" applyFont="1" applyFill="1" applyBorder="1"/>
    <xf numFmtId="165" fontId="8" fillId="7" borderId="37" xfId="4" applyNumberFormat="1" applyFont="1" applyFill="1" applyBorder="1"/>
    <xf numFmtId="10" fontId="8" fillId="7" borderId="72" xfId="4" applyNumberFormat="1" applyFont="1" applyFill="1" applyBorder="1"/>
    <xf numFmtId="165" fontId="8" fillId="0" borderId="39" xfId="4" applyNumberFormat="1" applyFont="1" applyBorder="1"/>
    <xf numFmtId="165" fontId="8" fillId="0" borderId="37" xfId="4" applyNumberFormat="1" applyFont="1" applyBorder="1"/>
    <xf numFmtId="10" fontId="8" fillId="0" borderId="72" xfId="4" applyNumberFormat="1" applyFont="1" applyBorder="1"/>
    <xf numFmtId="165" fontId="8" fillId="0" borderId="73" xfId="4" applyNumberFormat="1" applyFont="1" applyBorder="1"/>
    <xf numFmtId="10" fontId="8" fillId="0" borderId="40" xfId="4" applyNumberFormat="1" applyFont="1" applyBorder="1"/>
    <xf numFmtId="165" fontId="8" fillId="8" borderId="39" xfId="4" applyNumberFormat="1" applyFont="1" applyFill="1" applyBorder="1"/>
    <xf numFmtId="165" fontId="8" fillId="8" borderId="37" xfId="4" applyNumberFormat="1" applyFont="1" applyFill="1" applyBorder="1"/>
    <xf numFmtId="0" fontId="8" fillId="0" borderId="40" xfId="4" applyFont="1" applyBorder="1" applyAlignment="1">
      <alignment horizontal="left" wrapText="1" indent="3"/>
    </xf>
    <xf numFmtId="165" fontId="15" fillId="0" borderId="39" xfId="4" applyNumberFormat="1" applyFont="1" applyFill="1" applyBorder="1"/>
    <xf numFmtId="165" fontId="15" fillId="0" borderId="37" xfId="4" applyNumberFormat="1" applyFont="1" applyFill="1" applyBorder="1"/>
    <xf numFmtId="10" fontId="15" fillId="0" borderId="72" xfId="4" applyNumberFormat="1" applyFont="1" applyFill="1" applyBorder="1"/>
    <xf numFmtId="165" fontId="15" fillId="0" borderId="73" xfId="4" applyNumberFormat="1" applyFont="1" applyFill="1" applyBorder="1"/>
    <xf numFmtId="10" fontId="15" fillId="0" borderId="40" xfId="4" applyNumberFormat="1" applyFont="1" applyFill="1" applyBorder="1"/>
    <xf numFmtId="14" fontId="5" fillId="0" borderId="74" xfId="4" applyNumberFormat="1" applyFont="1" applyBorder="1"/>
    <xf numFmtId="14" fontId="5" fillId="0" borderId="75" xfId="4" applyNumberFormat="1" applyFont="1" applyBorder="1"/>
    <xf numFmtId="0" fontId="5" fillId="0" borderId="76" xfId="4" applyFont="1" applyBorder="1" applyAlignment="1">
      <alignment horizontal="left" indent="1"/>
    </xf>
    <xf numFmtId="0" fontId="8" fillId="0" borderId="77" xfId="4" applyFont="1" applyBorder="1" applyAlignment="1">
      <alignment horizontal="left" wrapText="1" indent="3"/>
    </xf>
    <xf numFmtId="165" fontId="8" fillId="7" borderId="84" xfId="4" applyNumberFormat="1" applyFont="1" applyFill="1" applyBorder="1"/>
    <xf numFmtId="165" fontId="8" fillId="7" borderId="42" xfId="4" applyNumberFormat="1" applyFont="1" applyFill="1" applyBorder="1"/>
    <xf numFmtId="10" fontId="8" fillId="7" borderId="85" xfId="4" applyNumberFormat="1" applyFont="1" applyFill="1" applyBorder="1"/>
    <xf numFmtId="165" fontId="8" fillId="0" borderId="44" xfId="4" applyNumberFormat="1" applyFont="1" applyBorder="1"/>
    <xf numFmtId="165" fontId="8" fillId="0" borderId="42" xfId="4" applyNumberFormat="1" applyFont="1" applyBorder="1"/>
    <xf numFmtId="10" fontId="8" fillId="0" borderId="85" xfId="4" applyNumberFormat="1" applyFont="1" applyBorder="1"/>
    <xf numFmtId="165" fontId="8" fillId="0" borderId="86" xfId="4" applyNumberFormat="1" applyFont="1" applyBorder="1"/>
    <xf numFmtId="10" fontId="8" fillId="0" borderId="45" xfId="4" applyNumberFormat="1" applyFont="1" applyBorder="1"/>
    <xf numFmtId="165" fontId="12" fillId="0" borderId="81" xfId="4" applyNumberFormat="1" applyFont="1" applyFill="1" applyBorder="1"/>
    <xf numFmtId="165" fontId="12" fillId="0" borderId="67" xfId="4" applyNumberFormat="1" applyFont="1" applyFill="1" applyBorder="1"/>
    <xf numFmtId="165" fontId="8" fillId="0" borderId="37" xfId="4" applyNumberFormat="1" applyFont="1" applyFill="1" applyBorder="1"/>
    <xf numFmtId="165" fontId="15" fillId="9" borderId="36" xfId="4" applyNumberFormat="1" applyFont="1" applyFill="1" applyBorder="1"/>
    <xf numFmtId="0" fontId="5" fillId="0" borderId="88" xfId="5" applyFont="1" applyBorder="1" applyAlignment="1">
      <alignment horizontal="center" vertical="center" wrapText="1"/>
    </xf>
    <xf numFmtId="0" fontId="5" fillId="0" borderId="89" xfId="5" applyFont="1" applyBorder="1" applyAlignment="1">
      <alignment horizontal="center" vertical="center" wrapText="1"/>
    </xf>
    <xf numFmtId="0" fontId="5" fillId="0" borderId="27" xfId="5" applyFont="1" applyBorder="1" applyAlignment="1">
      <alignment horizontal="center" vertical="center" wrapText="1"/>
    </xf>
    <xf numFmtId="0" fontId="5" fillId="0" borderId="28" xfId="5" applyFont="1" applyBorder="1" applyAlignment="1">
      <alignment horizontal="center" vertical="center" wrapText="1"/>
    </xf>
    <xf numFmtId="165" fontId="12" fillId="4" borderId="90" xfId="4" applyNumberFormat="1" applyFont="1" applyFill="1" applyBorder="1"/>
    <xf numFmtId="10" fontId="12" fillId="4" borderId="70" xfId="4" applyNumberFormat="1" applyFont="1" applyFill="1" applyBorder="1"/>
    <xf numFmtId="10" fontId="15" fillId="6" borderId="73" xfId="4" applyNumberFormat="1" applyFont="1" applyFill="1" applyBorder="1"/>
    <xf numFmtId="10" fontId="15" fillId="6" borderId="80" xfId="4" applyNumberFormat="1" applyFont="1" applyFill="1" applyBorder="1"/>
    <xf numFmtId="10" fontId="12" fillId="6" borderId="83" xfId="4" applyNumberFormat="1" applyFont="1" applyFill="1" applyBorder="1"/>
    <xf numFmtId="10" fontId="15" fillId="3" borderId="73" xfId="4" applyNumberFormat="1" applyFont="1" applyFill="1" applyBorder="1"/>
    <xf numFmtId="10" fontId="8" fillId="0" borderId="73" xfId="4" applyNumberFormat="1" applyFont="1" applyBorder="1"/>
    <xf numFmtId="10" fontId="15" fillId="0" borderId="73" xfId="4" applyNumberFormat="1" applyFont="1" applyFill="1" applyBorder="1"/>
    <xf numFmtId="10" fontId="8" fillId="0" borderId="86" xfId="4" applyNumberFormat="1" applyFont="1" applyBorder="1"/>
    <xf numFmtId="165" fontId="15" fillId="7" borderId="36" xfId="4" applyNumberFormat="1" applyFont="1" applyFill="1" applyBorder="1"/>
    <xf numFmtId="0" fontId="0" fillId="0" borderId="1" xfId="0" applyBorder="1" applyAlignment="1">
      <alignment horizontal="center" vertical="center"/>
    </xf>
    <xf numFmtId="0" fontId="5" fillId="0" borderId="45" xfId="3" applyFont="1" applyFill="1" applyBorder="1" applyAlignment="1">
      <alignment horizontal="left" vertical="center" indent="1"/>
    </xf>
    <xf numFmtId="165" fontId="15" fillId="7" borderId="73" xfId="4" applyNumberFormat="1" applyFont="1" applyFill="1" applyBorder="1"/>
    <xf numFmtId="165" fontId="8" fillId="7" borderId="73" xfId="4" applyNumberFormat="1" applyFont="1" applyFill="1" applyBorder="1"/>
    <xf numFmtId="165" fontId="8" fillId="7" borderId="86" xfId="4" applyNumberFormat="1" applyFont="1" applyFill="1" applyBorder="1"/>
    <xf numFmtId="10" fontId="15" fillId="7" borderId="40" xfId="4" applyNumberFormat="1" applyFont="1" applyFill="1" applyBorder="1"/>
    <xf numFmtId="10" fontId="8" fillId="7" borderId="40" xfId="4" applyNumberFormat="1" applyFont="1" applyFill="1" applyBorder="1"/>
    <xf numFmtId="10" fontId="8" fillId="7" borderId="45" xfId="4" applyNumberFormat="1" applyFont="1" applyFill="1" applyBorder="1"/>
    <xf numFmtId="165" fontId="15" fillId="7" borderId="80" xfId="4" applyNumberFormat="1" applyFont="1" applyFill="1" applyBorder="1"/>
    <xf numFmtId="10" fontId="15" fillId="7" borderId="77" xfId="4" applyNumberFormat="1" applyFont="1" applyFill="1" applyBorder="1"/>
    <xf numFmtId="0" fontId="6" fillId="0" borderId="34" xfId="3" applyFont="1" applyFill="1" applyBorder="1" applyAlignment="1">
      <alignment horizontal="left" vertical="center" indent="1"/>
    </xf>
    <xf numFmtId="0" fontId="5" fillId="0" borderId="30" xfId="3" applyFont="1" applyFill="1" applyBorder="1" applyAlignment="1">
      <alignment horizontal="left" vertical="center" indent="1"/>
    </xf>
    <xf numFmtId="16" fontId="5" fillId="0" borderId="37" xfId="3" applyNumberFormat="1" applyFont="1" applyFill="1" applyBorder="1" applyAlignment="1">
      <alignment horizontal="left" vertical="center" indent="1"/>
    </xf>
    <xf numFmtId="16" fontId="5" fillId="0" borderId="42" xfId="3" applyNumberFormat="1" applyFont="1" applyFill="1" applyBorder="1" applyAlignment="1">
      <alignment horizontal="left" vertical="center" indent="1"/>
    </xf>
    <xf numFmtId="0" fontId="8" fillId="0" borderId="30" xfId="3" applyFont="1" applyFill="1" applyBorder="1" applyAlignment="1">
      <alignment horizontal="left" vertical="center" indent="1"/>
    </xf>
    <xf numFmtId="16" fontId="8" fillId="0" borderId="37" xfId="3" applyNumberFormat="1" applyFont="1" applyFill="1" applyBorder="1" applyAlignment="1">
      <alignment horizontal="left" vertical="center" indent="1"/>
    </xf>
    <xf numFmtId="16" fontId="8" fillId="0" borderId="42" xfId="3" applyNumberFormat="1" applyFont="1" applyFill="1" applyBorder="1" applyAlignment="1">
      <alignment horizontal="left" vertical="center" indent="1"/>
    </xf>
    <xf numFmtId="0" fontId="6" fillId="0" borderId="51" xfId="3" applyFont="1" applyFill="1" applyBorder="1" applyAlignment="1">
      <alignment horizontal="left" vertical="center" indent="1"/>
    </xf>
    <xf numFmtId="0" fontId="9" fillId="0" borderId="34" xfId="3" applyFont="1" applyFill="1" applyBorder="1" applyAlignment="1">
      <alignment horizontal="left" vertical="center" indent="1"/>
    </xf>
    <xf numFmtId="0" fontId="5" fillId="0" borderId="37" xfId="3" applyFont="1" applyFill="1" applyBorder="1" applyAlignment="1">
      <alignment horizontal="left" vertical="center" indent="1"/>
    </xf>
    <xf numFmtId="14" fontId="5" fillId="0" borderId="37" xfId="3" applyNumberFormat="1" applyFont="1" applyFill="1" applyBorder="1" applyAlignment="1">
      <alignment horizontal="left" vertical="center" indent="1"/>
    </xf>
    <xf numFmtId="0" fontId="8" fillId="0" borderId="37" xfId="3" applyFont="1" applyFill="1" applyBorder="1" applyAlignment="1">
      <alignment horizontal="left" vertical="center" indent="1"/>
    </xf>
    <xf numFmtId="0" fontId="12" fillId="6" borderId="47" xfId="4" applyFont="1" applyFill="1" applyBorder="1"/>
    <xf numFmtId="0" fontId="12" fillId="4" borderId="47" xfId="4" applyFont="1" applyFill="1" applyBorder="1"/>
    <xf numFmtId="0" fontId="12" fillId="6" borderId="34" xfId="4" applyFont="1" applyFill="1" applyBorder="1" applyAlignment="1">
      <alignment horizontal="left" inden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0" fontId="5" fillId="0" borderId="20" xfId="3" applyFont="1" applyFill="1" applyBorder="1" applyAlignment="1">
      <alignment horizontal="center" vertical="center"/>
    </xf>
    <xf numFmtId="0" fontId="5" fillId="0" borderId="5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5" xfId="4" applyFont="1" applyBorder="1" applyAlignment="1">
      <alignment horizontal="center" vertical="center" wrapText="1"/>
    </xf>
    <xf numFmtId="0" fontId="5" fillId="0" borderId="16" xfId="4" applyFont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0" borderId="8" xfId="4" applyFont="1" applyBorder="1" applyAlignment="1">
      <alignment horizontal="center" vertical="center" wrapText="1"/>
    </xf>
    <xf numFmtId="0" fontId="5" fillId="0" borderId="9" xfId="4" applyFont="1" applyBorder="1" applyAlignment="1">
      <alignment horizontal="center" vertical="center" wrapText="1"/>
    </xf>
    <xf numFmtId="0" fontId="5" fillId="0" borderId="55" xfId="4" applyFont="1" applyBorder="1" applyAlignment="1">
      <alignment horizontal="center" vertical="center" wrapText="1"/>
    </xf>
    <xf numFmtId="0" fontId="5" fillId="0" borderId="13" xfId="4" applyFont="1" applyBorder="1" applyAlignment="1">
      <alignment horizontal="center" vertical="center" wrapText="1"/>
    </xf>
    <xf numFmtId="0" fontId="5" fillId="0" borderId="59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 wrapText="1"/>
    </xf>
    <xf numFmtId="0" fontId="5" fillId="0" borderId="56" xfId="4" applyFont="1" applyBorder="1" applyAlignment="1">
      <alignment horizontal="center" vertical="center"/>
    </xf>
    <xf numFmtId="0" fontId="5" fillId="0" borderId="58" xfId="4" applyFont="1" applyBorder="1" applyAlignment="1">
      <alignment horizontal="center" vertical="center"/>
    </xf>
    <xf numFmtId="0" fontId="5" fillId="0" borderId="60" xfId="5" applyNumberFormat="1" applyFont="1" applyBorder="1" applyAlignment="1">
      <alignment horizontal="center" vertical="center" wrapText="1"/>
    </xf>
    <xf numFmtId="0" fontId="5" fillId="0" borderId="61" xfId="5" applyNumberFormat="1" applyFont="1" applyBorder="1" applyAlignment="1">
      <alignment horizontal="center" vertical="center" wrapText="1"/>
    </xf>
    <xf numFmtId="0" fontId="5" fillId="0" borderId="59" xfId="5" applyFont="1" applyBorder="1" applyAlignment="1">
      <alignment horizontal="center" vertical="center" wrapText="1"/>
    </xf>
    <xf numFmtId="0" fontId="5" fillId="0" borderId="23" xfId="5" applyFont="1" applyBorder="1" applyAlignment="1">
      <alignment horizontal="center" vertical="center" wrapText="1"/>
    </xf>
    <xf numFmtId="0" fontId="5" fillId="0" borderId="57" xfId="5" applyNumberFormat="1" applyFont="1" applyBorder="1" applyAlignment="1">
      <alignment horizontal="center" vertical="center" wrapText="1"/>
    </xf>
    <xf numFmtId="0" fontId="5" fillId="0" borderId="8" xfId="5" applyNumberFormat="1" applyFont="1" applyBorder="1" applyAlignment="1">
      <alignment horizontal="center" vertical="center" wrapText="1"/>
    </xf>
    <xf numFmtId="0" fontId="5" fillId="0" borderId="9" xfId="5" applyNumberFormat="1" applyFont="1" applyBorder="1" applyAlignment="1">
      <alignment horizontal="center" vertical="center" wrapText="1"/>
    </xf>
    <xf numFmtId="0" fontId="5" fillId="0" borderId="56" xfId="4" applyFont="1" applyBorder="1" applyAlignment="1">
      <alignment horizontal="center" vertical="center" wrapText="1"/>
    </xf>
    <xf numFmtId="0" fontId="5" fillId="0" borderId="58" xfId="4" applyFont="1" applyBorder="1" applyAlignment="1">
      <alignment horizontal="center" vertical="center" wrapText="1"/>
    </xf>
    <xf numFmtId="0" fontId="5" fillId="0" borderId="92" xfId="4" applyFont="1" applyBorder="1" applyAlignment="1">
      <alignment horizontal="center" vertical="center" wrapText="1"/>
    </xf>
    <xf numFmtId="0" fontId="5" fillId="0" borderId="93" xfId="4" applyFont="1" applyBorder="1" applyAlignment="1">
      <alignment horizontal="center" vertical="center" wrapText="1"/>
    </xf>
    <xf numFmtId="0" fontId="5" fillId="0" borderId="94" xfId="4" applyFont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55" xfId="5" applyNumberFormat="1" applyFont="1" applyBorder="1" applyAlignment="1">
      <alignment horizontal="center" vertical="center" wrapText="1"/>
    </xf>
    <xf numFmtId="0" fontId="5" fillId="0" borderId="87" xfId="5" applyNumberFormat="1" applyFont="1" applyBorder="1" applyAlignment="1">
      <alignment horizontal="center" vertical="center" wrapText="1"/>
    </xf>
    <xf numFmtId="0" fontId="5" fillId="0" borderId="16" xfId="5" applyNumberFormat="1" applyFont="1" applyBorder="1" applyAlignment="1">
      <alignment horizontal="center" vertical="center" wrapText="1"/>
    </xf>
    <xf numFmtId="0" fontId="5" fillId="0" borderId="91" xfId="5" applyNumberFormat="1" applyFont="1" applyBorder="1" applyAlignment="1">
      <alignment horizontal="center" vertical="center" wrapText="1"/>
    </xf>
  </cellXfs>
  <cellStyles count="6">
    <cellStyle name="Обычный" xfId="0" builtinId="0"/>
    <cellStyle name="Обычный 2" xfId="5"/>
    <cellStyle name="Обычный 3" xfId="4"/>
    <cellStyle name="Обычный_Копия Свод к селекторному совещанию 02-09-09 2" xfId="3"/>
    <cellStyle name="Процентный" xfId="2" builtinId="5"/>
    <cellStyle name="Финансовый" xfId="1" builtinId="3"/>
  </cellStyles>
  <dxfs count="1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2274792</xdr:colOff>
      <xdr:row>0</xdr:row>
      <xdr:rowOff>56029</xdr:rowOff>
    </xdr:from>
    <xdr:to>
      <xdr:col>21</xdr:col>
      <xdr:colOff>246529</xdr:colOff>
      <xdr:row>2</xdr:row>
      <xdr:rowOff>324969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49468" y="56029"/>
          <a:ext cx="12483355" cy="672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 (верхним границам сетей: определяется по сечениям коммерческого учета электроэнергии субъектов оптового рынка. являющихся основой для определения фактических величин потребления, экспорта/импорта электроэнергии в ГТП), без детализации. Сравнение идет с аналогичным периодом (сутками) прошлого года., нарастающим итогом.</a:t>
          </a:r>
        </a:p>
        <a:p>
          <a:r>
            <a:rPr lang="ru-RU" sz="1100" b="1"/>
            <a:t>Срок предоставления: ежедневно до 12:00 (МСК),</a:t>
          </a:r>
          <a:r>
            <a:rPr lang="ru-RU" sz="1100" b="1" baseline="0"/>
            <a:t> </a:t>
          </a:r>
          <a:r>
            <a:rPr lang="ru-RU" sz="1100" b="1"/>
            <a:t>в понедельник -</a:t>
          </a:r>
          <a:r>
            <a:rPr lang="ru-RU" sz="1100" b="1" baseline="0"/>
            <a:t>  отчеты за пятницу, субботу и воскресенье.</a:t>
          </a:r>
          <a:endParaRPr lang="ru-RU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68037</xdr:colOff>
      <xdr:row>10</xdr:row>
      <xdr:rowOff>13608</xdr:rowOff>
    </xdr:from>
    <xdr:to>
      <xdr:col>3</xdr:col>
      <xdr:colOff>2122715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17073" y="2435679"/>
          <a:ext cx="6014356" cy="8436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, "Отпуску из сети", "Выручке"  Сравнение идет с аналогичным интервалом времени  прошлого года., нарастающим итогом.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Срок предоставления: ежедневно по четвергам до 12:00 (МСК)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35485</xdr:colOff>
      <xdr:row>10</xdr:row>
      <xdr:rowOff>60832</xdr:rowOff>
    </xdr:from>
    <xdr:to>
      <xdr:col>3</xdr:col>
      <xdr:colOff>1918606</xdr:colOff>
      <xdr:row>14</xdr:row>
      <xdr:rowOff>33617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83720" y="2470097"/>
          <a:ext cx="5850004" cy="734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ТСО, "Отпуску из сети", "Котловому полезному отпуску",</a:t>
          </a:r>
          <a:r>
            <a:rPr lang="ru-RU" sz="1200" baseline="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"Выручке"</a:t>
          </a: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в соответствии с управленческой отчетностью</a:t>
          </a:r>
        </a:p>
        <a:p>
          <a:r>
            <a:rPr lang="ru-RU" sz="1100" b="1"/>
            <a:t>Срок предоставления: ежемесячно 17 числа  до 12:00 (МСК)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5"/>
  <sheetViews>
    <sheetView zoomScale="85" zoomScaleNormal="85" workbookViewId="0">
      <pane xSplit="4" ySplit="7" topLeftCell="E10" activePane="bottomRight" state="frozen"/>
      <selection pane="topRight" activeCell="D1" sqref="D1"/>
      <selection pane="bottomLeft" activeCell="A9" sqref="A9"/>
      <selection pane="bottomRight" activeCell="F27" sqref="F27"/>
    </sheetView>
  </sheetViews>
  <sheetFormatPr defaultRowHeight="15" x14ac:dyDescent="0.25"/>
  <cols>
    <col min="1" max="1" width="8" customWidth="1"/>
    <col min="2" max="2" width="20.140625" customWidth="1"/>
    <col min="3" max="3" width="25.42578125" customWidth="1"/>
    <col min="4" max="4" width="37.140625" customWidth="1"/>
    <col min="5" max="6" width="13.28515625" customWidth="1"/>
    <col min="7" max="7" width="16" customWidth="1"/>
    <col min="8" max="8" width="16.5703125" customWidth="1"/>
    <col min="9" max="9" width="12.42578125" customWidth="1"/>
    <col min="40" max="40" width="12.42578125" customWidth="1"/>
  </cols>
  <sheetData>
    <row r="1" spans="1:40" ht="15.75" x14ac:dyDescent="0.25">
      <c r="B1" s="7">
        <v>43932</v>
      </c>
      <c r="C1" t="s">
        <v>4</v>
      </c>
      <c r="E1" s="8" t="e">
        <f>#REF!-1</f>
        <v>#REF!</v>
      </c>
      <c r="F1" s="8">
        <f>B1-1</f>
        <v>43931</v>
      </c>
      <c r="G1" s="9">
        <f>F1-366</f>
        <v>43565</v>
      </c>
      <c r="H1" s="1"/>
      <c r="AN1" s="1"/>
    </row>
    <row r="2" spans="1:40" ht="15.75" x14ac:dyDescent="0.25">
      <c r="A2" s="1" t="str">
        <f>"Суточное электропотребление (отпуск в сеть), млн кВтч на "&amp;(TEXT(F1,"ДД.ММ.ГГГГ"))</f>
        <v>Суточное электропотребление (отпуск в сеть), млн кВтч на 10.04.2020</v>
      </c>
      <c r="B2" s="1"/>
      <c r="C2" s="1"/>
      <c r="E2" s="1"/>
      <c r="F2" s="1"/>
      <c r="G2" s="1"/>
      <c r="H2" s="1"/>
      <c r="AN2" s="1"/>
    </row>
    <row r="3" spans="1:40" ht="33.75" customHeight="1" thickBot="1" x14ac:dyDescent="0.3">
      <c r="A3" s="2"/>
      <c r="B3" s="2"/>
      <c r="C3" s="2"/>
      <c r="D3" s="10"/>
      <c r="E3" s="1"/>
      <c r="F3" s="1"/>
      <c r="G3" s="1"/>
      <c r="H3" s="1"/>
      <c r="AN3" s="1"/>
    </row>
    <row r="4" spans="1:40" x14ac:dyDescent="0.25">
      <c r="A4" s="260" t="s">
        <v>0</v>
      </c>
      <c r="B4" s="263" t="s">
        <v>1</v>
      </c>
      <c r="C4" s="263" t="s">
        <v>2</v>
      </c>
      <c r="D4" s="266" t="s">
        <v>3</v>
      </c>
      <c r="E4" s="269" t="s">
        <v>5</v>
      </c>
      <c r="F4" s="270"/>
      <c r="G4" s="270"/>
      <c r="H4" s="271"/>
      <c r="I4" s="252" t="s">
        <v>6</v>
      </c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4"/>
    </row>
    <row r="5" spans="1:40" x14ac:dyDescent="0.25">
      <c r="A5" s="261"/>
      <c r="B5" s="264"/>
      <c r="C5" s="264"/>
      <c r="D5" s="267"/>
      <c r="E5" s="11">
        <v>2019</v>
      </c>
      <c r="F5" s="11">
        <v>2019</v>
      </c>
      <c r="G5" s="5">
        <v>2020</v>
      </c>
      <c r="H5" s="258" t="s">
        <v>7</v>
      </c>
      <c r="I5" s="255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7"/>
      <c r="AN5" s="3"/>
    </row>
    <row r="6" spans="1:40" ht="45" x14ac:dyDescent="0.25">
      <c r="A6" s="262"/>
      <c r="B6" s="265"/>
      <c r="C6" s="265"/>
      <c r="D6" s="268"/>
      <c r="E6" s="12" t="s">
        <v>8</v>
      </c>
      <c r="F6" s="12" t="str">
        <f>"факт"&amp;" по состоянию на "&amp;(TEXT(G1,"ДД.ММ.ГГГГ"))</f>
        <v>факт по состоянию на 10.04.2019</v>
      </c>
      <c r="G6" s="4" t="str">
        <f>"факт"&amp;" по состоянию на "&amp;(TEXT(B1,"ДД.ММ.ГГГГ"))</f>
        <v>факт по состоянию на 11.04.2020</v>
      </c>
      <c r="H6" s="259"/>
      <c r="I6" s="11">
        <v>1</v>
      </c>
      <c r="J6" s="5">
        <v>2</v>
      </c>
      <c r="K6" s="5">
        <v>3</v>
      </c>
      <c r="L6" s="5">
        <v>4</v>
      </c>
      <c r="M6" s="5">
        <v>5</v>
      </c>
      <c r="N6" s="5">
        <v>6</v>
      </c>
      <c r="O6" s="5">
        <v>7</v>
      </c>
      <c r="P6" s="5">
        <v>8</v>
      </c>
      <c r="Q6" s="5">
        <v>9</v>
      </c>
      <c r="R6" s="5">
        <v>10</v>
      </c>
      <c r="S6" s="5">
        <v>11</v>
      </c>
      <c r="T6" s="5">
        <v>12</v>
      </c>
      <c r="U6" s="5">
        <v>13</v>
      </c>
      <c r="V6" s="5">
        <v>14</v>
      </c>
      <c r="W6" s="5">
        <v>15</v>
      </c>
      <c r="X6" s="5">
        <v>16</v>
      </c>
      <c r="Y6" s="5">
        <v>17</v>
      </c>
      <c r="Z6" s="5">
        <v>18</v>
      </c>
      <c r="AA6" s="5">
        <v>19</v>
      </c>
      <c r="AB6" s="5">
        <v>20</v>
      </c>
      <c r="AC6" s="5">
        <v>21</v>
      </c>
      <c r="AD6" s="5">
        <v>22</v>
      </c>
      <c r="AE6" s="5">
        <v>23</v>
      </c>
      <c r="AF6" s="5">
        <v>24</v>
      </c>
      <c r="AG6" s="5">
        <v>25</v>
      </c>
      <c r="AH6" s="5">
        <v>26</v>
      </c>
      <c r="AI6" s="5">
        <v>27</v>
      </c>
      <c r="AJ6" s="5">
        <v>28</v>
      </c>
      <c r="AK6" s="227">
        <v>29</v>
      </c>
      <c r="AL6" s="5">
        <v>30</v>
      </c>
      <c r="AM6" s="13">
        <v>31</v>
      </c>
      <c r="AN6" s="3"/>
    </row>
    <row r="7" spans="1:40" ht="15.75" thickBot="1" x14ac:dyDescent="0.3">
      <c r="A7" s="14">
        <v>1</v>
      </c>
      <c r="B7" s="15">
        <f>A7+1</f>
        <v>2</v>
      </c>
      <c r="C7" s="15">
        <f t="shared" ref="C7:AM7" si="0">B7+1</f>
        <v>3</v>
      </c>
      <c r="D7" s="16">
        <f t="shared" si="0"/>
        <v>4</v>
      </c>
      <c r="E7" s="17">
        <f t="shared" si="0"/>
        <v>5</v>
      </c>
      <c r="F7" s="16">
        <f t="shared" si="0"/>
        <v>6</v>
      </c>
      <c r="G7" s="18" t="s">
        <v>215</v>
      </c>
      <c r="H7" s="18" t="s">
        <v>220</v>
      </c>
      <c r="I7" s="18">
        <v>9</v>
      </c>
      <c r="J7" s="18">
        <f t="shared" si="0"/>
        <v>10</v>
      </c>
      <c r="K7" s="18">
        <f t="shared" si="0"/>
        <v>11</v>
      </c>
      <c r="L7" s="18">
        <f t="shared" si="0"/>
        <v>12</v>
      </c>
      <c r="M7" s="18">
        <f t="shared" si="0"/>
        <v>13</v>
      </c>
      <c r="N7" s="18">
        <f t="shared" si="0"/>
        <v>14</v>
      </c>
      <c r="O7" s="18">
        <f t="shared" si="0"/>
        <v>15</v>
      </c>
      <c r="P7" s="18">
        <f t="shared" si="0"/>
        <v>16</v>
      </c>
      <c r="Q7" s="18">
        <f t="shared" si="0"/>
        <v>17</v>
      </c>
      <c r="R7" s="18">
        <f t="shared" si="0"/>
        <v>18</v>
      </c>
      <c r="S7" s="18">
        <f t="shared" si="0"/>
        <v>19</v>
      </c>
      <c r="T7" s="18">
        <f t="shared" si="0"/>
        <v>20</v>
      </c>
      <c r="U7" s="18">
        <f t="shared" si="0"/>
        <v>21</v>
      </c>
      <c r="V7" s="18">
        <f t="shared" si="0"/>
        <v>22</v>
      </c>
      <c r="W7" s="18">
        <f t="shared" si="0"/>
        <v>23</v>
      </c>
      <c r="X7" s="18">
        <f t="shared" si="0"/>
        <v>24</v>
      </c>
      <c r="Y7" s="18">
        <f t="shared" si="0"/>
        <v>25</v>
      </c>
      <c r="Z7" s="18">
        <f t="shared" si="0"/>
        <v>26</v>
      </c>
      <c r="AA7" s="18">
        <f t="shared" si="0"/>
        <v>27</v>
      </c>
      <c r="AB7" s="18">
        <f t="shared" si="0"/>
        <v>28</v>
      </c>
      <c r="AC7" s="18">
        <f t="shared" si="0"/>
        <v>29</v>
      </c>
      <c r="AD7" s="18">
        <f t="shared" si="0"/>
        <v>30</v>
      </c>
      <c r="AE7" s="18">
        <f t="shared" si="0"/>
        <v>31</v>
      </c>
      <c r="AF7" s="18">
        <f t="shared" si="0"/>
        <v>32</v>
      </c>
      <c r="AG7" s="18">
        <f t="shared" si="0"/>
        <v>33</v>
      </c>
      <c r="AH7" s="18">
        <f t="shared" si="0"/>
        <v>34</v>
      </c>
      <c r="AI7" s="18">
        <f t="shared" si="0"/>
        <v>35</v>
      </c>
      <c r="AJ7" s="18">
        <f t="shared" si="0"/>
        <v>36</v>
      </c>
      <c r="AK7" s="18">
        <f>AI7+1</f>
        <v>36</v>
      </c>
      <c r="AL7" s="18">
        <f>AJ7+1</f>
        <v>37</v>
      </c>
      <c r="AM7" s="19">
        <f t="shared" si="0"/>
        <v>38</v>
      </c>
      <c r="AN7" s="20"/>
    </row>
    <row r="8" spans="1:40" x14ac:dyDescent="0.25">
      <c r="A8" s="21">
        <v>1</v>
      </c>
      <c r="B8" s="22"/>
      <c r="C8" s="22" t="s">
        <v>9</v>
      </c>
      <c r="D8" s="23" t="s">
        <v>9</v>
      </c>
      <c r="E8" s="24">
        <f>SUM(E9:E19)</f>
        <v>1250</v>
      </c>
      <c r="F8" s="25">
        <f>SUM(F9:F19)</f>
        <v>820</v>
      </c>
      <c r="G8" s="26">
        <f>SUM(G9:G19)</f>
        <v>798</v>
      </c>
      <c r="H8" s="27">
        <f>IFERROR((G8-F8)/F8,"")</f>
        <v>-2.6829268292682926E-2</v>
      </c>
      <c r="I8" s="28">
        <f t="shared" ref="I8:AM8" si="1">SUM(I9:I19)</f>
        <v>25</v>
      </c>
      <c r="J8" s="29">
        <f t="shared" si="1"/>
        <v>23</v>
      </c>
      <c r="K8" s="29">
        <f t="shared" si="1"/>
        <v>16</v>
      </c>
      <c r="L8" s="29">
        <f t="shared" si="1"/>
        <v>22</v>
      </c>
      <c r="M8" s="29">
        <f t="shared" si="1"/>
        <v>34</v>
      </c>
      <c r="N8" s="29">
        <f t="shared" si="1"/>
        <v>23</v>
      </c>
      <c r="O8" s="29">
        <f t="shared" si="1"/>
        <v>16</v>
      </c>
      <c r="P8" s="29">
        <f t="shared" si="1"/>
        <v>22</v>
      </c>
      <c r="Q8" s="29">
        <f t="shared" si="1"/>
        <v>34</v>
      </c>
      <c r="R8" s="29">
        <f t="shared" si="1"/>
        <v>34</v>
      </c>
      <c r="S8" s="29">
        <f t="shared" si="1"/>
        <v>35</v>
      </c>
      <c r="T8" s="29">
        <f t="shared" si="1"/>
        <v>23</v>
      </c>
      <c r="U8" s="29">
        <f t="shared" si="1"/>
        <v>16</v>
      </c>
      <c r="V8" s="29">
        <f t="shared" si="1"/>
        <v>22</v>
      </c>
      <c r="W8" s="29">
        <f t="shared" si="1"/>
        <v>34</v>
      </c>
      <c r="X8" s="29">
        <f t="shared" si="1"/>
        <v>40</v>
      </c>
      <c r="Y8" s="29">
        <f t="shared" si="1"/>
        <v>41</v>
      </c>
      <c r="Z8" s="29">
        <f t="shared" si="1"/>
        <v>23</v>
      </c>
      <c r="AA8" s="29">
        <f t="shared" si="1"/>
        <v>16</v>
      </c>
      <c r="AB8" s="29">
        <f t="shared" si="1"/>
        <v>22</v>
      </c>
      <c r="AC8" s="29">
        <f t="shared" si="1"/>
        <v>34</v>
      </c>
      <c r="AD8" s="29">
        <f t="shared" si="1"/>
        <v>47</v>
      </c>
      <c r="AE8" s="29">
        <f t="shared" si="1"/>
        <v>48</v>
      </c>
      <c r="AF8" s="29">
        <f t="shared" si="1"/>
        <v>23</v>
      </c>
      <c r="AG8" s="29">
        <f t="shared" si="1"/>
        <v>16</v>
      </c>
      <c r="AH8" s="29">
        <f t="shared" si="1"/>
        <v>22</v>
      </c>
      <c r="AI8" s="29">
        <f t="shared" si="1"/>
        <v>34</v>
      </c>
      <c r="AJ8" s="29">
        <f t="shared" si="1"/>
        <v>53</v>
      </c>
      <c r="AK8" s="29">
        <f t="shared" ref="AK8" si="2">SUM(AK9:AK19)</f>
        <v>0</v>
      </c>
      <c r="AL8" s="29">
        <f t="shared" si="1"/>
        <v>0</v>
      </c>
      <c r="AM8" s="30">
        <f t="shared" si="1"/>
        <v>0</v>
      </c>
      <c r="AN8" s="6"/>
    </row>
    <row r="9" spans="1:40" x14ac:dyDescent="0.25">
      <c r="A9" s="31" t="s">
        <v>10</v>
      </c>
      <c r="B9" s="32" t="s">
        <v>11</v>
      </c>
      <c r="C9" s="32" t="s">
        <v>9</v>
      </c>
      <c r="D9" s="33" t="s">
        <v>12</v>
      </c>
      <c r="E9" s="34">
        <v>1250</v>
      </c>
      <c r="F9" s="35">
        <v>820</v>
      </c>
      <c r="G9" s="36">
        <f>SUM(I9:AM9)</f>
        <v>798</v>
      </c>
      <c r="H9" s="37">
        <f t="shared" ref="H9:H72" si="3">IFERROR((G9-F9)/F9,"")</f>
        <v>-2.6829268292682926E-2</v>
      </c>
      <c r="I9" s="34">
        <v>25</v>
      </c>
      <c r="J9" s="38">
        <v>23</v>
      </c>
      <c r="K9" s="38">
        <v>16</v>
      </c>
      <c r="L9" s="38">
        <v>22</v>
      </c>
      <c r="M9" s="38">
        <v>34</v>
      </c>
      <c r="N9" s="38">
        <v>23</v>
      </c>
      <c r="O9" s="38">
        <v>16</v>
      </c>
      <c r="P9" s="38">
        <v>22</v>
      </c>
      <c r="Q9" s="38">
        <v>34</v>
      </c>
      <c r="R9" s="38">
        <v>34</v>
      </c>
      <c r="S9" s="38">
        <v>35</v>
      </c>
      <c r="T9" s="38">
        <v>23</v>
      </c>
      <c r="U9" s="38">
        <v>16</v>
      </c>
      <c r="V9" s="38">
        <v>22</v>
      </c>
      <c r="W9" s="38">
        <v>34</v>
      </c>
      <c r="X9" s="38">
        <v>40</v>
      </c>
      <c r="Y9" s="38">
        <v>41</v>
      </c>
      <c r="Z9" s="38">
        <v>23</v>
      </c>
      <c r="AA9" s="38">
        <v>16</v>
      </c>
      <c r="AB9" s="38">
        <v>22</v>
      </c>
      <c r="AC9" s="38">
        <v>34</v>
      </c>
      <c r="AD9" s="38">
        <v>47</v>
      </c>
      <c r="AE9" s="38">
        <v>48</v>
      </c>
      <c r="AF9" s="38">
        <v>23</v>
      </c>
      <c r="AG9" s="38">
        <v>16</v>
      </c>
      <c r="AH9" s="38">
        <v>22</v>
      </c>
      <c r="AI9" s="38">
        <v>34</v>
      </c>
      <c r="AJ9" s="38">
        <v>53</v>
      </c>
      <c r="AK9" s="38">
        <v>0</v>
      </c>
      <c r="AL9" s="38">
        <v>0</v>
      </c>
      <c r="AM9" s="39">
        <v>0</v>
      </c>
      <c r="AN9" s="40"/>
    </row>
    <row r="10" spans="1:40" x14ac:dyDescent="0.25">
      <c r="A10" s="31" t="s">
        <v>13</v>
      </c>
      <c r="B10" s="32"/>
      <c r="C10" s="32" t="s">
        <v>9</v>
      </c>
      <c r="D10" s="33" t="s">
        <v>14</v>
      </c>
      <c r="E10" s="34"/>
      <c r="F10" s="35"/>
      <c r="G10" s="36">
        <f t="shared" ref="G10:G19" si="4">SUM(I10:AM10)</f>
        <v>0</v>
      </c>
      <c r="H10" s="37" t="str">
        <f t="shared" si="3"/>
        <v/>
      </c>
      <c r="I10" s="34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9"/>
      <c r="AN10" s="40"/>
    </row>
    <row r="11" spans="1:40" x14ac:dyDescent="0.25">
      <c r="A11" s="31" t="s">
        <v>15</v>
      </c>
      <c r="B11" s="32"/>
      <c r="C11" s="32" t="s">
        <v>9</v>
      </c>
      <c r="D11" s="33" t="s">
        <v>16</v>
      </c>
      <c r="E11" s="34"/>
      <c r="F11" s="35"/>
      <c r="G11" s="36">
        <f t="shared" si="4"/>
        <v>0</v>
      </c>
      <c r="H11" s="37" t="str">
        <f t="shared" si="3"/>
        <v/>
      </c>
      <c r="I11" s="34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9"/>
      <c r="AN11" s="40"/>
    </row>
    <row r="12" spans="1:40" x14ac:dyDescent="0.25">
      <c r="A12" s="31" t="s">
        <v>17</v>
      </c>
      <c r="B12" s="32"/>
      <c r="C12" s="32" t="s">
        <v>9</v>
      </c>
      <c r="D12" s="33" t="s">
        <v>18</v>
      </c>
      <c r="E12" s="34"/>
      <c r="F12" s="35"/>
      <c r="G12" s="36">
        <f t="shared" si="4"/>
        <v>0</v>
      </c>
      <c r="H12" s="37" t="str">
        <f t="shared" si="3"/>
        <v/>
      </c>
      <c r="I12" s="34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9"/>
      <c r="AN12" s="40"/>
    </row>
    <row r="13" spans="1:40" x14ac:dyDescent="0.25">
      <c r="A13" s="31" t="s">
        <v>19</v>
      </c>
      <c r="B13" s="32"/>
      <c r="C13" s="32" t="s">
        <v>9</v>
      </c>
      <c r="D13" s="33" t="s">
        <v>20</v>
      </c>
      <c r="E13" s="34"/>
      <c r="F13" s="35"/>
      <c r="G13" s="36">
        <f t="shared" si="4"/>
        <v>0</v>
      </c>
      <c r="H13" s="37" t="str">
        <f t="shared" si="3"/>
        <v/>
      </c>
      <c r="I13" s="34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40"/>
    </row>
    <row r="14" spans="1:40" x14ac:dyDescent="0.25">
      <c r="A14" s="31" t="s">
        <v>21</v>
      </c>
      <c r="B14" s="32"/>
      <c r="C14" s="32" t="s">
        <v>9</v>
      </c>
      <c r="D14" s="33" t="s">
        <v>22</v>
      </c>
      <c r="E14" s="34"/>
      <c r="F14" s="35"/>
      <c r="G14" s="36">
        <f t="shared" si="4"/>
        <v>0</v>
      </c>
      <c r="H14" s="37" t="str">
        <f t="shared" si="3"/>
        <v/>
      </c>
      <c r="I14" s="34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9"/>
      <c r="AN14" s="40"/>
    </row>
    <row r="15" spans="1:40" x14ac:dyDescent="0.25">
      <c r="A15" s="31" t="s">
        <v>23</v>
      </c>
      <c r="B15" s="32"/>
      <c r="C15" s="32" t="s">
        <v>9</v>
      </c>
      <c r="D15" s="33" t="s">
        <v>24</v>
      </c>
      <c r="E15" s="34"/>
      <c r="F15" s="35"/>
      <c r="G15" s="36">
        <f t="shared" si="4"/>
        <v>0</v>
      </c>
      <c r="H15" s="37" t="str">
        <f t="shared" si="3"/>
        <v/>
      </c>
      <c r="I15" s="3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9"/>
      <c r="AN15" s="40"/>
    </row>
    <row r="16" spans="1:40" x14ac:dyDescent="0.25">
      <c r="A16" s="31" t="s">
        <v>25</v>
      </c>
      <c r="B16" s="32"/>
      <c r="C16" s="32" t="s">
        <v>9</v>
      </c>
      <c r="D16" s="33" t="s">
        <v>26</v>
      </c>
      <c r="E16" s="34"/>
      <c r="F16" s="35"/>
      <c r="G16" s="36">
        <f t="shared" si="4"/>
        <v>0</v>
      </c>
      <c r="H16" s="37" t="str">
        <f t="shared" si="3"/>
        <v/>
      </c>
      <c r="I16" s="34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9"/>
      <c r="AN16" s="40"/>
    </row>
    <row r="17" spans="1:40" x14ac:dyDescent="0.25">
      <c r="A17" s="31" t="s">
        <v>27</v>
      </c>
      <c r="B17" s="32"/>
      <c r="C17" s="32" t="s">
        <v>9</v>
      </c>
      <c r="D17" s="33" t="s">
        <v>28</v>
      </c>
      <c r="E17" s="34"/>
      <c r="F17" s="35"/>
      <c r="G17" s="36">
        <f t="shared" si="4"/>
        <v>0</v>
      </c>
      <c r="H17" s="37" t="str">
        <f t="shared" si="3"/>
        <v/>
      </c>
      <c r="I17" s="34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9"/>
      <c r="AN17" s="40"/>
    </row>
    <row r="18" spans="1:40" x14ac:dyDescent="0.25">
      <c r="A18" s="31" t="s">
        <v>29</v>
      </c>
      <c r="B18" s="32"/>
      <c r="C18" s="32" t="s">
        <v>9</v>
      </c>
      <c r="D18" s="33" t="s">
        <v>30</v>
      </c>
      <c r="E18" s="34"/>
      <c r="F18" s="35"/>
      <c r="G18" s="36">
        <f t="shared" si="4"/>
        <v>0</v>
      </c>
      <c r="H18" s="37" t="str">
        <f t="shared" si="3"/>
        <v/>
      </c>
      <c r="I18" s="34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N18" s="40"/>
    </row>
    <row r="19" spans="1:40" ht="15.75" thickBot="1" x14ac:dyDescent="0.3">
      <c r="A19" s="41" t="s">
        <v>31</v>
      </c>
      <c r="B19" s="42"/>
      <c r="C19" s="42" t="s">
        <v>9</v>
      </c>
      <c r="D19" s="228" t="s">
        <v>32</v>
      </c>
      <c r="E19" s="44"/>
      <c r="F19" s="45"/>
      <c r="G19" s="46">
        <f t="shared" si="4"/>
        <v>0</v>
      </c>
      <c r="H19" s="47" t="str">
        <f t="shared" si="3"/>
        <v/>
      </c>
      <c r="I19" s="44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9"/>
      <c r="AN19" s="40"/>
    </row>
    <row r="20" spans="1:40" x14ac:dyDescent="0.25">
      <c r="A20" s="50">
        <v>2</v>
      </c>
      <c r="B20" s="51"/>
      <c r="C20" s="237" t="s">
        <v>33</v>
      </c>
      <c r="D20" s="52" t="s">
        <v>33</v>
      </c>
      <c r="E20" s="28">
        <f>SUM(E22:E31)</f>
        <v>0</v>
      </c>
      <c r="F20" s="53">
        <f>SUM(F22:F31)</f>
        <v>0</v>
      </c>
      <c r="G20" s="29">
        <f t="shared" ref="G20" si="5">SUM(G22:G31)</f>
        <v>0</v>
      </c>
      <c r="H20" s="54" t="str">
        <f t="shared" si="3"/>
        <v/>
      </c>
      <c r="I20" s="28">
        <f t="shared" ref="I20:AM20" si="6">SUM(I22:I31)</f>
        <v>0</v>
      </c>
      <c r="J20" s="29">
        <f t="shared" si="6"/>
        <v>0</v>
      </c>
      <c r="K20" s="29">
        <f t="shared" si="6"/>
        <v>0</v>
      </c>
      <c r="L20" s="29">
        <f t="shared" si="6"/>
        <v>0</v>
      </c>
      <c r="M20" s="29">
        <f t="shared" si="6"/>
        <v>0</v>
      </c>
      <c r="N20" s="29">
        <f t="shared" si="6"/>
        <v>0</v>
      </c>
      <c r="O20" s="29">
        <f t="shared" si="6"/>
        <v>0</v>
      </c>
      <c r="P20" s="29">
        <f t="shared" si="6"/>
        <v>0</v>
      </c>
      <c r="Q20" s="29">
        <f t="shared" si="6"/>
        <v>0</v>
      </c>
      <c r="R20" s="29">
        <f t="shared" si="6"/>
        <v>0</v>
      </c>
      <c r="S20" s="29">
        <f t="shared" si="6"/>
        <v>0</v>
      </c>
      <c r="T20" s="29">
        <f t="shared" si="6"/>
        <v>0</v>
      </c>
      <c r="U20" s="29">
        <f t="shared" si="6"/>
        <v>0</v>
      </c>
      <c r="V20" s="29">
        <f t="shared" si="6"/>
        <v>0</v>
      </c>
      <c r="W20" s="29">
        <f t="shared" si="6"/>
        <v>0</v>
      </c>
      <c r="X20" s="29">
        <f t="shared" si="6"/>
        <v>0</v>
      </c>
      <c r="Y20" s="29">
        <f t="shared" si="6"/>
        <v>0</v>
      </c>
      <c r="Z20" s="29">
        <f t="shared" si="6"/>
        <v>0</v>
      </c>
      <c r="AA20" s="29">
        <f t="shared" si="6"/>
        <v>0</v>
      </c>
      <c r="AB20" s="29">
        <f t="shared" si="6"/>
        <v>0</v>
      </c>
      <c r="AC20" s="29">
        <f t="shared" si="6"/>
        <v>0</v>
      </c>
      <c r="AD20" s="29">
        <f t="shared" si="6"/>
        <v>0</v>
      </c>
      <c r="AE20" s="29">
        <f t="shared" si="6"/>
        <v>0</v>
      </c>
      <c r="AF20" s="29">
        <f t="shared" si="6"/>
        <v>0</v>
      </c>
      <c r="AG20" s="29">
        <f t="shared" si="6"/>
        <v>0</v>
      </c>
      <c r="AH20" s="29">
        <f t="shared" si="6"/>
        <v>0</v>
      </c>
      <c r="AI20" s="29">
        <f t="shared" si="6"/>
        <v>0</v>
      </c>
      <c r="AJ20" s="29">
        <f t="shared" si="6"/>
        <v>0</v>
      </c>
      <c r="AK20" s="29">
        <f t="shared" si="6"/>
        <v>0</v>
      </c>
      <c r="AL20" s="29">
        <f t="shared" si="6"/>
        <v>0</v>
      </c>
      <c r="AM20" s="30">
        <f t="shared" si="6"/>
        <v>0</v>
      </c>
      <c r="AN20" s="6"/>
    </row>
    <row r="21" spans="1:40" x14ac:dyDescent="0.25">
      <c r="A21" s="55" t="s">
        <v>34</v>
      </c>
      <c r="B21" s="56"/>
      <c r="C21" s="238" t="s">
        <v>33</v>
      </c>
      <c r="D21" s="57" t="s">
        <v>35</v>
      </c>
      <c r="E21" s="58">
        <f>E20-E31</f>
        <v>0</v>
      </c>
      <c r="F21" s="59">
        <f>F20-F31</f>
        <v>0</v>
      </c>
      <c r="G21" s="60">
        <f t="shared" ref="G21:AM21" si="7">G20-G31</f>
        <v>0</v>
      </c>
      <c r="H21" s="61" t="str">
        <f t="shared" si="3"/>
        <v/>
      </c>
      <c r="I21" s="58">
        <f t="shared" si="7"/>
        <v>0</v>
      </c>
      <c r="J21" s="60">
        <f t="shared" si="7"/>
        <v>0</v>
      </c>
      <c r="K21" s="60">
        <f t="shared" si="7"/>
        <v>0</v>
      </c>
      <c r="L21" s="60">
        <f t="shared" si="7"/>
        <v>0</v>
      </c>
      <c r="M21" s="60">
        <f t="shared" si="7"/>
        <v>0</v>
      </c>
      <c r="N21" s="60">
        <f t="shared" si="7"/>
        <v>0</v>
      </c>
      <c r="O21" s="60">
        <f t="shared" si="7"/>
        <v>0</v>
      </c>
      <c r="P21" s="60">
        <f t="shared" si="7"/>
        <v>0</v>
      </c>
      <c r="Q21" s="60">
        <f t="shared" si="7"/>
        <v>0</v>
      </c>
      <c r="R21" s="60">
        <f t="shared" si="7"/>
        <v>0</v>
      </c>
      <c r="S21" s="60">
        <f t="shared" si="7"/>
        <v>0</v>
      </c>
      <c r="T21" s="60">
        <f t="shared" si="7"/>
        <v>0</v>
      </c>
      <c r="U21" s="60">
        <f t="shared" si="7"/>
        <v>0</v>
      </c>
      <c r="V21" s="60">
        <f t="shared" si="7"/>
        <v>0</v>
      </c>
      <c r="W21" s="60">
        <f t="shared" si="7"/>
        <v>0</v>
      </c>
      <c r="X21" s="60">
        <f t="shared" si="7"/>
        <v>0</v>
      </c>
      <c r="Y21" s="60">
        <f t="shared" si="7"/>
        <v>0</v>
      </c>
      <c r="Z21" s="60">
        <f t="shared" si="7"/>
        <v>0</v>
      </c>
      <c r="AA21" s="60">
        <f t="shared" si="7"/>
        <v>0</v>
      </c>
      <c r="AB21" s="60">
        <f t="shared" si="7"/>
        <v>0</v>
      </c>
      <c r="AC21" s="60">
        <f t="shared" si="7"/>
        <v>0</v>
      </c>
      <c r="AD21" s="60">
        <f t="shared" si="7"/>
        <v>0</v>
      </c>
      <c r="AE21" s="60">
        <f t="shared" si="7"/>
        <v>0</v>
      </c>
      <c r="AF21" s="60">
        <f t="shared" si="7"/>
        <v>0</v>
      </c>
      <c r="AG21" s="60">
        <f t="shared" si="7"/>
        <v>0</v>
      </c>
      <c r="AH21" s="60">
        <f t="shared" si="7"/>
        <v>0</v>
      </c>
      <c r="AI21" s="60">
        <f t="shared" si="7"/>
        <v>0</v>
      </c>
      <c r="AJ21" s="60">
        <f t="shared" si="7"/>
        <v>0</v>
      </c>
      <c r="AK21" s="60">
        <f t="shared" si="7"/>
        <v>0</v>
      </c>
      <c r="AL21" s="60">
        <f t="shared" si="7"/>
        <v>0</v>
      </c>
      <c r="AM21" s="62">
        <f t="shared" si="7"/>
        <v>0</v>
      </c>
      <c r="AN21" s="40"/>
    </row>
    <row r="22" spans="1:40" x14ac:dyDescent="0.25">
      <c r="A22" s="31" t="s">
        <v>36</v>
      </c>
      <c r="B22" s="32"/>
      <c r="C22" s="239" t="s">
        <v>33</v>
      </c>
      <c r="D22" s="63" t="s">
        <v>37</v>
      </c>
      <c r="E22" s="34"/>
      <c r="F22" s="35"/>
      <c r="G22" s="36">
        <f t="shared" ref="G22:G31" si="8">SUM(I22:AM22)</f>
        <v>0</v>
      </c>
      <c r="H22" s="37" t="str">
        <f t="shared" si="3"/>
        <v/>
      </c>
      <c r="I22" s="34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9"/>
      <c r="AN22" s="40"/>
    </row>
    <row r="23" spans="1:40" x14ac:dyDescent="0.25">
      <c r="A23" s="31" t="s">
        <v>38</v>
      </c>
      <c r="B23" s="32"/>
      <c r="C23" s="239" t="s">
        <v>33</v>
      </c>
      <c r="D23" s="63" t="s">
        <v>39</v>
      </c>
      <c r="E23" s="34"/>
      <c r="F23" s="35"/>
      <c r="G23" s="36">
        <f t="shared" si="8"/>
        <v>0</v>
      </c>
      <c r="H23" s="37" t="str">
        <f t="shared" si="3"/>
        <v/>
      </c>
      <c r="I23" s="34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9"/>
      <c r="AN23" s="40"/>
    </row>
    <row r="24" spans="1:40" x14ac:dyDescent="0.25">
      <c r="A24" s="31" t="s">
        <v>40</v>
      </c>
      <c r="B24" s="32"/>
      <c r="C24" s="239" t="s">
        <v>33</v>
      </c>
      <c r="D24" s="63" t="s">
        <v>41</v>
      </c>
      <c r="E24" s="34"/>
      <c r="F24" s="35"/>
      <c r="G24" s="36">
        <f t="shared" si="8"/>
        <v>0</v>
      </c>
      <c r="H24" s="37" t="str">
        <f t="shared" si="3"/>
        <v/>
      </c>
      <c r="I24" s="34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9"/>
      <c r="AN24" s="40"/>
    </row>
    <row r="25" spans="1:40" x14ac:dyDescent="0.25">
      <c r="A25" s="31" t="s">
        <v>42</v>
      </c>
      <c r="B25" s="32"/>
      <c r="C25" s="239" t="s">
        <v>33</v>
      </c>
      <c r="D25" s="63" t="s">
        <v>43</v>
      </c>
      <c r="E25" s="34"/>
      <c r="F25" s="35"/>
      <c r="G25" s="36">
        <f t="shared" si="8"/>
        <v>0</v>
      </c>
      <c r="H25" s="37" t="str">
        <f t="shared" si="3"/>
        <v/>
      </c>
      <c r="I25" s="34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9"/>
      <c r="AN25" s="40"/>
    </row>
    <row r="26" spans="1:40" x14ac:dyDescent="0.25">
      <c r="A26" s="31" t="s">
        <v>44</v>
      </c>
      <c r="B26" s="32"/>
      <c r="C26" s="239" t="s">
        <v>33</v>
      </c>
      <c r="D26" s="63" t="s">
        <v>45</v>
      </c>
      <c r="E26" s="34"/>
      <c r="F26" s="35"/>
      <c r="G26" s="36">
        <f t="shared" si="8"/>
        <v>0</v>
      </c>
      <c r="H26" s="37" t="str">
        <f t="shared" si="3"/>
        <v/>
      </c>
      <c r="I26" s="34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9"/>
      <c r="AN26" s="40"/>
    </row>
    <row r="27" spans="1:40" x14ac:dyDescent="0.25">
      <c r="A27" s="31" t="s">
        <v>46</v>
      </c>
      <c r="B27" s="32"/>
      <c r="C27" s="239" t="s">
        <v>33</v>
      </c>
      <c r="D27" s="63" t="s">
        <v>47</v>
      </c>
      <c r="E27" s="34"/>
      <c r="F27" s="35"/>
      <c r="G27" s="36">
        <f t="shared" si="8"/>
        <v>0</v>
      </c>
      <c r="H27" s="37" t="str">
        <f t="shared" si="3"/>
        <v/>
      </c>
      <c r="I27" s="34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9"/>
      <c r="AN27" s="40"/>
    </row>
    <row r="28" spans="1:40" x14ac:dyDescent="0.25">
      <c r="A28" s="31" t="s">
        <v>48</v>
      </c>
      <c r="B28" s="32"/>
      <c r="C28" s="239" t="s">
        <v>33</v>
      </c>
      <c r="D28" s="63" t="s">
        <v>49</v>
      </c>
      <c r="E28" s="34"/>
      <c r="F28" s="35"/>
      <c r="G28" s="36">
        <f t="shared" si="8"/>
        <v>0</v>
      </c>
      <c r="H28" s="37" t="str">
        <f t="shared" si="3"/>
        <v/>
      </c>
      <c r="I28" s="34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9"/>
      <c r="AN28" s="40"/>
    </row>
    <row r="29" spans="1:40" x14ac:dyDescent="0.25">
      <c r="A29" s="31" t="s">
        <v>50</v>
      </c>
      <c r="B29" s="32"/>
      <c r="C29" s="239" t="s">
        <v>33</v>
      </c>
      <c r="D29" s="63" t="s">
        <v>51</v>
      </c>
      <c r="E29" s="34"/>
      <c r="F29" s="35"/>
      <c r="G29" s="36">
        <f t="shared" si="8"/>
        <v>0</v>
      </c>
      <c r="H29" s="37" t="str">
        <f t="shared" si="3"/>
        <v/>
      </c>
      <c r="I29" s="34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9"/>
      <c r="AN29" s="40"/>
    </row>
    <row r="30" spans="1:40" x14ac:dyDescent="0.25">
      <c r="A30" s="31" t="s">
        <v>52</v>
      </c>
      <c r="B30" s="32"/>
      <c r="C30" s="239" t="s">
        <v>33</v>
      </c>
      <c r="D30" s="63" t="s">
        <v>53</v>
      </c>
      <c r="E30" s="34"/>
      <c r="F30" s="35"/>
      <c r="G30" s="36">
        <f t="shared" si="8"/>
        <v>0</v>
      </c>
      <c r="H30" s="37" t="str">
        <f t="shared" si="3"/>
        <v/>
      </c>
      <c r="I30" s="34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9"/>
      <c r="AN30" s="40"/>
    </row>
    <row r="31" spans="1:40" ht="15.75" thickBot="1" x14ac:dyDescent="0.3">
      <c r="A31" s="41" t="s">
        <v>54</v>
      </c>
      <c r="B31" s="42"/>
      <c r="C31" s="240" t="s">
        <v>33</v>
      </c>
      <c r="D31" s="64" t="s">
        <v>55</v>
      </c>
      <c r="E31" s="44"/>
      <c r="F31" s="45"/>
      <c r="G31" s="46">
        <f t="shared" si="8"/>
        <v>0</v>
      </c>
      <c r="H31" s="47" t="str">
        <f t="shared" si="3"/>
        <v/>
      </c>
      <c r="I31" s="44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9"/>
      <c r="AN31" s="40"/>
    </row>
    <row r="32" spans="1:40" x14ac:dyDescent="0.25">
      <c r="A32" s="50">
        <v>3</v>
      </c>
      <c r="B32" s="51"/>
      <c r="C32" s="51" t="s">
        <v>56</v>
      </c>
      <c r="D32" s="52" t="s">
        <v>56</v>
      </c>
      <c r="E32" s="28">
        <f>SUM(E33:E39)</f>
        <v>0</v>
      </c>
      <c r="F32" s="53">
        <f>SUM(F33:F39)</f>
        <v>0</v>
      </c>
      <c r="G32" s="29">
        <f t="shared" ref="G32" si="9">SUM(G33:G39)</f>
        <v>0</v>
      </c>
      <c r="H32" s="54" t="str">
        <f t="shared" si="3"/>
        <v/>
      </c>
      <c r="I32" s="28">
        <f t="shared" ref="I32:AM32" si="10">SUM(I33:I39)</f>
        <v>0</v>
      </c>
      <c r="J32" s="29">
        <f t="shared" si="10"/>
        <v>0</v>
      </c>
      <c r="K32" s="29">
        <f t="shared" si="10"/>
        <v>0</v>
      </c>
      <c r="L32" s="29">
        <f t="shared" si="10"/>
        <v>0</v>
      </c>
      <c r="M32" s="29">
        <f t="shared" si="10"/>
        <v>0</v>
      </c>
      <c r="N32" s="29">
        <f t="shared" si="10"/>
        <v>0</v>
      </c>
      <c r="O32" s="29">
        <f t="shared" si="10"/>
        <v>0</v>
      </c>
      <c r="P32" s="29">
        <f t="shared" si="10"/>
        <v>0</v>
      </c>
      <c r="Q32" s="29">
        <f t="shared" si="10"/>
        <v>0</v>
      </c>
      <c r="R32" s="29">
        <f t="shared" si="10"/>
        <v>0</v>
      </c>
      <c r="S32" s="29">
        <f t="shared" si="10"/>
        <v>0</v>
      </c>
      <c r="T32" s="29">
        <f t="shared" si="10"/>
        <v>0</v>
      </c>
      <c r="U32" s="29">
        <f t="shared" si="10"/>
        <v>0</v>
      </c>
      <c r="V32" s="29">
        <f t="shared" si="10"/>
        <v>0</v>
      </c>
      <c r="W32" s="29">
        <f t="shared" si="10"/>
        <v>0</v>
      </c>
      <c r="X32" s="29">
        <f t="shared" si="10"/>
        <v>0</v>
      </c>
      <c r="Y32" s="29">
        <f t="shared" si="10"/>
        <v>0</v>
      </c>
      <c r="Z32" s="29">
        <f t="shared" si="10"/>
        <v>0</v>
      </c>
      <c r="AA32" s="29">
        <f t="shared" si="10"/>
        <v>0</v>
      </c>
      <c r="AB32" s="29">
        <f t="shared" si="10"/>
        <v>0</v>
      </c>
      <c r="AC32" s="29">
        <f t="shared" si="10"/>
        <v>0</v>
      </c>
      <c r="AD32" s="29">
        <f t="shared" si="10"/>
        <v>0</v>
      </c>
      <c r="AE32" s="29">
        <f t="shared" si="10"/>
        <v>0</v>
      </c>
      <c r="AF32" s="29">
        <f t="shared" si="10"/>
        <v>0</v>
      </c>
      <c r="AG32" s="29">
        <f t="shared" si="10"/>
        <v>0</v>
      </c>
      <c r="AH32" s="29">
        <f t="shared" si="10"/>
        <v>0</v>
      </c>
      <c r="AI32" s="29">
        <f t="shared" si="10"/>
        <v>0</v>
      </c>
      <c r="AJ32" s="29">
        <f t="shared" si="10"/>
        <v>0</v>
      </c>
      <c r="AK32" s="29">
        <f t="shared" si="10"/>
        <v>0</v>
      </c>
      <c r="AL32" s="29">
        <f t="shared" si="10"/>
        <v>0</v>
      </c>
      <c r="AM32" s="30">
        <f t="shared" si="10"/>
        <v>0</v>
      </c>
      <c r="AN32" s="6"/>
    </row>
    <row r="33" spans="1:40" x14ac:dyDescent="0.25">
      <c r="A33" s="31" t="s">
        <v>57</v>
      </c>
      <c r="B33" s="32"/>
      <c r="C33" s="32" t="s">
        <v>56</v>
      </c>
      <c r="D33" s="33" t="s">
        <v>58</v>
      </c>
      <c r="E33" s="34"/>
      <c r="F33" s="35"/>
      <c r="G33" s="36">
        <f t="shared" ref="G33:G39" si="11">SUM(I33:AM33)</f>
        <v>0</v>
      </c>
      <c r="H33" s="37" t="str">
        <f t="shared" si="3"/>
        <v/>
      </c>
      <c r="I33" s="34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9"/>
      <c r="AN33" s="40"/>
    </row>
    <row r="34" spans="1:40" x14ac:dyDescent="0.25">
      <c r="A34" s="31" t="s">
        <v>59</v>
      </c>
      <c r="B34" s="32"/>
      <c r="C34" s="32" t="s">
        <v>56</v>
      </c>
      <c r="D34" s="33" t="s">
        <v>60</v>
      </c>
      <c r="E34" s="34"/>
      <c r="F34" s="35"/>
      <c r="G34" s="36">
        <f t="shared" si="11"/>
        <v>0</v>
      </c>
      <c r="H34" s="37" t="str">
        <f t="shared" si="3"/>
        <v/>
      </c>
      <c r="I34" s="34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9"/>
      <c r="AN34" s="40"/>
    </row>
    <row r="35" spans="1:40" x14ac:dyDescent="0.25">
      <c r="A35" s="31" t="s">
        <v>61</v>
      </c>
      <c r="B35" s="32"/>
      <c r="C35" s="32" t="s">
        <v>56</v>
      </c>
      <c r="D35" s="33" t="s">
        <v>62</v>
      </c>
      <c r="E35" s="34"/>
      <c r="F35" s="35"/>
      <c r="G35" s="36">
        <f t="shared" si="11"/>
        <v>0</v>
      </c>
      <c r="H35" s="37" t="str">
        <f t="shared" si="3"/>
        <v/>
      </c>
      <c r="I35" s="34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9"/>
      <c r="AN35" s="40"/>
    </row>
    <row r="36" spans="1:40" x14ac:dyDescent="0.25">
      <c r="A36" s="31" t="s">
        <v>63</v>
      </c>
      <c r="B36" s="32"/>
      <c r="C36" s="32" t="s">
        <v>56</v>
      </c>
      <c r="D36" s="33" t="s">
        <v>64</v>
      </c>
      <c r="E36" s="34"/>
      <c r="F36" s="35"/>
      <c r="G36" s="36">
        <f t="shared" si="11"/>
        <v>0</v>
      </c>
      <c r="H36" s="37" t="str">
        <f t="shared" si="3"/>
        <v/>
      </c>
      <c r="I36" s="34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9"/>
      <c r="AN36" s="40"/>
    </row>
    <row r="37" spans="1:40" x14ac:dyDescent="0.25">
      <c r="A37" s="31" t="s">
        <v>65</v>
      </c>
      <c r="B37" s="32"/>
      <c r="C37" s="32" t="s">
        <v>56</v>
      </c>
      <c r="D37" s="33" t="s">
        <v>66</v>
      </c>
      <c r="E37" s="34"/>
      <c r="F37" s="35"/>
      <c r="G37" s="36">
        <f t="shared" si="11"/>
        <v>0</v>
      </c>
      <c r="H37" s="37" t="str">
        <f t="shared" si="3"/>
        <v/>
      </c>
      <c r="I37" s="34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9"/>
      <c r="AN37" s="40"/>
    </row>
    <row r="38" spans="1:40" x14ac:dyDescent="0.25">
      <c r="A38" s="31" t="s">
        <v>67</v>
      </c>
      <c r="B38" s="32"/>
      <c r="C38" s="32" t="s">
        <v>56</v>
      </c>
      <c r="D38" s="33" t="s">
        <v>68</v>
      </c>
      <c r="E38" s="34"/>
      <c r="F38" s="35"/>
      <c r="G38" s="36">
        <f t="shared" si="11"/>
        <v>0</v>
      </c>
      <c r="H38" s="37" t="str">
        <f t="shared" si="3"/>
        <v/>
      </c>
      <c r="I38" s="34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9"/>
      <c r="AN38" s="40"/>
    </row>
    <row r="39" spans="1:40" ht="15.75" thickBot="1" x14ac:dyDescent="0.3">
      <c r="A39" s="41" t="s">
        <v>69</v>
      </c>
      <c r="B39" s="42"/>
      <c r="C39" s="42" t="s">
        <v>56</v>
      </c>
      <c r="D39" s="43" t="s">
        <v>70</v>
      </c>
      <c r="E39" s="44"/>
      <c r="F39" s="45"/>
      <c r="G39" s="46">
        <f t="shared" si="11"/>
        <v>0</v>
      </c>
      <c r="H39" s="47" t="str">
        <f t="shared" si="3"/>
        <v/>
      </c>
      <c r="I39" s="44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9"/>
      <c r="AN39" s="40"/>
    </row>
    <row r="40" spans="1:40" x14ac:dyDescent="0.25">
      <c r="A40" s="50">
        <v>4</v>
      </c>
      <c r="B40" s="51"/>
      <c r="C40" s="237" t="s">
        <v>71</v>
      </c>
      <c r="D40" s="52" t="s">
        <v>71</v>
      </c>
      <c r="E40" s="28">
        <f>SUM(E41:E47)</f>
        <v>0</v>
      </c>
      <c r="F40" s="53">
        <f>SUM(F41:F47)</f>
        <v>0</v>
      </c>
      <c r="G40" s="29">
        <f t="shared" ref="G40" si="12">SUM(G41:G47)</f>
        <v>0</v>
      </c>
      <c r="H40" s="54" t="str">
        <f t="shared" si="3"/>
        <v/>
      </c>
      <c r="I40" s="28">
        <f t="shared" ref="I40:AM40" si="13">SUM(I41:I47)</f>
        <v>0</v>
      </c>
      <c r="J40" s="29">
        <f t="shared" si="13"/>
        <v>0</v>
      </c>
      <c r="K40" s="29">
        <f t="shared" si="13"/>
        <v>0</v>
      </c>
      <c r="L40" s="29">
        <f t="shared" si="13"/>
        <v>0</v>
      </c>
      <c r="M40" s="29">
        <f t="shared" si="13"/>
        <v>0</v>
      </c>
      <c r="N40" s="29">
        <f t="shared" si="13"/>
        <v>0</v>
      </c>
      <c r="O40" s="29">
        <f t="shared" si="13"/>
        <v>0</v>
      </c>
      <c r="P40" s="29">
        <f t="shared" si="13"/>
        <v>0</v>
      </c>
      <c r="Q40" s="29">
        <f t="shared" si="13"/>
        <v>0</v>
      </c>
      <c r="R40" s="29">
        <f t="shared" si="13"/>
        <v>0</v>
      </c>
      <c r="S40" s="29">
        <f t="shared" si="13"/>
        <v>0</v>
      </c>
      <c r="T40" s="29">
        <f t="shared" si="13"/>
        <v>0</v>
      </c>
      <c r="U40" s="29">
        <f t="shared" si="13"/>
        <v>0</v>
      </c>
      <c r="V40" s="29">
        <f t="shared" si="13"/>
        <v>0</v>
      </c>
      <c r="W40" s="29">
        <f t="shared" si="13"/>
        <v>0</v>
      </c>
      <c r="X40" s="29">
        <f t="shared" si="13"/>
        <v>0</v>
      </c>
      <c r="Y40" s="29">
        <f t="shared" si="13"/>
        <v>0</v>
      </c>
      <c r="Z40" s="29">
        <f t="shared" si="13"/>
        <v>0</v>
      </c>
      <c r="AA40" s="29">
        <f t="shared" si="13"/>
        <v>0</v>
      </c>
      <c r="AB40" s="29">
        <f t="shared" si="13"/>
        <v>0</v>
      </c>
      <c r="AC40" s="29">
        <f t="shared" si="13"/>
        <v>0</v>
      </c>
      <c r="AD40" s="29">
        <f t="shared" si="13"/>
        <v>0</v>
      </c>
      <c r="AE40" s="29">
        <f t="shared" si="13"/>
        <v>0</v>
      </c>
      <c r="AF40" s="29">
        <f t="shared" si="13"/>
        <v>0</v>
      </c>
      <c r="AG40" s="29">
        <f t="shared" si="13"/>
        <v>0</v>
      </c>
      <c r="AH40" s="29">
        <f t="shared" si="13"/>
        <v>0</v>
      </c>
      <c r="AI40" s="29">
        <f t="shared" si="13"/>
        <v>0</v>
      </c>
      <c r="AJ40" s="29">
        <f t="shared" si="13"/>
        <v>0</v>
      </c>
      <c r="AK40" s="29">
        <f t="shared" si="13"/>
        <v>0</v>
      </c>
      <c r="AL40" s="29">
        <f t="shared" si="13"/>
        <v>0</v>
      </c>
      <c r="AM40" s="30">
        <f t="shared" si="13"/>
        <v>0</v>
      </c>
      <c r="AN40" s="6"/>
    </row>
    <row r="41" spans="1:40" x14ac:dyDescent="0.25">
      <c r="A41" s="31" t="s">
        <v>72</v>
      </c>
      <c r="B41" s="32"/>
      <c r="C41" s="239" t="s">
        <v>71</v>
      </c>
      <c r="D41" s="33" t="s">
        <v>73</v>
      </c>
      <c r="E41" s="34"/>
      <c r="F41" s="35"/>
      <c r="G41" s="36">
        <f t="shared" ref="G41:G47" si="14">SUM(I41:AM41)</f>
        <v>0</v>
      </c>
      <c r="H41" s="37" t="str">
        <f t="shared" si="3"/>
        <v/>
      </c>
      <c r="I41" s="34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9"/>
      <c r="AN41" s="40"/>
    </row>
    <row r="42" spans="1:40" x14ac:dyDescent="0.25">
      <c r="A42" s="31" t="s">
        <v>74</v>
      </c>
      <c r="B42" s="32"/>
      <c r="C42" s="239" t="s">
        <v>71</v>
      </c>
      <c r="D42" s="33" t="s">
        <v>75</v>
      </c>
      <c r="E42" s="34"/>
      <c r="F42" s="35"/>
      <c r="G42" s="36">
        <f t="shared" si="14"/>
        <v>0</v>
      </c>
      <c r="H42" s="37" t="str">
        <f t="shared" si="3"/>
        <v/>
      </c>
      <c r="I42" s="34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9"/>
      <c r="AN42" s="40"/>
    </row>
    <row r="43" spans="1:40" x14ac:dyDescent="0.25">
      <c r="A43" s="31" t="s">
        <v>76</v>
      </c>
      <c r="B43" s="32"/>
      <c r="C43" s="239" t="s">
        <v>71</v>
      </c>
      <c r="D43" s="33" t="s">
        <v>77</v>
      </c>
      <c r="E43" s="34"/>
      <c r="F43" s="35"/>
      <c r="G43" s="36">
        <f t="shared" si="14"/>
        <v>0</v>
      </c>
      <c r="H43" s="37" t="str">
        <f t="shared" si="3"/>
        <v/>
      </c>
      <c r="I43" s="34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9"/>
      <c r="AN43" s="40"/>
    </row>
    <row r="44" spans="1:40" x14ac:dyDescent="0.25">
      <c r="A44" s="31" t="s">
        <v>78</v>
      </c>
      <c r="B44" s="32"/>
      <c r="C44" s="239" t="s">
        <v>71</v>
      </c>
      <c r="D44" s="33" t="s">
        <v>79</v>
      </c>
      <c r="E44" s="34"/>
      <c r="F44" s="35"/>
      <c r="G44" s="36">
        <f t="shared" si="14"/>
        <v>0</v>
      </c>
      <c r="H44" s="37" t="str">
        <f t="shared" si="3"/>
        <v/>
      </c>
      <c r="I44" s="3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9"/>
      <c r="AN44" s="40"/>
    </row>
    <row r="45" spans="1:40" x14ac:dyDescent="0.25">
      <c r="A45" s="31" t="s">
        <v>80</v>
      </c>
      <c r="B45" s="32"/>
      <c r="C45" s="239" t="s">
        <v>71</v>
      </c>
      <c r="D45" s="33" t="s">
        <v>81</v>
      </c>
      <c r="E45" s="34"/>
      <c r="F45" s="35"/>
      <c r="G45" s="36">
        <f t="shared" si="14"/>
        <v>0</v>
      </c>
      <c r="H45" s="37" t="str">
        <f t="shared" si="3"/>
        <v/>
      </c>
      <c r="I45" s="34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40"/>
    </row>
    <row r="46" spans="1:40" x14ac:dyDescent="0.25">
      <c r="A46" s="31" t="s">
        <v>82</v>
      </c>
      <c r="B46" s="32"/>
      <c r="C46" s="239" t="s">
        <v>71</v>
      </c>
      <c r="D46" s="33" t="s">
        <v>83</v>
      </c>
      <c r="E46" s="34"/>
      <c r="F46" s="35"/>
      <c r="G46" s="36">
        <f t="shared" si="14"/>
        <v>0</v>
      </c>
      <c r="H46" s="37" t="str">
        <f t="shared" si="3"/>
        <v/>
      </c>
      <c r="I46" s="34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40"/>
    </row>
    <row r="47" spans="1:40" ht="15.75" thickBot="1" x14ac:dyDescent="0.3">
      <c r="A47" s="41" t="s">
        <v>84</v>
      </c>
      <c r="B47" s="42"/>
      <c r="C47" s="240" t="s">
        <v>71</v>
      </c>
      <c r="D47" s="43" t="s">
        <v>85</v>
      </c>
      <c r="E47" s="44"/>
      <c r="F47" s="45"/>
      <c r="G47" s="46">
        <f t="shared" si="14"/>
        <v>0</v>
      </c>
      <c r="H47" s="47" t="str">
        <f t="shared" si="3"/>
        <v/>
      </c>
      <c r="I47" s="44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9"/>
      <c r="AN47" s="40"/>
    </row>
    <row r="48" spans="1:40" x14ac:dyDescent="0.25">
      <c r="A48" s="50">
        <v>5</v>
      </c>
      <c r="B48" s="51"/>
      <c r="C48" s="237" t="s">
        <v>86</v>
      </c>
      <c r="D48" s="52" t="s">
        <v>86</v>
      </c>
      <c r="E48" s="28">
        <f>SUM(E50:E58)</f>
        <v>0</v>
      </c>
      <c r="F48" s="53">
        <f>SUM(F50:F58)</f>
        <v>0</v>
      </c>
      <c r="G48" s="29">
        <f t="shared" ref="G48" si="15">SUM(G50:G58)</f>
        <v>0</v>
      </c>
      <c r="H48" s="54" t="str">
        <f t="shared" si="3"/>
        <v/>
      </c>
      <c r="I48" s="28">
        <f t="shared" ref="I48:AM48" si="16">SUM(I50:I58)</f>
        <v>0</v>
      </c>
      <c r="J48" s="29">
        <f t="shared" si="16"/>
        <v>0</v>
      </c>
      <c r="K48" s="29">
        <f t="shared" si="16"/>
        <v>0</v>
      </c>
      <c r="L48" s="29">
        <f t="shared" si="16"/>
        <v>0</v>
      </c>
      <c r="M48" s="29">
        <f t="shared" si="16"/>
        <v>0</v>
      </c>
      <c r="N48" s="29">
        <f t="shared" si="16"/>
        <v>0</v>
      </c>
      <c r="O48" s="29">
        <f t="shared" si="16"/>
        <v>0</v>
      </c>
      <c r="P48" s="29">
        <f t="shared" si="16"/>
        <v>0</v>
      </c>
      <c r="Q48" s="29">
        <f t="shared" si="16"/>
        <v>0</v>
      </c>
      <c r="R48" s="29">
        <f t="shared" si="16"/>
        <v>0</v>
      </c>
      <c r="S48" s="29">
        <f t="shared" si="16"/>
        <v>0</v>
      </c>
      <c r="T48" s="29">
        <f t="shared" si="16"/>
        <v>0</v>
      </c>
      <c r="U48" s="29">
        <f t="shared" si="16"/>
        <v>0</v>
      </c>
      <c r="V48" s="29">
        <f t="shared" si="16"/>
        <v>0</v>
      </c>
      <c r="W48" s="29">
        <f t="shared" si="16"/>
        <v>0</v>
      </c>
      <c r="X48" s="29">
        <f t="shared" si="16"/>
        <v>0</v>
      </c>
      <c r="Y48" s="29">
        <f t="shared" si="16"/>
        <v>0</v>
      </c>
      <c r="Z48" s="29">
        <f t="shared" si="16"/>
        <v>0</v>
      </c>
      <c r="AA48" s="29">
        <f t="shared" si="16"/>
        <v>0</v>
      </c>
      <c r="AB48" s="29">
        <f t="shared" si="16"/>
        <v>0</v>
      </c>
      <c r="AC48" s="29">
        <f t="shared" si="16"/>
        <v>0</v>
      </c>
      <c r="AD48" s="29">
        <f t="shared" si="16"/>
        <v>0</v>
      </c>
      <c r="AE48" s="29">
        <f t="shared" si="16"/>
        <v>0</v>
      </c>
      <c r="AF48" s="29">
        <f t="shared" si="16"/>
        <v>0</v>
      </c>
      <c r="AG48" s="29">
        <f t="shared" si="16"/>
        <v>0</v>
      </c>
      <c r="AH48" s="29">
        <f t="shared" si="16"/>
        <v>0</v>
      </c>
      <c r="AI48" s="29">
        <f t="shared" si="16"/>
        <v>0</v>
      </c>
      <c r="AJ48" s="29">
        <f t="shared" si="16"/>
        <v>0</v>
      </c>
      <c r="AK48" s="29">
        <f t="shared" si="16"/>
        <v>0</v>
      </c>
      <c r="AL48" s="29">
        <f t="shared" si="16"/>
        <v>0</v>
      </c>
      <c r="AM48" s="30">
        <f t="shared" si="16"/>
        <v>0</v>
      </c>
      <c r="AN48" s="6"/>
    </row>
    <row r="49" spans="1:40" x14ac:dyDescent="0.25">
      <c r="A49" s="65" t="s">
        <v>87</v>
      </c>
      <c r="B49" s="66"/>
      <c r="C49" s="241" t="s">
        <v>86</v>
      </c>
      <c r="D49" s="57" t="s">
        <v>88</v>
      </c>
      <c r="E49" s="58">
        <f>E48-E58</f>
        <v>0</v>
      </c>
      <c r="F49" s="59">
        <f>F48-F58</f>
        <v>0</v>
      </c>
      <c r="G49" s="60">
        <f t="shared" ref="G49:AM49" si="17">G48-G58</f>
        <v>0</v>
      </c>
      <c r="H49" s="61" t="str">
        <f t="shared" si="3"/>
        <v/>
      </c>
      <c r="I49" s="58">
        <f t="shared" si="17"/>
        <v>0</v>
      </c>
      <c r="J49" s="60">
        <f t="shared" si="17"/>
        <v>0</v>
      </c>
      <c r="K49" s="60">
        <f t="shared" si="17"/>
        <v>0</v>
      </c>
      <c r="L49" s="60">
        <f t="shared" si="17"/>
        <v>0</v>
      </c>
      <c r="M49" s="60">
        <f t="shared" si="17"/>
        <v>0</v>
      </c>
      <c r="N49" s="60">
        <f t="shared" si="17"/>
        <v>0</v>
      </c>
      <c r="O49" s="60">
        <f t="shared" si="17"/>
        <v>0</v>
      </c>
      <c r="P49" s="60">
        <f t="shared" si="17"/>
        <v>0</v>
      </c>
      <c r="Q49" s="60">
        <f t="shared" si="17"/>
        <v>0</v>
      </c>
      <c r="R49" s="60">
        <f t="shared" si="17"/>
        <v>0</v>
      </c>
      <c r="S49" s="60">
        <f t="shared" si="17"/>
        <v>0</v>
      </c>
      <c r="T49" s="60">
        <f t="shared" si="17"/>
        <v>0</v>
      </c>
      <c r="U49" s="60">
        <f t="shared" si="17"/>
        <v>0</v>
      </c>
      <c r="V49" s="60">
        <f t="shared" si="17"/>
        <v>0</v>
      </c>
      <c r="W49" s="60">
        <f t="shared" si="17"/>
        <v>0</v>
      </c>
      <c r="X49" s="60">
        <f t="shared" si="17"/>
        <v>0</v>
      </c>
      <c r="Y49" s="60">
        <f t="shared" si="17"/>
        <v>0</v>
      </c>
      <c r="Z49" s="60">
        <f t="shared" si="17"/>
        <v>0</v>
      </c>
      <c r="AA49" s="60">
        <f t="shared" si="17"/>
        <v>0</v>
      </c>
      <c r="AB49" s="60">
        <f t="shared" si="17"/>
        <v>0</v>
      </c>
      <c r="AC49" s="60">
        <f t="shared" si="17"/>
        <v>0</v>
      </c>
      <c r="AD49" s="60">
        <f t="shared" si="17"/>
        <v>0</v>
      </c>
      <c r="AE49" s="60">
        <f t="shared" si="17"/>
        <v>0</v>
      </c>
      <c r="AF49" s="60">
        <f t="shared" si="17"/>
        <v>0</v>
      </c>
      <c r="AG49" s="60">
        <f t="shared" si="17"/>
        <v>0</v>
      </c>
      <c r="AH49" s="60">
        <f t="shared" si="17"/>
        <v>0</v>
      </c>
      <c r="AI49" s="60">
        <f t="shared" si="17"/>
        <v>0</v>
      </c>
      <c r="AJ49" s="60">
        <f t="shared" si="17"/>
        <v>0</v>
      </c>
      <c r="AK49" s="60">
        <f t="shared" si="17"/>
        <v>0</v>
      </c>
      <c r="AL49" s="60">
        <f t="shared" si="17"/>
        <v>0</v>
      </c>
      <c r="AM49" s="62">
        <f t="shared" si="17"/>
        <v>0</v>
      </c>
      <c r="AN49" s="40"/>
    </row>
    <row r="50" spans="1:40" x14ac:dyDescent="0.25">
      <c r="A50" s="31" t="s">
        <v>89</v>
      </c>
      <c r="B50" s="32"/>
      <c r="C50" s="239" t="s">
        <v>86</v>
      </c>
      <c r="D50" s="63" t="s">
        <v>90</v>
      </c>
      <c r="E50" s="34"/>
      <c r="F50" s="35"/>
      <c r="G50" s="36">
        <f t="shared" ref="G50:G58" si="18">SUM(I50:AM50)</f>
        <v>0</v>
      </c>
      <c r="H50" s="37" t="str">
        <f t="shared" si="3"/>
        <v/>
      </c>
      <c r="I50" s="34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9"/>
      <c r="AN50" s="40"/>
    </row>
    <row r="51" spans="1:40" x14ac:dyDescent="0.25">
      <c r="A51" s="31" t="s">
        <v>91</v>
      </c>
      <c r="B51" s="32"/>
      <c r="C51" s="239" t="s">
        <v>86</v>
      </c>
      <c r="D51" s="63" t="s">
        <v>92</v>
      </c>
      <c r="E51" s="34"/>
      <c r="F51" s="35"/>
      <c r="G51" s="36">
        <f t="shared" si="18"/>
        <v>0</v>
      </c>
      <c r="H51" s="37" t="str">
        <f t="shared" si="3"/>
        <v/>
      </c>
      <c r="I51" s="34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9"/>
      <c r="AN51" s="40"/>
    </row>
    <row r="52" spans="1:40" x14ac:dyDescent="0.25">
      <c r="A52" s="31" t="s">
        <v>93</v>
      </c>
      <c r="B52" s="32"/>
      <c r="C52" s="239" t="s">
        <v>86</v>
      </c>
      <c r="D52" s="63" t="s">
        <v>94</v>
      </c>
      <c r="E52" s="34"/>
      <c r="F52" s="35"/>
      <c r="G52" s="36">
        <f t="shared" si="18"/>
        <v>0</v>
      </c>
      <c r="H52" s="37" t="str">
        <f t="shared" si="3"/>
        <v/>
      </c>
      <c r="I52" s="34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9"/>
      <c r="AN52" s="40"/>
    </row>
    <row r="53" spans="1:40" x14ac:dyDescent="0.25">
      <c r="A53" s="31" t="s">
        <v>95</v>
      </c>
      <c r="B53" s="32"/>
      <c r="C53" s="239" t="s">
        <v>86</v>
      </c>
      <c r="D53" s="63" t="s">
        <v>96</v>
      </c>
      <c r="E53" s="34"/>
      <c r="F53" s="35"/>
      <c r="G53" s="36">
        <f t="shared" si="18"/>
        <v>0</v>
      </c>
      <c r="H53" s="37" t="str">
        <f t="shared" si="3"/>
        <v/>
      </c>
      <c r="I53" s="34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9"/>
      <c r="AN53" s="40"/>
    </row>
    <row r="54" spans="1:40" x14ac:dyDescent="0.25">
      <c r="A54" s="31" t="s">
        <v>97</v>
      </c>
      <c r="B54" s="32"/>
      <c r="C54" s="239" t="s">
        <v>86</v>
      </c>
      <c r="D54" s="63" t="s">
        <v>98</v>
      </c>
      <c r="E54" s="34"/>
      <c r="F54" s="35"/>
      <c r="G54" s="36">
        <f t="shared" si="18"/>
        <v>0</v>
      </c>
      <c r="H54" s="37" t="str">
        <f t="shared" si="3"/>
        <v/>
      </c>
      <c r="I54" s="34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9"/>
      <c r="AN54" s="40"/>
    </row>
    <row r="55" spans="1:40" x14ac:dyDescent="0.25">
      <c r="A55" s="31" t="s">
        <v>99</v>
      </c>
      <c r="B55" s="32"/>
      <c r="C55" s="239" t="s">
        <v>86</v>
      </c>
      <c r="D55" s="63" t="s">
        <v>100</v>
      </c>
      <c r="E55" s="34"/>
      <c r="F55" s="35"/>
      <c r="G55" s="36">
        <f t="shared" si="18"/>
        <v>0</v>
      </c>
      <c r="H55" s="37" t="str">
        <f t="shared" si="3"/>
        <v/>
      </c>
      <c r="I55" s="34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9"/>
      <c r="AN55" s="40"/>
    </row>
    <row r="56" spans="1:40" x14ac:dyDescent="0.25">
      <c r="A56" s="31" t="s">
        <v>101</v>
      </c>
      <c r="B56" s="32"/>
      <c r="C56" s="239" t="s">
        <v>86</v>
      </c>
      <c r="D56" s="63" t="s">
        <v>102</v>
      </c>
      <c r="E56" s="34"/>
      <c r="F56" s="35"/>
      <c r="G56" s="36">
        <f t="shared" si="18"/>
        <v>0</v>
      </c>
      <c r="H56" s="37" t="str">
        <f t="shared" si="3"/>
        <v/>
      </c>
      <c r="I56" s="34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9"/>
      <c r="AN56" s="40"/>
    </row>
    <row r="57" spans="1:40" x14ac:dyDescent="0.25">
      <c r="A57" s="31" t="s">
        <v>103</v>
      </c>
      <c r="B57" s="32"/>
      <c r="C57" s="239" t="s">
        <v>86</v>
      </c>
      <c r="D57" s="63" t="s">
        <v>104</v>
      </c>
      <c r="E57" s="34"/>
      <c r="F57" s="35"/>
      <c r="G57" s="36">
        <f t="shared" si="18"/>
        <v>0</v>
      </c>
      <c r="H57" s="37" t="str">
        <f t="shared" si="3"/>
        <v/>
      </c>
      <c r="I57" s="34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9"/>
      <c r="AN57" s="40"/>
    </row>
    <row r="58" spans="1:40" ht="15.75" thickBot="1" x14ac:dyDescent="0.3">
      <c r="A58" s="41" t="s">
        <v>105</v>
      </c>
      <c r="B58" s="42"/>
      <c r="C58" s="240" t="s">
        <v>86</v>
      </c>
      <c r="D58" s="64" t="s">
        <v>106</v>
      </c>
      <c r="E58" s="44"/>
      <c r="F58" s="45"/>
      <c r="G58" s="46">
        <f t="shared" si="18"/>
        <v>0</v>
      </c>
      <c r="H58" s="47" t="str">
        <f t="shared" si="3"/>
        <v/>
      </c>
      <c r="I58" s="44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9"/>
      <c r="AN58" s="40"/>
    </row>
    <row r="59" spans="1:40" ht="15.75" thickBot="1" x14ac:dyDescent="0.3">
      <c r="A59" s="67">
        <v>6</v>
      </c>
      <c r="B59" s="68"/>
      <c r="C59" s="68" t="s">
        <v>107</v>
      </c>
      <c r="D59" s="69" t="s">
        <v>107</v>
      </c>
      <c r="E59" s="70"/>
      <c r="F59" s="71"/>
      <c r="G59" s="72">
        <f>SUM(I59:AM59)</f>
        <v>0</v>
      </c>
      <c r="H59" s="73" t="str">
        <f t="shared" si="3"/>
        <v/>
      </c>
      <c r="I59" s="70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5"/>
      <c r="AN59" s="6"/>
    </row>
    <row r="60" spans="1:40" x14ac:dyDescent="0.25">
      <c r="A60" s="50">
        <v>7</v>
      </c>
      <c r="B60" s="51"/>
      <c r="C60" s="237" t="s">
        <v>108</v>
      </c>
      <c r="D60" s="52" t="s">
        <v>108</v>
      </c>
      <c r="E60" s="28">
        <f>SUM(E62:E65)</f>
        <v>0</v>
      </c>
      <c r="F60" s="53">
        <f>SUM(F62:F65)</f>
        <v>0</v>
      </c>
      <c r="G60" s="29">
        <f t="shared" ref="G60" si="19">SUM(G62:G65)</f>
        <v>0</v>
      </c>
      <c r="H60" s="54" t="str">
        <f t="shared" si="3"/>
        <v/>
      </c>
      <c r="I60" s="28">
        <f t="shared" ref="I60:AM60" si="20">SUM(I62:I65)</f>
        <v>0</v>
      </c>
      <c r="J60" s="29">
        <f t="shared" si="20"/>
        <v>0</v>
      </c>
      <c r="K60" s="29">
        <f t="shared" si="20"/>
        <v>0</v>
      </c>
      <c r="L60" s="29">
        <f t="shared" si="20"/>
        <v>0</v>
      </c>
      <c r="M60" s="29">
        <f t="shared" si="20"/>
        <v>0</v>
      </c>
      <c r="N60" s="29">
        <f t="shared" si="20"/>
        <v>0</v>
      </c>
      <c r="O60" s="29">
        <f t="shared" si="20"/>
        <v>0</v>
      </c>
      <c r="P60" s="29">
        <f t="shared" si="20"/>
        <v>0</v>
      </c>
      <c r="Q60" s="29">
        <f t="shared" si="20"/>
        <v>0</v>
      </c>
      <c r="R60" s="29">
        <f t="shared" si="20"/>
        <v>0</v>
      </c>
      <c r="S60" s="29">
        <f t="shared" si="20"/>
        <v>0</v>
      </c>
      <c r="T60" s="29">
        <f t="shared" si="20"/>
        <v>0</v>
      </c>
      <c r="U60" s="29">
        <f t="shared" si="20"/>
        <v>0</v>
      </c>
      <c r="V60" s="29">
        <f t="shared" si="20"/>
        <v>0</v>
      </c>
      <c r="W60" s="29">
        <f t="shared" si="20"/>
        <v>0</v>
      </c>
      <c r="X60" s="29">
        <f t="shared" si="20"/>
        <v>0</v>
      </c>
      <c r="Y60" s="29">
        <f t="shared" si="20"/>
        <v>0</v>
      </c>
      <c r="Z60" s="29">
        <f t="shared" si="20"/>
        <v>0</v>
      </c>
      <c r="AA60" s="29">
        <f t="shared" si="20"/>
        <v>0</v>
      </c>
      <c r="AB60" s="29">
        <f t="shared" si="20"/>
        <v>0</v>
      </c>
      <c r="AC60" s="29">
        <f t="shared" si="20"/>
        <v>0</v>
      </c>
      <c r="AD60" s="29">
        <f t="shared" si="20"/>
        <v>0</v>
      </c>
      <c r="AE60" s="29">
        <f t="shared" si="20"/>
        <v>0</v>
      </c>
      <c r="AF60" s="29">
        <f t="shared" si="20"/>
        <v>0</v>
      </c>
      <c r="AG60" s="29">
        <f t="shared" si="20"/>
        <v>0</v>
      </c>
      <c r="AH60" s="29">
        <f t="shared" si="20"/>
        <v>0</v>
      </c>
      <c r="AI60" s="29">
        <f t="shared" si="20"/>
        <v>0</v>
      </c>
      <c r="AJ60" s="29">
        <f t="shared" si="20"/>
        <v>0</v>
      </c>
      <c r="AK60" s="29">
        <f t="shared" si="20"/>
        <v>0</v>
      </c>
      <c r="AL60" s="29">
        <f t="shared" si="20"/>
        <v>0</v>
      </c>
      <c r="AM60" s="30">
        <f t="shared" si="20"/>
        <v>0</v>
      </c>
      <c r="AN60" s="6"/>
    </row>
    <row r="61" spans="1:40" x14ac:dyDescent="0.25">
      <c r="A61" s="55" t="s">
        <v>109</v>
      </c>
      <c r="B61" s="56"/>
      <c r="C61" s="238" t="s">
        <v>108</v>
      </c>
      <c r="D61" s="57" t="s">
        <v>110</v>
      </c>
      <c r="E61" s="58">
        <f>E60-E65</f>
        <v>0</v>
      </c>
      <c r="F61" s="59">
        <f>F60-F65</f>
        <v>0</v>
      </c>
      <c r="G61" s="60">
        <f t="shared" ref="G61:AM61" si="21">G60-G65</f>
        <v>0</v>
      </c>
      <c r="H61" s="61" t="str">
        <f t="shared" si="3"/>
        <v/>
      </c>
      <c r="I61" s="58">
        <f t="shared" si="21"/>
        <v>0</v>
      </c>
      <c r="J61" s="60">
        <f t="shared" si="21"/>
        <v>0</v>
      </c>
      <c r="K61" s="60">
        <f t="shared" si="21"/>
        <v>0</v>
      </c>
      <c r="L61" s="60">
        <f t="shared" si="21"/>
        <v>0</v>
      </c>
      <c r="M61" s="60">
        <f t="shared" si="21"/>
        <v>0</v>
      </c>
      <c r="N61" s="60">
        <f t="shared" si="21"/>
        <v>0</v>
      </c>
      <c r="O61" s="60">
        <f t="shared" si="21"/>
        <v>0</v>
      </c>
      <c r="P61" s="60">
        <f t="shared" si="21"/>
        <v>0</v>
      </c>
      <c r="Q61" s="60">
        <f t="shared" si="21"/>
        <v>0</v>
      </c>
      <c r="R61" s="60">
        <f t="shared" si="21"/>
        <v>0</v>
      </c>
      <c r="S61" s="60">
        <f t="shared" si="21"/>
        <v>0</v>
      </c>
      <c r="T61" s="60">
        <f t="shared" si="21"/>
        <v>0</v>
      </c>
      <c r="U61" s="60">
        <f t="shared" si="21"/>
        <v>0</v>
      </c>
      <c r="V61" s="60">
        <f t="shared" si="21"/>
        <v>0</v>
      </c>
      <c r="W61" s="60">
        <f t="shared" si="21"/>
        <v>0</v>
      </c>
      <c r="X61" s="60">
        <f t="shared" si="21"/>
        <v>0</v>
      </c>
      <c r="Y61" s="60">
        <f t="shared" si="21"/>
        <v>0</v>
      </c>
      <c r="Z61" s="60">
        <f t="shared" si="21"/>
        <v>0</v>
      </c>
      <c r="AA61" s="60">
        <f t="shared" si="21"/>
        <v>0</v>
      </c>
      <c r="AB61" s="60">
        <f t="shared" si="21"/>
        <v>0</v>
      </c>
      <c r="AC61" s="60">
        <f t="shared" si="21"/>
        <v>0</v>
      </c>
      <c r="AD61" s="60">
        <f t="shared" si="21"/>
        <v>0</v>
      </c>
      <c r="AE61" s="60">
        <f t="shared" si="21"/>
        <v>0</v>
      </c>
      <c r="AF61" s="60">
        <f t="shared" si="21"/>
        <v>0</v>
      </c>
      <c r="AG61" s="60">
        <f t="shared" si="21"/>
        <v>0</v>
      </c>
      <c r="AH61" s="60">
        <f t="shared" si="21"/>
        <v>0</v>
      </c>
      <c r="AI61" s="60">
        <f t="shared" si="21"/>
        <v>0</v>
      </c>
      <c r="AJ61" s="60">
        <f t="shared" si="21"/>
        <v>0</v>
      </c>
      <c r="AK61" s="60">
        <f t="shared" si="21"/>
        <v>0</v>
      </c>
      <c r="AL61" s="60">
        <f t="shared" si="21"/>
        <v>0</v>
      </c>
      <c r="AM61" s="62">
        <f t="shared" si="21"/>
        <v>0</v>
      </c>
      <c r="AN61" s="40"/>
    </row>
    <row r="62" spans="1:40" x14ac:dyDescent="0.25">
      <c r="A62" s="31" t="s">
        <v>111</v>
      </c>
      <c r="B62" s="32"/>
      <c r="C62" s="239" t="s">
        <v>108</v>
      </c>
      <c r="D62" s="63" t="s">
        <v>112</v>
      </c>
      <c r="E62" s="34"/>
      <c r="F62" s="35"/>
      <c r="G62" s="36">
        <f t="shared" ref="G62:G65" si="22">SUM(I62:AM62)</f>
        <v>0</v>
      </c>
      <c r="H62" s="37" t="str">
        <f t="shared" si="3"/>
        <v/>
      </c>
      <c r="I62" s="34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9"/>
      <c r="AN62" s="40"/>
    </row>
    <row r="63" spans="1:40" x14ac:dyDescent="0.25">
      <c r="A63" s="31" t="s">
        <v>113</v>
      </c>
      <c r="B63" s="32"/>
      <c r="C63" s="239" t="s">
        <v>108</v>
      </c>
      <c r="D63" s="63" t="s">
        <v>114</v>
      </c>
      <c r="E63" s="34"/>
      <c r="F63" s="35"/>
      <c r="G63" s="36">
        <f t="shared" si="22"/>
        <v>0</v>
      </c>
      <c r="H63" s="37" t="str">
        <f t="shared" si="3"/>
        <v/>
      </c>
      <c r="I63" s="34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9"/>
      <c r="AN63" s="40"/>
    </row>
    <row r="64" spans="1:40" x14ac:dyDescent="0.25">
      <c r="A64" s="31" t="s">
        <v>115</v>
      </c>
      <c r="B64" s="32"/>
      <c r="C64" s="239" t="s">
        <v>108</v>
      </c>
      <c r="D64" s="63" t="s">
        <v>116</v>
      </c>
      <c r="E64" s="34"/>
      <c r="F64" s="35"/>
      <c r="G64" s="36">
        <f t="shared" si="22"/>
        <v>0</v>
      </c>
      <c r="H64" s="37" t="str">
        <f t="shared" si="3"/>
        <v/>
      </c>
      <c r="I64" s="34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9"/>
      <c r="AN64" s="40"/>
    </row>
    <row r="65" spans="1:40" ht="15.75" thickBot="1" x14ac:dyDescent="0.3">
      <c r="A65" s="41" t="s">
        <v>117</v>
      </c>
      <c r="B65" s="42"/>
      <c r="C65" s="240" t="s">
        <v>108</v>
      </c>
      <c r="D65" s="64" t="s">
        <v>118</v>
      </c>
      <c r="E65" s="44"/>
      <c r="F65" s="45"/>
      <c r="G65" s="46">
        <f t="shared" si="22"/>
        <v>0</v>
      </c>
      <c r="H65" s="47" t="str">
        <f t="shared" si="3"/>
        <v/>
      </c>
      <c r="I65" s="44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9"/>
      <c r="AN65" s="40"/>
    </row>
    <row r="66" spans="1:40" x14ac:dyDescent="0.25">
      <c r="A66" s="50">
        <v>8</v>
      </c>
      <c r="B66" s="51"/>
      <c r="C66" s="237" t="s">
        <v>119</v>
      </c>
      <c r="D66" s="52" t="s">
        <v>119</v>
      </c>
      <c r="E66" s="28">
        <f>SUM(E67:E70)</f>
        <v>0</v>
      </c>
      <c r="F66" s="53">
        <f>SUM(F67:F70)</f>
        <v>0</v>
      </c>
      <c r="G66" s="29">
        <f t="shared" ref="G66" si="23">SUM(G67:G70)</f>
        <v>0</v>
      </c>
      <c r="H66" s="54" t="str">
        <f t="shared" si="3"/>
        <v/>
      </c>
      <c r="I66" s="28">
        <f t="shared" ref="I66:AM66" si="24">SUM(I67:I70)</f>
        <v>0</v>
      </c>
      <c r="J66" s="29">
        <f t="shared" si="24"/>
        <v>0</v>
      </c>
      <c r="K66" s="29">
        <f t="shared" si="24"/>
        <v>0</v>
      </c>
      <c r="L66" s="29">
        <f t="shared" si="24"/>
        <v>0</v>
      </c>
      <c r="M66" s="29">
        <f t="shared" si="24"/>
        <v>0</v>
      </c>
      <c r="N66" s="29">
        <f t="shared" si="24"/>
        <v>0</v>
      </c>
      <c r="O66" s="29">
        <f t="shared" si="24"/>
        <v>0</v>
      </c>
      <c r="P66" s="29">
        <f t="shared" si="24"/>
        <v>0</v>
      </c>
      <c r="Q66" s="29">
        <f t="shared" si="24"/>
        <v>0</v>
      </c>
      <c r="R66" s="29">
        <f t="shared" si="24"/>
        <v>0</v>
      </c>
      <c r="S66" s="29">
        <f t="shared" si="24"/>
        <v>0</v>
      </c>
      <c r="T66" s="29">
        <f t="shared" si="24"/>
        <v>0</v>
      </c>
      <c r="U66" s="29">
        <f t="shared" si="24"/>
        <v>0</v>
      </c>
      <c r="V66" s="29">
        <f t="shared" si="24"/>
        <v>0</v>
      </c>
      <c r="W66" s="29">
        <f t="shared" si="24"/>
        <v>0</v>
      </c>
      <c r="X66" s="29">
        <f t="shared" si="24"/>
        <v>0</v>
      </c>
      <c r="Y66" s="29">
        <f t="shared" si="24"/>
        <v>0</v>
      </c>
      <c r="Z66" s="29">
        <f t="shared" si="24"/>
        <v>0</v>
      </c>
      <c r="AA66" s="29">
        <f t="shared" si="24"/>
        <v>0</v>
      </c>
      <c r="AB66" s="29">
        <f t="shared" si="24"/>
        <v>0</v>
      </c>
      <c r="AC66" s="29">
        <f t="shared" si="24"/>
        <v>0</v>
      </c>
      <c r="AD66" s="29">
        <f t="shared" si="24"/>
        <v>0</v>
      </c>
      <c r="AE66" s="29">
        <f t="shared" si="24"/>
        <v>0</v>
      </c>
      <c r="AF66" s="29">
        <f t="shared" si="24"/>
        <v>0</v>
      </c>
      <c r="AG66" s="29">
        <f t="shared" si="24"/>
        <v>0</v>
      </c>
      <c r="AH66" s="29">
        <f t="shared" si="24"/>
        <v>0</v>
      </c>
      <c r="AI66" s="29">
        <f t="shared" si="24"/>
        <v>0</v>
      </c>
      <c r="AJ66" s="29">
        <f t="shared" si="24"/>
        <v>0</v>
      </c>
      <c r="AK66" s="29">
        <f t="shared" si="24"/>
        <v>0</v>
      </c>
      <c r="AL66" s="29">
        <f t="shared" si="24"/>
        <v>0</v>
      </c>
      <c r="AM66" s="30">
        <f t="shared" si="24"/>
        <v>0</v>
      </c>
      <c r="AN66" s="6"/>
    </row>
    <row r="67" spans="1:40" x14ac:dyDescent="0.25">
      <c r="A67" s="31" t="s">
        <v>120</v>
      </c>
      <c r="B67" s="32"/>
      <c r="C67" s="239" t="s">
        <v>119</v>
      </c>
      <c r="D67" s="33" t="s">
        <v>121</v>
      </c>
      <c r="E67" s="34"/>
      <c r="F67" s="35"/>
      <c r="G67" s="36">
        <f t="shared" ref="G67:G70" si="25">SUM(I67:AM67)</f>
        <v>0</v>
      </c>
      <c r="H67" s="37" t="str">
        <f t="shared" si="3"/>
        <v/>
      </c>
      <c r="I67" s="34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9"/>
      <c r="AN67" s="40"/>
    </row>
    <row r="68" spans="1:40" x14ac:dyDescent="0.25">
      <c r="A68" s="31" t="s">
        <v>122</v>
      </c>
      <c r="B68" s="32"/>
      <c r="C68" s="239" t="s">
        <v>119</v>
      </c>
      <c r="D68" s="33" t="s">
        <v>123</v>
      </c>
      <c r="E68" s="34"/>
      <c r="F68" s="35"/>
      <c r="G68" s="36">
        <f t="shared" si="25"/>
        <v>0</v>
      </c>
      <c r="H68" s="37" t="str">
        <f t="shared" si="3"/>
        <v/>
      </c>
      <c r="I68" s="34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9"/>
      <c r="AN68" s="40"/>
    </row>
    <row r="69" spans="1:40" x14ac:dyDescent="0.25">
      <c r="A69" s="31" t="s">
        <v>124</v>
      </c>
      <c r="B69" s="32"/>
      <c r="C69" s="239" t="s">
        <v>119</v>
      </c>
      <c r="D69" s="33" t="s">
        <v>125</v>
      </c>
      <c r="E69" s="34"/>
      <c r="F69" s="35"/>
      <c r="G69" s="36">
        <f t="shared" si="25"/>
        <v>0</v>
      </c>
      <c r="H69" s="37" t="str">
        <f t="shared" si="3"/>
        <v/>
      </c>
      <c r="I69" s="34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9"/>
      <c r="AN69" s="40"/>
    </row>
    <row r="70" spans="1:40" ht="15.75" thickBot="1" x14ac:dyDescent="0.3">
      <c r="A70" s="41" t="s">
        <v>126</v>
      </c>
      <c r="B70" s="42"/>
      <c r="C70" s="240" t="s">
        <v>119</v>
      </c>
      <c r="D70" s="43" t="s">
        <v>127</v>
      </c>
      <c r="E70" s="44"/>
      <c r="F70" s="45"/>
      <c r="G70" s="46">
        <f t="shared" si="25"/>
        <v>0</v>
      </c>
      <c r="H70" s="47" t="str">
        <f t="shared" si="3"/>
        <v/>
      </c>
      <c r="I70" s="44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9"/>
      <c r="AN70" s="40"/>
    </row>
    <row r="71" spans="1:40" x14ac:dyDescent="0.25">
      <c r="A71" s="50">
        <v>9</v>
      </c>
      <c r="B71" s="51"/>
      <c r="C71" s="237" t="s">
        <v>128</v>
      </c>
      <c r="D71" s="52" t="s">
        <v>128</v>
      </c>
      <c r="E71" s="28">
        <f>SUM(E74:E80)</f>
        <v>0</v>
      </c>
      <c r="F71" s="53">
        <f>SUM(F74:F80)</f>
        <v>0</v>
      </c>
      <c r="G71" s="29">
        <f t="shared" ref="G71" si="26">SUM(G74:G80)</f>
        <v>0</v>
      </c>
      <c r="H71" s="54" t="str">
        <f t="shared" si="3"/>
        <v/>
      </c>
      <c r="I71" s="28">
        <f t="shared" ref="I71:AM71" si="27">SUM(I74:I80)</f>
        <v>0</v>
      </c>
      <c r="J71" s="29">
        <f t="shared" si="27"/>
        <v>0</v>
      </c>
      <c r="K71" s="29">
        <f t="shared" si="27"/>
        <v>0</v>
      </c>
      <c r="L71" s="29">
        <f t="shared" si="27"/>
        <v>0</v>
      </c>
      <c r="M71" s="29">
        <f t="shared" si="27"/>
        <v>0</v>
      </c>
      <c r="N71" s="29">
        <f t="shared" si="27"/>
        <v>0</v>
      </c>
      <c r="O71" s="29">
        <f t="shared" si="27"/>
        <v>0</v>
      </c>
      <c r="P71" s="29">
        <f t="shared" si="27"/>
        <v>0</v>
      </c>
      <c r="Q71" s="29">
        <f t="shared" si="27"/>
        <v>0</v>
      </c>
      <c r="R71" s="29">
        <f t="shared" si="27"/>
        <v>0</v>
      </c>
      <c r="S71" s="29">
        <f t="shared" si="27"/>
        <v>0</v>
      </c>
      <c r="T71" s="29">
        <f t="shared" si="27"/>
        <v>0</v>
      </c>
      <c r="U71" s="29">
        <f t="shared" si="27"/>
        <v>0</v>
      </c>
      <c r="V71" s="29">
        <f t="shared" si="27"/>
        <v>0</v>
      </c>
      <c r="W71" s="29">
        <f t="shared" si="27"/>
        <v>0</v>
      </c>
      <c r="X71" s="29">
        <f t="shared" si="27"/>
        <v>0</v>
      </c>
      <c r="Y71" s="29">
        <f t="shared" si="27"/>
        <v>0</v>
      </c>
      <c r="Z71" s="29">
        <f t="shared" si="27"/>
        <v>0</v>
      </c>
      <c r="AA71" s="29">
        <f t="shared" si="27"/>
        <v>0</v>
      </c>
      <c r="AB71" s="29">
        <f t="shared" si="27"/>
        <v>0</v>
      </c>
      <c r="AC71" s="29">
        <f t="shared" si="27"/>
        <v>0</v>
      </c>
      <c r="AD71" s="29">
        <f t="shared" si="27"/>
        <v>0</v>
      </c>
      <c r="AE71" s="29">
        <f t="shared" si="27"/>
        <v>0</v>
      </c>
      <c r="AF71" s="29">
        <f t="shared" si="27"/>
        <v>0</v>
      </c>
      <c r="AG71" s="29">
        <f t="shared" si="27"/>
        <v>0</v>
      </c>
      <c r="AH71" s="29">
        <f t="shared" si="27"/>
        <v>0</v>
      </c>
      <c r="AI71" s="29">
        <f t="shared" si="27"/>
        <v>0</v>
      </c>
      <c r="AJ71" s="29">
        <f t="shared" si="27"/>
        <v>0</v>
      </c>
      <c r="AK71" s="29">
        <f t="shared" si="27"/>
        <v>0</v>
      </c>
      <c r="AL71" s="29">
        <f t="shared" si="27"/>
        <v>0</v>
      </c>
      <c r="AM71" s="30">
        <f t="shared" si="27"/>
        <v>0</v>
      </c>
      <c r="AN71" s="6"/>
    </row>
    <row r="72" spans="1:40" x14ac:dyDescent="0.25">
      <c r="A72" s="65" t="s">
        <v>129</v>
      </c>
      <c r="B72" s="66"/>
      <c r="C72" s="241" t="s">
        <v>128</v>
      </c>
      <c r="D72" s="57" t="s">
        <v>130</v>
      </c>
      <c r="E72" s="58">
        <f>E71-E80</f>
        <v>0</v>
      </c>
      <c r="F72" s="59">
        <f>F71-F80</f>
        <v>0</v>
      </c>
      <c r="G72" s="60">
        <f t="shared" ref="G72:AM72" si="28">G71-G80</f>
        <v>0</v>
      </c>
      <c r="H72" s="61" t="str">
        <f t="shared" si="3"/>
        <v/>
      </c>
      <c r="I72" s="58">
        <f t="shared" si="28"/>
        <v>0</v>
      </c>
      <c r="J72" s="60">
        <f t="shared" si="28"/>
        <v>0</v>
      </c>
      <c r="K72" s="60">
        <f t="shared" si="28"/>
        <v>0</v>
      </c>
      <c r="L72" s="60">
        <f t="shared" si="28"/>
        <v>0</v>
      </c>
      <c r="M72" s="60">
        <f t="shared" si="28"/>
        <v>0</v>
      </c>
      <c r="N72" s="60">
        <f t="shared" si="28"/>
        <v>0</v>
      </c>
      <c r="O72" s="60">
        <f t="shared" si="28"/>
        <v>0</v>
      </c>
      <c r="P72" s="60">
        <f t="shared" si="28"/>
        <v>0</v>
      </c>
      <c r="Q72" s="60">
        <f t="shared" si="28"/>
        <v>0</v>
      </c>
      <c r="R72" s="60">
        <f t="shared" si="28"/>
        <v>0</v>
      </c>
      <c r="S72" s="60">
        <f t="shared" si="28"/>
        <v>0</v>
      </c>
      <c r="T72" s="60">
        <f t="shared" si="28"/>
        <v>0</v>
      </c>
      <c r="U72" s="60">
        <f t="shared" si="28"/>
        <v>0</v>
      </c>
      <c r="V72" s="60">
        <f t="shared" si="28"/>
        <v>0</v>
      </c>
      <c r="W72" s="60">
        <f t="shared" si="28"/>
        <v>0</v>
      </c>
      <c r="X72" s="60">
        <f t="shared" si="28"/>
        <v>0</v>
      </c>
      <c r="Y72" s="60">
        <f t="shared" si="28"/>
        <v>0</v>
      </c>
      <c r="Z72" s="60">
        <f t="shared" si="28"/>
        <v>0</v>
      </c>
      <c r="AA72" s="60">
        <f t="shared" si="28"/>
        <v>0</v>
      </c>
      <c r="AB72" s="60">
        <f t="shared" si="28"/>
        <v>0</v>
      </c>
      <c r="AC72" s="60">
        <f t="shared" si="28"/>
        <v>0</v>
      </c>
      <c r="AD72" s="60">
        <f t="shared" si="28"/>
        <v>0</v>
      </c>
      <c r="AE72" s="60">
        <f t="shared" si="28"/>
        <v>0</v>
      </c>
      <c r="AF72" s="60">
        <f t="shared" si="28"/>
        <v>0</v>
      </c>
      <c r="AG72" s="60">
        <f t="shared" si="28"/>
        <v>0</v>
      </c>
      <c r="AH72" s="60">
        <f t="shared" si="28"/>
        <v>0</v>
      </c>
      <c r="AI72" s="60">
        <f t="shared" si="28"/>
        <v>0</v>
      </c>
      <c r="AJ72" s="60">
        <f t="shared" si="28"/>
        <v>0</v>
      </c>
      <c r="AK72" s="60">
        <f t="shared" si="28"/>
        <v>0</v>
      </c>
      <c r="AL72" s="60">
        <f t="shared" si="28"/>
        <v>0</v>
      </c>
      <c r="AM72" s="62">
        <f t="shared" si="28"/>
        <v>0</v>
      </c>
      <c r="AN72" s="40"/>
    </row>
    <row r="73" spans="1:40" x14ac:dyDescent="0.25">
      <c r="A73" s="65" t="s">
        <v>131</v>
      </c>
      <c r="B73" s="66"/>
      <c r="C73" s="241" t="s">
        <v>128</v>
      </c>
      <c r="D73" s="76" t="s">
        <v>132</v>
      </c>
      <c r="E73" s="58">
        <f>E72-E79</f>
        <v>0</v>
      </c>
      <c r="F73" s="59">
        <f>F72-F79</f>
        <v>0</v>
      </c>
      <c r="G73" s="60">
        <f t="shared" ref="G73:AM73" si="29">G72-G79</f>
        <v>0</v>
      </c>
      <c r="H73" s="61" t="str">
        <f t="shared" ref="H73:H95" si="30">IFERROR((G73-F73)/F73,"")</f>
        <v/>
      </c>
      <c r="I73" s="58">
        <f t="shared" si="29"/>
        <v>0</v>
      </c>
      <c r="J73" s="60">
        <f t="shared" si="29"/>
        <v>0</v>
      </c>
      <c r="K73" s="60">
        <f t="shared" si="29"/>
        <v>0</v>
      </c>
      <c r="L73" s="60">
        <f t="shared" si="29"/>
        <v>0</v>
      </c>
      <c r="M73" s="60">
        <f t="shared" si="29"/>
        <v>0</v>
      </c>
      <c r="N73" s="60">
        <f t="shared" si="29"/>
        <v>0</v>
      </c>
      <c r="O73" s="60">
        <f t="shared" si="29"/>
        <v>0</v>
      </c>
      <c r="P73" s="60">
        <f t="shared" si="29"/>
        <v>0</v>
      </c>
      <c r="Q73" s="60">
        <f t="shared" si="29"/>
        <v>0</v>
      </c>
      <c r="R73" s="60">
        <f t="shared" si="29"/>
        <v>0</v>
      </c>
      <c r="S73" s="60">
        <f t="shared" si="29"/>
        <v>0</v>
      </c>
      <c r="T73" s="60">
        <f t="shared" si="29"/>
        <v>0</v>
      </c>
      <c r="U73" s="60">
        <f t="shared" si="29"/>
        <v>0</v>
      </c>
      <c r="V73" s="60">
        <f t="shared" si="29"/>
        <v>0</v>
      </c>
      <c r="W73" s="60">
        <f t="shared" si="29"/>
        <v>0</v>
      </c>
      <c r="X73" s="60">
        <f t="shared" si="29"/>
        <v>0</v>
      </c>
      <c r="Y73" s="60">
        <f t="shared" si="29"/>
        <v>0</v>
      </c>
      <c r="Z73" s="60">
        <f t="shared" si="29"/>
        <v>0</v>
      </c>
      <c r="AA73" s="60">
        <f t="shared" si="29"/>
        <v>0</v>
      </c>
      <c r="AB73" s="60">
        <f t="shared" si="29"/>
        <v>0</v>
      </c>
      <c r="AC73" s="60">
        <f t="shared" si="29"/>
        <v>0</v>
      </c>
      <c r="AD73" s="60">
        <f t="shared" si="29"/>
        <v>0</v>
      </c>
      <c r="AE73" s="60">
        <f t="shared" si="29"/>
        <v>0</v>
      </c>
      <c r="AF73" s="60">
        <f t="shared" si="29"/>
        <v>0</v>
      </c>
      <c r="AG73" s="60">
        <f t="shared" si="29"/>
        <v>0</v>
      </c>
      <c r="AH73" s="60">
        <f t="shared" si="29"/>
        <v>0</v>
      </c>
      <c r="AI73" s="60">
        <f t="shared" si="29"/>
        <v>0</v>
      </c>
      <c r="AJ73" s="60">
        <f t="shared" si="29"/>
        <v>0</v>
      </c>
      <c r="AK73" s="60">
        <f t="shared" si="29"/>
        <v>0</v>
      </c>
      <c r="AL73" s="60">
        <f t="shared" si="29"/>
        <v>0</v>
      </c>
      <c r="AM73" s="62">
        <f t="shared" si="29"/>
        <v>0</v>
      </c>
      <c r="AN73" s="40"/>
    </row>
    <row r="74" spans="1:40" x14ac:dyDescent="0.25">
      <c r="A74" s="31" t="s">
        <v>133</v>
      </c>
      <c r="B74" s="32"/>
      <c r="C74" s="239" t="s">
        <v>128</v>
      </c>
      <c r="D74" s="77" t="s">
        <v>134</v>
      </c>
      <c r="E74" s="34"/>
      <c r="F74" s="35"/>
      <c r="G74" s="36">
        <f t="shared" ref="G74:G81" si="31">SUM(I74:AM74)</f>
        <v>0</v>
      </c>
      <c r="H74" s="37" t="str">
        <f t="shared" si="30"/>
        <v/>
      </c>
      <c r="I74" s="34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9"/>
      <c r="AN74" s="40"/>
    </row>
    <row r="75" spans="1:40" x14ac:dyDescent="0.25">
      <c r="A75" s="31" t="s">
        <v>135</v>
      </c>
      <c r="B75" s="32"/>
      <c r="C75" s="239" t="s">
        <v>128</v>
      </c>
      <c r="D75" s="77" t="s">
        <v>136</v>
      </c>
      <c r="E75" s="34"/>
      <c r="F75" s="35"/>
      <c r="G75" s="36">
        <f t="shared" si="31"/>
        <v>0</v>
      </c>
      <c r="H75" s="37" t="str">
        <f t="shared" si="30"/>
        <v/>
      </c>
      <c r="I75" s="34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9"/>
      <c r="AN75" s="40"/>
    </row>
    <row r="76" spans="1:40" x14ac:dyDescent="0.25">
      <c r="A76" s="31" t="s">
        <v>137</v>
      </c>
      <c r="B76" s="32"/>
      <c r="C76" s="239" t="s">
        <v>128</v>
      </c>
      <c r="D76" s="77" t="s">
        <v>138</v>
      </c>
      <c r="E76" s="34"/>
      <c r="F76" s="35"/>
      <c r="G76" s="36">
        <f t="shared" si="31"/>
        <v>0</v>
      </c>
      <c r="H76" s="37" t="str">
        <f t="shared" si="30"/>
        <v/>
      </c>
      <c r="I76" s="34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9"/>
      <c r="AN76" s="40"/>
    </row>
    <row r="77" spans="1:40" x14ac:dyDescent="0.25">
      <c r="A77" s="31" t="s">
        <v>139</v>
      </c>
      <c r="B77" s="32"/>
      <c r="C77" s="239" t="s">
        <v>128</v>
      </c>
      <c r="D77" s="77" t="s">
        <v>140</v>
      </c>
      <c r="E77" s="34"/>
      <c r="F77" s="35"/>
      <c r="G77" s="36">
        <f t="shared" si="31"/>
        <v>0</v>
      </c>
      <c r="H77" s="37" t="str">
        <f t="shared" si="30"/>
        <v/>
      </c>
      <c r="I77" s="34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9"/>
      <c r="AN77" s="40"/>
    </row>
    <row r="78" spans="1:40" x14ac:dyDescent="0.25">
      <c r="A78" s="31" t="s">
        <v>141</v>
      </c>
      <c r="B78" s="32"/>
      <c r="C78" s="239" t="s">
        <v>128</v>
      </c>
      <c r="D78" s="77" t="s">
        <v>142</v>
      </c>
      <c r="E78" s="34"/>
      <c r="F78" s="35"/>
      <c r="G78" s="36">
        <f t="shared" si="31"/>
        <v>0</v>
      </c>
      <c r="H78" s="37" t="str">
        <f t="shared" si="30"/>
        <v/>
      </c>
      <c r="I78" s="34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9"/>
      <c r="AN78" s="40"/>
    </row>
    <row r="79" spans="1:40" x14ac:dyDescent="0.25">
      <c r="A79" s="78" t="s">
        <v>143</v>
      </c>
      <c r="B79" s="79"/>
      <c r="C79" s="242" t="s">
        <v>128</v>
      </c>
      <c r="D79" s="80" t="s">
        <v>144</v>
      </c>
      <c r="E79" s="34"/>
      <c r="F79" s="35"/>
      <c r="G79" s="36">
        <f t="shared" si="31"/>
        <v>0</v>
      </c>
      <c r="H79" s="37" t="str">
        <f t="shared" si="30"/>
        <v/>
      </c>
      <c r="I79" s="34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9"/>
      <c r="AN79" s="40"/>
    </row>
    <row r="80" spans="1:40" ht="15.75" thickBot="1" x14ac:dyDescent="0.3">
      <c r="A80" s="81" t="s">
        <v>145</v>
      </c>
      <c r="B80" s="82"/>
      <c r="C80" s="243" t="s">
        <v>128</v>
      </c>
      <c r="D80" s="64" t="s">
        <v>146</v>
      </c>
      <c r="E80" s="44"/>
      <c r="F80" s="45"/>
      <c r="G80" s="46">
        <f t="shared" si="31"/>
        <v>0</v>
      </c>
      <c r="H80" s="47" t="str">
        <f t="shared" si="30"/>
        <v/>
      </c>
      <c r="I80" s="44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9"/>
      <c r="AN80" s="40"/>
    </row>
    <row r="81" spans="1:40" ht="15.75" thickBot="1" x14ac:dyDescent="0.3">
      <c r="A81" s="83">
        <v>10</v>
      </c>
      <c r="B81" s="84"/>
      <c r="C81" s="244" t="s">
        <v>147</v>
      </c>
      <c r="D81" s="85" t="s">
        <v>147</v>
      </c>
      <c r="E81" s="86"/>
      <c r="F81" s="87"/>
      <c r="G81" s="88">
        <f t="shared" si="31"/>
        <v>0</v>
      </c>
      <c r="H81" s="89" t="str">
        <f t="shared" si="30"/>
        <v/>
      </c>
      <c r="I81" s="86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1"/>
      <c r="AN81" s="6"/>
    </row>
    <row r="82" spans="1:40" x14ac:dyDescent="0.25">
      <c r="A82" s="50">
        <v>11</v>
      </c>
      <c r="B82" s="51"/>
      <c r="C82" s="237" t="s">
        <v>148</v>
      </c>
      <c r="D82" s="52" t="s">
        <v>148</v>
      </c>
      <c r="E82" s="28">
        <f>SUM(E83:E84)</f>
        <v>0</v>
      </c>
      <c r="F82" s="53">
        <f>SUM(F83:F84)</f>
        <v>0</v>
      </c>
      <c r="G82" s="29">
        <f t="shared" ref="G82" si="32">SUM(G83:G84)</f>
        <v>0</v>
      </c>
      <c r="H82" s="54" t="str">
        <f t="shared" si="30"/>
        <v/>
      </c>
      <c r="I82" s="28">
        <f t="shared" ref="I82:AM82" si="33">SUM(I83:I84)</f>
        <v>0</v>
      </c>
      <c r="J82" s="29">
        <f t="shared" si="33"/>
        <v>0</v>
      </c>
      <c r="K82" s="29">
        <f t="shared" si="33"/>
        <v>0</v>
      </c>
      <c r="L82" s="29">
        <f t="shared" si="33"/>
        <v>0</v>
      </c>
      <c r="M82" s="29">
        <f t="shared" si="33"/>
        <v>0</v>
      </c>
      <c r="N82" s="29">
        <f t="shared" si="33"/>
        <v>0</v>
      </c>
      <c r="O82" s="29">
        <f t="shared" si="33"/>
        <v>0</v>
      </c>
      <c r="P82" s="29">
        <f t="shared" si="33"/>
        <v>0</v>
      </c>
      <c r="Q82" s="29">
        <f t="shared" si="33"/>
        <v>0</v>
      </c>
      <c r="R82" s="29">
        <f t="shared" si="33"/>
        <v>0</v>
      </c>
      <c r="S82" s="29">
        <f t="shared" si="33"/>
        <v>0</v>
      </c>
      <c r="T82" s="29">
        <f t="shared" si="33"/>
        <v>0</v>
      </c>
      <c r="U82" s="29">
        <f t="shared" si="33"/>
        <v>0</v>
      </c>
      <c r="V82" s="29">
        <f t="shared" si="33"/>
        <v>0</v>
      </c>
      <c r="W82" s="29">
        <f t="shared" si="33"/>
        <v>0</v>
      </c>
      <c r="X82" s="29">
        <f t="shared" si="33"/>
        <v>0</v>
      </c>
      <c r="Y82" s="29">
        <f t="shared" si="33"/>
        <v>0</v>
      </c>
      <c r="Z82" s="29">
        <f t="shared" si="33"/>
        <v>0</v>
      </c>
      <c r="AA82" s="29">
        <f t="shared" si="33"/>
        <v>0</v>
      </c>
      <c r="AB82" s="29">
        <f t="shared" si="33"/>
        <v>0</v>
      </c>
      <c r="AC82" s="29">
        <f t="shared" si="33"/>
        <v>0</v>
      </c>
      <c r="AD82" s="29">
        <f t="shared" si="33"/>
        <v>0</v>
      </c>
      <c r="AE82" s="29">
        <f t="shared" si="33"/>
        <v>0</v>
      </c>
      <c r="AF82" s="29">
        <f t="shared" si="33"/>
        <v>0</v>
      </c>
      <c r="AG82" s="29">
        <f t="shared" si="33"/>
        <v>0</v>
      </c>
      <c r="AH82" s="29">
        <f t="shared" si="33"/>
        <v>0</v>
      </c>
      <c r="AI82" s="29">
        <f t="shared" si="33"/>
        <v>0</v>
      </c>
      <c r="AJ82" s="29">
        <f t="shared" si="33"/>
        <v>0</v>
      </c>
      <c r="AK82" s="29">
        <f t="shared" si="33"/>
        <v>0</v>
      </c>
      <c r="AL82" s="29">
        <f t="shared" si="33"/>
        <v>0</v>
      </c>
      <c r="AM82" s="30">
        <f t="shared" si="33"/>
        <v>0</v>
      </c>
      <c r="AN82" s="6"/>
    </row>
    <row r="83" spans="1:40" x14ac:dyDescent="0.25">
      <c r="A83" s="31" t="s">
        <v>149</v>
      </c>
      <c r="B83" s="32"/>
      <c r="C83" s="239" t="s">
        <v>148</v>
      </c>
      <c r="D83" s="33" t="s">
        <v>150</v>
      </c>
      <c r="E83" s="34"/>
      <c r="F83" s="35"/>
      <c r="G83" s="36">
        <f t="shared" ref="G83:G84" si="34">SUM(I83:AM83)</f>
        <v>0</v>
      </c>
      <c r="H83" s="37" t="str">
        <f t="shared" si="30"/>
        <v/>
      </c>
      <c r="I83" s="34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9"/>
      <c r="AN83" s="40"/>
    </row>
    <row r="84" spans="1:40" ht="15.75" thickBot="1" x14ac:dyDescent="0.3">
      <c r="A84" s="41" t="s">
        <v>151</v>
      </c>
      <c r="B84" s="42"/>
      <c r="C84" s="240" t="s">
        <v>148</v>
      </c>
      <c r="D84" s="43" t="s">
        <v>152</v>
      </c>
      <c r="E84" s="44"/>
      <c r="F84" s="45"/>
      <c r="G84" s="46">
        <f t="shared" si="34"/>
        <v>0</v>
      </c>
      <c r="H84" s="47" t="str">
        <f t="shared" si="30"/>
        <v/>
      </c>
      <c r="I84" s="44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9"/>
      <c r="AN84" s="40"/>
    </row>
    <row r="85" spans="1:40" x14ac:dyDescent="0.25">
      <c r="A85" s="92">
        <v>12</v>
      </c>
      <c r="B85" s="93"/>
      <c r="C85" s="245" t="s">
        <v>153</v>
      </c>
      <c r="D85" s="94" t="s">
        <v>153</v>
      </c>
      <c r="E85" s="28">
        <f>SUM(E87:E91)</f>
        <v>0</v>
      </c>
      <c r="F85" s="53">
        <f>SUM(F87:F91)</f>
        <v>0</v>
      </c>
      <c r="G85" s="29">
        <f t="shared" ref="G85" si="35">SUM(G87:G91)</f>
        <v>0</v>
      </c>
      <c r="H85" s="54" t="str">
        <f t="shared" si="30"/>
        <v/>
      </c>
      <c r="I85" s="28">
        <f t="shared" ref="I85:AM85" si="36">SUM(I87:I91)</f>
        <v>0</v>
      </c>
      <c r="J85" s="29">
        <f t="shared" si="36"/>
        <v>0</v>
      </c>
      <c r="K85" s="29">
        <f t="shared" si="36"/>
        <v>0</v>
      </c>
      <c r="L85" s="29">
        <f t="shared" si="36"/>
        <v>0</v>
      </c>
      <c r="M85" s="29">
        <f t="shared" si="36"/>
        <v>0</v>
      </c>
      <c r="N85" s="29">
        <f t="shared" si="36"/>
        <v>0</v>
      </c>
      <c r="O85" s="29">
        <f t="shared" si="36"/>
        <v>0</v>
      </c>
      <c r="P85" s="29">
        <f t="shared" si="36"/>
        <v>0</v>
      </c>
      <c r="Q85" s="29">
        <f t="shared" si="36"/>
        <v>0</v>
      </c>
      <c r="R85" s="29">
        <f t="shared" si="36"/>
        <v>0</v>
      </c>
      <c r="S85" s="29">
        <f t="shared" si="36"/>
        <v>0</v>
      </c>
      <c r="T85" s="29">
        <f t="shared" si="36"/>
        <v>0</v>
      </c>
      <c r="U85" s="29">
        <f t="shared" si="36"/>
        <v>0</v>
      </c>
      <c r="V85" s="29">
        <f t="shared" si="36"/>
        <v>0</v>
      </c>
      <c r="W85" s="29">
        <f t="shared" si="36"/>
        <v>0</v>
      </c>
      <c r="X85" s="29">
        <f t="shared" si="36"/>
        <v>0</v>
      </c>
      <c r="Y85" s="29">
        <f t="shared" si="36"/>
        <v>0</v>
      </c>
      <c r="Z85" s="29">
        <f t="shared" si="36"/>
        <v>0</v>
      </c>
      <c r="AA85" s="29">
        <f t="shared" si="36"/>
        <v>0</v>
      </c>
      <c r="AB85" s="29">
        <f t="shared" si="36"/>
        <v>0</v>
      </c>
      <c r="AC85" s="29">
        <f t="shared" si="36"/>
        <v>0</v>
      </c>
      <c r="AD85" s="29">
        <f t="shared" si="36"/>
        <v>0</v>
      </c>
      <c r="AE85" s="29">
        <f t="shared" si="36"/>
        <v>0</v>
      </c>
      <c r="AF85" s="29">
        <f t="shared" si="36"/>
        <v>0</v>
      </c>
      <c r="AG85" s="29">
        <f t="shared" si="36"/>
        <v>0</v>
      </c>
      <c r="AH85" s="29">
        <f t="shared" si="36"/>
        <v>0</v>
      </c>
      <c r="AI85" s="29">
        <f t="shared" si="36"/>
        <v>0</v>
      </c>
      <c r="AJ85" s="29">
        <f t="shared" si="36"/>
        <v>0</v>
      </c>
      <c r="AK85" s="29">
        <f t="shared" si="36"/>
        <v>0</v>
      </c>
      <c r="AL85" s="29">
        <f t="shared" si="36"/>
        <v>0</v>
      </c>
      <c r="AM85" s="30">
        <f t="shared" si="36"/>
        <v>0</v>
      </c>
      <c r="AN85" s="6"/>
    </row>
    <row r="86" spans="1:40" x14ac:dyDescent="0.25">
      <c r="A86" s="95" t="s">
        <v>154</v>
      </c>
      <c r="B86" s="96"/>
      <c r="C86" s="246" t="s">
        <v>153</v>
      </c>
      <c r="D86" s="97" t="s">
        <v>155</v>
      </c>
      <c r="E86" s="98">
        <f>E87+E88</f>
        <v>0</v>
      </c>
      <c r="F86" s="99">
        <f>F87+F88</f>
        <v>0</v>
      </c>
      <c r="G86" s="36">
        <f t="shared" ref="G86:AM86" si="37">G87+G88</f>
        <v>0</v>
      </c>
      <c r="H86" s="37" t="str">
        <f t="shared" si="30"/>
        <v/>
      </c>
      <c r="I86" s="98">
        <f t="shared" si="37"/>
        <v>0</v>
      </c>
      <c r="J86" s="36">
        <f t="shared" si="37"/>
        <v>0</v>
      </c>
      <c r="K86" s="36">
        <f t="shared" si="37"/>
        <v>0</v>
      </c>
      <c r="L86" s="36">
        <f t="shared" si="37"/>
        <v>0</v>
      </c>
      <c r="M86" s="36">
        <f t="shared" si="37"/>
        <v>0</v>
      </c>
      <c r="N86" s="36">
        <f t="shared" si="37"/>
        <v>0</v>
      </c>
      <c r="O86" s="36">
        <f t="shared" si="37"/>
        <v>0</v>
      </c>
      <c r="P86" s="36">
        <f t="shared" si="37"/>
        <v>0</v>
      </c>
      <c r="Q86" s="36">
        <f t="shared" si="37"/>
        <v>0</v>
      </c>
      <c r="R86" s="36">
        <f t="shared" si="37"/>
        <v>0</v>
      </c>
      <c r="S86" s="36">
        <f t="shared" si="37"/>
        <v>0</v>
      </c>
      <c r="T86" s="36">
        <f t="shared" si="37"/>
        <v>0</v>
      </c>
      <c r="U86" s="36">
        <f t="shared" si="37"/>
        <v>0</v>
      </c>
      <c r="V86" s="36">
        <f t="shared" si="37"/>
        <v>0</v>
      </c>
      <c r="W86" s="36">
        <f t="shared" si="37"/>
        <v>0</v>
      </c>
      <c r="X86" s="36">
        <f t="shared" si="37"/>
        <v>0</v>
      </c>
      <c r="Y86" s="36">
        <f t="shared" si="37"/>
        <v>0</v>
      </c>
      <c r="Z86" s="36">
        <f t="shared" si="37"/>
        <v>0</v>
      </c>
      <c r="AA86" s="36">
        <f t="shared" si="37"/>
        <v>0</v>
      </c>
      <c r="AB86" s="36">
        <f t="shared" si="37"/>
        <v>0</v>
      </c>
      <c r="AC86" s="36">
        <f t="shared" si="37"/>
        <v>0</v>
      </c>
      <c r="AD86" s="36">
        <f t="shared" si="37"/>
        <v>0</v>
      </c>
      <c r="AE86" s="36">
        <f t="shared" si="37"/>
        <v>0</v>
      </c>
      <c r="AF86" s="36">
        <f t="shared" si="37"/>
        <v>0</v>
      </c>
      <c r="AG86" s="36">
        <f t="shared" si="37"/>
        <v>0</v>
      </c>
      <c r="AH86" s="36">
        <f t="shared" si="37"/>
        <v>0</v>
      </c>
      <c r="AI86" s="36">
        <f t="shared" si="37"/>
        <v>0</v>
      </c>
      <c r="AJ86" s="36">
        <f t="shared" si="37"/>
        <v>0</v>
      </c>
      <c r="AK86" s="36">
        <f t="shared" si="37"/>
        <v>0</v>
      </c>
      <c r="AL86" s="36">
        <f t="shared" si="37"/>
        <v>0</v>
      </c>
      <c r="AM86" s="100">
        <f t="shared" si="37"/>
        <v>0</v>
      </c>
      <c r="AN86" s="40"/>
    </row>
    <row r="87" spans="1:40" x14ac:dyDescent="0.25">
      <c r="A87" s="101" t="s">
        <v>156</v>
      </c>
      <c r="B87" s="102"/>
      <c r="C87" s="247" t="s">
        <v>153</v>
      </c>
      <c r="D87" s="63" t="s">
        <v>157</v>
      </c>
      <c r="E87" s="34"/>
      <c r="F87" s="35"/>
      <c r="G87" s="36">
        <f t="shared" ref="G87:G93" si="38">SUM(I87:AM87)</f>
        <v>0</v>
      </c>
      <c r="H87" s="37" t="str">
        <f t="shared" si="30"/>
        <v/>
      </c>
      <c r="I87" s="34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40"/>
    </row>
    <row r="88" spans="1:40" x14ac:dyDescent="0.25">
      <c r="A88" s="95" t="s">
        <v>158</v>
      </c>
      <c r="B88" s="96"/>
      <c r="C88" s="246" t="s">
        <v>153</v>
      </c>
      <c r="D88" s="63" t="s">
        <v>159</v>
      </c>
      <c r="E88" s="34"/>
      <c r="F88" s="35"/>
      <c r="G88" s="36">
        <f t="shared" si="38"/>
        <v>0</v>
      </c>
      <c r="H88" s="37" t="str">
        <f t="shared" si="30"/>
        <v/>
      </c>
      <c r="I88" s="34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40"/>
    </row>
    <row r="89" spans="1:40" x14ac:dyDescent="0.25">
      <c r="A89" s="103" t="s">
        <v>160</v>
      </c>
      <c r="B89" s="104"/>
      <c r="C89" s="248" t="s">
        <v>153</v>
      </c>
      <c r="D89" s="97" t="s">
        <v>161</v>
      </c>
      <c r="E89" s="34"/>
      <c r="F89" s="35"/>
      <c r="G89" s="36">
        <f t="shared" si="38"/>
        <v>0</v>
      </c>
      <c r="H89" s="37" t="str">
        <f t="shared" si="30"/>
        <v/>
      </c>
      <c r="I89" s="34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40"/>
    </row>
    <row r="90" spans="1:40" x14ac:dyDescent="0.25">
      <c r="A90" s="103" t="s">
        <v>162</v>
      </c>
      <c r="B90" s="104"/>
      <c r="C90" s="248" t="s">
        <v>153</v>
      </c>
      <c r="D90" s="97" t="s">
        <v>163</v>
      </c>
      <c r="E90" s="34"/>
      <c r="F90" s="35"/>
      <c r="G90" s="36">
        <f t="shared" si="38"/>
        <v>0</v>
      </c>
      <c r="H90" s="37" t="str">
        <f t="shared" si="30"/>
        <v/>
      </c>
      <c r="I90" s="34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40"/>
    </row>
    <row r="91" spans="1:40" ht="15.75" thickBot="1" x14ac:dyDescent="0.3">
      <c r="A91" s="103" t="s">
        <v>164</v>
      </c>
      <c r="B91" s="104"/>
      <c r="C91" s="248" t="s">
        <v>153</v>
      </c>
      <c r="D91" s="97" t="s">
        <v>165</v>
      </c>
      <c r="E91" s="34"/>
      <c r="F91" s="35"/>
      <c r="G91" s="36">
        <f t="shared" si="38"/>
        <v>0</v>
      </c>
      <c r="H91" s="37" t="str">
        <f t="shared" si="30"/>
        <v/>
      </c>
      <c r="I91" s="34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40"/>
    </row>
    <row r="92" spans="1:40" ht="15.75" thickBot="1" x14ac:dyDescent="0.3">
      <c r="A92" s="83">
        <v>13</v>
      </c>
      <c r="B92" s="84"/>
      <c r="C92" s="244" t="s">
        <v>166</v>
      </c>
      <c r="D92" s="85" t="s">
        <v>166</v>
      </c>
      <c r="E92" s="86"/>
      <c r="F92" s="87"/>
      <c r="G92" s="88">
        <f t="shared" si="38"/>
        <v>0</v>
      </c>
      <c r="H92" s="89" t="str">
        <f t="shared" si="30"/>
        <v/>
      </c>
      <c r="I92" s="86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1"/>
      <c r="AN92" s="6"/>
    </row>
    <row r="93" spans="1:40" ht="15.75" thickBot="1" x14ac:dyDescent="0.3">
      <c r="A93" s="83">
        <v>14</v>
      </c>
      <c r="B93" s="84"/>
      <c r="C93" s="244" t="s">
        <v>167</v>
      </c>
      <c r="D93" s="85" t="s">
        <v>167</v>
      </c>
      <c r="E93" s="86"/>
      <c r="F93" s="87"/>
      <c r="G93" s="88">
        <f t="shared" si="38"/>
        <v>0</v>
      </c>
      <c r="H93" s="89" t="str">
        <f t="shared" si="30"/>
        <v/>
      </c>
      <c r="I93" s="86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1"/>
      <c r="AN93" s="6"/>
    </row>
    <row r="94" spans="1:40" ht="15.75" thickBot="1" x14ac:dyDescent="0.3">
      <c r="A94" s="83"/>
      <c r="B94" s="84"/>
      <c r="C94" s="244" t="s">
        <v>168</v>
      </c>
      <c r="D94" s="85" t="s">
        <v>168</v>
      </c>
      <c r="E94" s="105">
        <f>E8+E20+E32+E40+E48+E59+E60+E66+E71+E81+E82+E85+E92+E93</f>
        <v>1250</v>
      </c>
      <c r="F94" s="106">
        <f>F8+F20+F32+F40+F48+F59+F60+F66+F71+F81+F82+F85+F92+F93</f>
        <v>820</v>
      </c>
      <c r="G94" s="88">
        <f t="shared" ref="G94:AM94" si="39">G8+G20+G32+G40+G48+G59+G60+G66+G71+G81+G82+G85+G92+G93</f>
        <v>798</v>
      </c>
      <c r="H94" s="89">
        <f t="shared" si="30"/>
        <v>-2.6829268292682926E-2</v>
      </c>
      <c r="I94" s="105">
        <f t="shared" si="39"/>
        <v>25</v>
      </c>
      <c r="J94" s="88">
        <f t="shared" si="39"/>
        <v>23</v>
      </c>
      <c r="K94" s="88">
        <f t="shared" si="39"/>
        <v>16</v>
      </c>
      <c r="L94" s="88">
        <f t="shared" si="39"/>
        <v>22</v>
      </c>
      <c r="M94" s="88">
        <f t="shared" si="39"/>
        <v>34</v>
      </c>
      <c r="N94" s="88">
        <f t="shared" si="39"/>
        <v>23</v>
      </c>
      <c r="O94" s="88">
        <f t="shared" si="39"/>
        <v>16</v>
      </c>
      <c r="P94" s="88">
        <f t="shared" si="39"/>
        <v>22</v>
      </c>
      <c r="Q94" s="88">
        <f t="shared" si="39"/>
        <v>34</v>
      </c>
      <c r="R94" s="88">
        <f t="shared" si="39"/>
        <v>34</v>
      </c>
      <c r="S94" s="88">
        <f t="shared" si="39"/>
        <v>35</v>
      </c>
      <c r="T94" s="88">
        <f t="shared" si="39"/>
        <v>23</v>
      </c>
      <c r="U94" s="88">
        <f t="shared" si="39"/>
        <v>16</v>
      </c>
      <c r="V94" s="88">
        <f t="shared" si="39"/>
        <v>22</v>
      </c>
      <c r="W94" s="88">
        <f t="shared" si="39"/>
        <v>34</v>
      </c>
      <c r="X94" s="88">
        <f t="shared" si="39"/>
        <v>40</v>
      </c>
      <c r="Y94" s="88">
        <f t="shared" si="39"/>
        <v>41</v>
      </c>
      <c r="Z94" s="88">
        <f t="shared" si="39"/>
        <v>23</v>
      </c>
      <c r="AA94" s="88">
        <f t="shared" si="39"/>
        <v>16</v>
      </c>
      <c r="AB94" s="88">
        <f t="shared" si="39"/>
        <v>22</v>
      </c>
      <c r="AC94" s="88">
        <f t="shared" si="39"/>
        <v>34</v>
      </c>
      <c r="AD94" s="88">
        <f t="shared" si="39"/>
        <v>47</v>
      </c>
      <c r="AE94" s="88">
        <f t="shared" si="39"/>
        <v>48</v>
      </c>
      <c r="AF94" s="88">
        <f t="shared" si="39"/>
        <v>23</v>
      </c>
      <c r="AG94" s="88">
        <f t="shared" si="39"/>
        <v>16</v>
      </c>
      <c r="AH94" s="88">
        <f t="shared" si="39"/>
        <v>22</v>
      </c>
      <c r="AI94" s="88">
        <f t="shared" si="39"/>
        <v>34</v>
      </c>
      <c r="AJ94" s="88">
        <f t="shared" si="39"/>
        <v>53</v>
      </c>
      <c r="AK94" s="88">
        <f t="shared" si="39"/>
        <v>0</v>
      </c>
      <c r="AL94" s="88">
        <f t="shared" si="39"/>
        <v>0</v>
      </c>
      <c r="AM94" s="107">
        <f t="shared" si="39"/>
        <v>0</v>
      </c>
      <c r="AN94" s="6"/>
    </row>
    <row r="95" spans="1:40" ht="15.75" thickBot="1" x14ac:dyDescent="0.3">
      <c r="A95" s="83">
        <v>15</v>
      </c>
      <c r="B95" s="84"/>
      <c r="C95" s="244" t="s">
        <v>169</v>
      </c>
      <c r="D95" s="108" t="s">
        <v>169</v>
      </c>
      <c r="E95" s="86"/>
      <c r="F95" s="87"/>
      <c r="G95" s="88">
        <f>SUM(I95:AM95)</f>
        <v>0</v>
      </c>
      <c r="H95" s="89" t="str">
        <f t="shared" si="30"/>
        <v/>
      </c>
      <c r="I95" s="86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1"/>
      <c r="AN95" s="6"/>
    </row>
  </sheetData>
  <mergeCells count="7">
    <mergeCell ref="I4:AM5"/>
    <mergeCell ref="H5:H6"/>
    <mergeCell ref="A4:A6"/>
    <mergeCell ref="B4:B6"/>
    <mergeCell ref="C4:C6"/>
    <mergeCell ref="D4:D6"/>
    <mergeCell ref="E4:H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1"/>
  <sheetViews>
    <sheetView tabSelected="1" zoomScale="70" zoomScaleNormal="70" workbookViewId="0">
      <pane xSplit="8" ySplit="9" topLeftCell="I10" activePane="bottomRight" state="frozen"/>
      <selection pane="topRight" activeCell="E1" sqref="E1"/>
      <selection pane="bottomLeft" activeCell="A9" sqref="A9"/>
      <selection pane="bottomRight" activeCell="N96" sqref="N96"/>
    </sheetView>
  </sheetViews>
  <sheetFormatPr defaultColWidth="9.140625" defaultRowHeight="15" x14ac:dyDescent="0.25"/>
  <cols>
    <col min="1" max="3" width="9.140625" style="133"/>
    <col min="4" max="4" width="6.7109375" style="133" customWidth="1"/>
    <col min="5" max="5" width="26.140625" style="133" customWidth="1"/>
    <col min="6" max="6" width="24.5703125" style="133" customWidth="1"/>
    <col min="7" max="7" width="20.140625" style="133" customWidth="1"/>
    <col min="8" max="8" width="52.5703125" style="133" customWidth="1"/>
    <col min="9" max="10" width="16.7109375" style="133" customWidth="1"/>
    <col min="11" max="11" width="17.140625" style="133" customWidth="1"/>
    <col min="12" max="12" width="17.42578125" style="133" customWidth="1"/>
    <col min="13" max="15" width="16.7109375" style="133" customWidth="1"/>
    <col min="16" max="16" width="17.140625" style="133" customWidth="1"/>
    <col min="17" max="17" width="18.42578125" style="133" customWidth="1"/>
    <col min="18" max="19" width="16.7109375" style="133" customWidth="1"/>
    <col min="20" max="20" width="17.140625" style="133" customWidth="1"/>
    <col min="21" max="21" width="18" style="133" customWidth="1"/>
    <col min="22" max="22" width="31" style="133" customWidth="1"/>
    <col min="23" max="23" width="25.5703125" style="133" customWidth="1"/>
    <col min="24" max="16384" width="9.140625" style="133"/>
  </cols>
  <sheetData>
    <row r="1" spans="4:23" s="110" customFormat="1" ht="15.75" x14ac:dyDescent="0.25">
      <c r="D1" s="109" t="s">
        <v>170</v>
      </c>
      <c r="F1" s="111">
        <v>44227</v>
      </c>
    </row>
    <row r="2" spans="4:23" s="110" customFormat="1" ht="12.75" x14ac:dyDescent="0.2"/>
    <row r="3" spans="4:23" s="110" customFormat="1" ht="15.75" x14ac:dyDescent="0.25">
      <c r="D3" s="112" t="s">
        <v>370</v>
      </c>
      <c r="E3" s="112"/>
    </row>
    <row r="4" spans="4:23" s="110" customFormat="1" ht="12" customHeight="1" x14ac:dyDescent="0.2"/>
    <row r="5" spans="4:23" s="110" customFormat="1" ht="12" customHeight="1" thickBot="1" x14ac:dyDescent="0.25"/>
    <row r="6" spans="4:23" s="110" customFormat="1" ht="24.75" customHeight="1" x14ac:dyDescent="0.2">
      <c r="D6" s="272" t="s">
        <v>172</v>
      </c>
      <c r="E6" s="263" t="s">
        <v>1</v>
      </c>
      <c r="F6" s="263" t="s">
        <v>2</v>
      </c>
      <c r="G6" s="263" t="s">
        <v>3</v>
      </c>
      <c r="H6" s="276" t="s">
        <v>173</v>
      </c>
      <c r="I6" s="282" t="s">
        <v>174</v>
      </c>
      <c r="J6" s="283"/>
      <c r="K6" s="283"/>
      <c r="L6" s="284"/>
      <c r="M6" s="282" t="s">
        <v>175</v>
      </c>
      <c r="N6" s="283"/>
      <c r="O6" s="283"/>
      <c r="P6" s="283"/>
      <c r="Q6" s="284"/>
      <c r="R6" s="283" t="s">
        <v>176</v>
      </c>
      <c r="S6" s="283"/>
      <c r="T6" s="283"/>
      <c r="U6" s="284"/>
      <c r="V6" s="285" t="s">
        <v>231</v>
      </c>
      <c r="W6" s="287" t="s">
        <v>232</v>
      </c>
    </row>
    <row r="7" spans="4:23" s="110" customFormat="1" ht="24.75" customHeight="1" x14ac:dyDescent="0.2">
      <c r="D7" s="273"/>
      <c r="E7" s="264"/>
      <c r="F7" s="264"/>
      <c r="G7" s="264"/>
      <c r="H7" s="277"/>
      <c r="I7" s="280">
        <v>2020</v>
      </c>
      <c r="J7" s="290">
        <v>2021</v>
      </c>
      <c r="K7" s="278" t="s">
        <v>177</v>
      </c>
      <c r="L7" s="279"/>
      <c r="M7" s="280">
        <v>2020</v>
      </c>
      <c r="N7" s="290">
        <v>2021</v>
      </c>
      <c r="O7" s="290" t="s">
        <v>178</v>
      </c>
      <c r="P7" s="278" t="s">
        <v>177</v>
      </c>
      <c r="Q7" s="279"/>
      <c r="R7" s="280">
        <v>2020</v>
      </c>
      <c r="S7" s="290">
        <v>2021</v>
      </c>
      <c r="T7" s="278" t="s">
        <v>177</v>
      </c>
      <c r="U7" s="279"/>
      <c r="V7" s="286"/>
      <c r="W7" s="288"/>
    </row>
    <row r="8" spans="4:23" s="110" customFormat="1" ht="42.75" customHeight="1" thickBot="1" x14ac:dyDescent="0.25">
      <c r="D8" s="274"/>
      <c r="E8" s="275"/>
      <c r="F8" s="275"/>
      <c r="G8" s="275"/>
      <c r="H8" s="277"/>
      <c r="I8" s="281"/>
      <c r="J8" s="291"/>
      <c r="K8" s="113" t="s">
        <v>179</v>
      </c>
      <c r="L8" s="114" t="s">
        <v>180</v>
      </c>
      <c r="M8" s="281"/>
      <c r="N8" s="291"/>
      <c r="O8" s="291"/>
      <c r="P8" s="113" t="s">
        <v>179</v>
      </c>
      <c r="Q8" s="114" t="s">
        <v>180</v>
      </c>
      <c r="R8" s="281"/>
      <c r="S8" s="291"/>
      <c r="T8" s="113" t="s">
        <v>179</v>
      </c>
      <c r="U8" s="114" t="s">
        <v>180</v>
      </c>
      <c r="V8" s="286"/>
      <c r="W8" s="289"/>
    </row>
    <row r="9" spans="4:23" s="110" customFormat="1" ht="13.5" thickBot="1" x14ac:dyDescent="0.25">
      <c r="D9" s="115">
        <v>1</v>
      </c>
      <c r="E9" s="116">
        <f>D9+1</f>
        <v>2</v>
      </c>
      <c r="F9" s="116">
        <f t="shared" ref="F9:S9" si="0">E9+1</f>
        <v>3</v>
      </c>
      <c r="G9" s="117">
        <f t="shared" si="0"/>
        <v>4</v>
      </c>
      <c r="H9" s="118">
        <f t="shared" si="0"/>
        <v>5</v>
      </c>
      <c r="I9" s="119">
        <f t="shared" si="0"/>
        <v>6</v>
      </c>
      <c r="J9" s="120">
        <f t="shared" si="0"/>
        <v>7</v>
      </c>
      <c r="K9" s="120" t="s">
        <v>216</v>
      </c>
      <c r="L9" s="121" t="s">
        <v>219</v>
      </c>
      <c r="M9" s="119">
        <v>10</v>
      </c>
      <c r="N9" s="120">
        <f t="shared" si="0"/>
        <v>11</v>
      </c>
      <c r="O9" s="120">
        <f t="shared" si="0"/>
        <v>12</v>
      </c>
      <c r="P9" s="120" t="s">
        <v>217</v>
      </c>
      <c r="Q9" s="121" t="s">
        <v>218</v>
      </c>
      <c r="R9" s="120">
        <v>15</v>
      </c>
      <c r="S9" s="120">
        <f t="shared" si="0"/>
        <v>16</v>
      </c>
      <c r="T9" s="122" t="s">
        <v>222</v>
      </c>
      <c r="U9" s="122" t="s">
        <v>221</v>
      </c>
      <c r="V9" s="118">
        <v>19</v>
      </c>
      <c r="W9" s="118">
        <v>20</v>
      </c>
    </row>
    <row r="10" spans="4:23" ht="15.75" x14ac:dyDescent="0.25">
      <c r="D10" s="123" t="s">
        <v>181</v>
      </c>
      <c r="E10" s="124" t="s">
        <v>182</v>
      </c>
      <c r="F10" s="124" t="s">
        <v>88</v>
      </c>
      <c r="G10" s="161" t="s">
        <v>98</v>
      </c>
      <c r="H10" s="126" t="s">
        <v>183</v>
      </c>
      <c r="I10" s="127">
        <f>SUMIFS(I18:I5048,$D18:$D5048,$D10,$F18:$F5048,$F10)</f>
        <v>1420.352756</v>
      </c>
      <c r="J10" s="128">
        <f>SUMIFS(J18:J5048,$D18:$D5048,$D10,$F18:$F5048,$F10)</f>
        <v>1511.3113900000001</v>
      </c>
      <c r="K10" s="128">
        <f>J10-I10</f>
        <v>90.958634000000075</v>
      </c>
      <c r="L10" s="129">
        <f>IFERROR(J10/I10-1,"")</f>
        <v>6.4039467389888305E-2</v>
      </c>
      <c r="M10" s="130">
        <f t="shared" ref="M10" si="1">SUM(M11:M18)</f>
        <v>1365.5852485963678</v>
      </c>
      <c r="N10" s="128">
        <f t="shared" ref="N10" si="2">SUM(N11:N18)</f>
        <v>1451.5862161778859</v>
      </c>
      <c r="O10" s="128"/>
      <c r="P10" s="128">
        <f>N10-M10</f>
        <v>86.000967581518125</v>
      </c>
      <c r="Q10" s="129">
        <f>IFERROR(N10/M10-1,"")</f>
        <v>6.2977370083570516E-2</v>
      </c>
      <c r="R10" s="128">
        <f>SUMIFS(R18:R5048,$D18:$D5048,$D10,$F18:$F5048,$F10)</f>
        <v>916.90200000000004</v>
      </c>
      <c r="S10" s="128">
        <f>SUMIFS(S18:S5048,$D18:$D5048,$D10,$F18:$F5048,$F10)</f>
        <v>895.92499999999995</v>
      </c>
      <c r="T10" s="131">
        <f t="shared" ref="T10:T19" si="3">S10-R10</f>
        <v>-20.977000000000089</v>
      </c>
      <c r="U10" s="132">
        <f t="shared" ref="U10:U19" si="4">IFERROR(S10/R10-1,"")</f>
        <v>-2.2878126560962997E-2</v>
      </c>
      <c r="V10" s="126"/>
      <c r="W10" s="126"/>
    </row>
    <row r="11" spans="4:23" x14ac:dyDescent="0.25">
      <c r="D11" s="134" t="s">
        <v>10</v>
      </c>
      <c r="E11" s="135" t="s">
        <v>182</v>
      </c>
      <c r="F11" s="135" t="str">
        <f>F10</f>
        <v>ПАО "МРСК Сибири"</v>
      </c>
      <c r="G11" s="136" t="s">
        <v>182</v>
      </c>
      <c r="H11" s="137" t="s">
        <v>184</v>
      </c>
      <c r="I11" s="138"/>
      <c r="J11" s="139"/>
      <c r="K11" s="139"/>
      <c r="L11" s="140"/>
      <c r="M11" s="141">
        <f>SUMIFS(M19:M5049,$D19:$D5049,$D11,$F19:$F5049,$F11)</f>
        <v>197.79973886574822</v>
      </c>
      <c r="N11" s="142">
        <f>SUMIFS(N19:N5049,$D19:$D5049,$D11,$F19:$F5049,$F11)</f>
        <v>216.92075712973963</v>
      </c>
      <c r="O11" s="142"/>
      <c r="P11" s="142">
        <f t="shared" ref="P11:P111" si="5">N11-M11</f>
        <v>19.121018263991402</v>
      </c>
      <c r="Q11" s="143">
        <f t="shared" ref="Q11:Q111" si="6">IFERROR(N11/M11-1,"")</f>
        <v>9.6668571827434713E-2</v>
      </c>
      <c r="R11" s="139"/>
      <c r="S11" s="139"/>
      <c r="T11" s="229"/>
      <c r="U11" s="232"/>
      <c r="V11" s="137"/>
      <c r="W11" s="137"/>
    </row>
    <row r="12" spans="4:23" x14ac:dyDescent="0.25">
      <c r="D12" s="134" t="s">
        <v>13</v>
      </c>
      <c r="E12" s="135" t="s">
        <v>182</v>
      </c>
      <c r="F12" s="135" t="str">
        <f t="shared" ref="F12:F18" si="7">F11</f>
        <v>ПАО "МРСК Сибири"</v>
      </c>
      <c r="G12" s="136" t="s">
        <v>182</v>
      </c>
      <c r="H12" s="137" t="s">
        <v>185</v>
      </c>
      <c r="I12" s="138"/>
      <c r="J12" s="139"/>
      <c r="K12" s="139"/>
      <c r="L12" s="140"/>
      <c r="M12" s="141">
        <f>SUMIFS(M19:M5049,$D19:$D5049,$D12,$F19:$F5049,$F12)</f>
        <v>1.393965206997178E-2</v>
      </c>
      <c r="N12" s="142">
        <f>SUMIFS(N19:N5049,$D19:$D5049,$D12,$F19:$F5049,$F12)</f>
        <v>3.728005784985447E-2</v>
      </c>
      <c r="O12" s="142"/>
      <c r="P12" s="142">
        <f t="shared" si="5"/>
        <v>2.3340405779882688E-2</v>
      </c>
      <c r="Q12" s="143">
        <f t="shared" si="6"/>
        <v>1.6743894081948878</v>
      </c>
      <c r="R12" s="139"/>
      <c r="S12" s="139"/>
      <c r="T12" s="229"/>
      <c r="U12" s="232"/>
      <c r="V12" s="137"/>
      <c r="W12" s="137"/>
    </row>
    <row r="13" spans="4:23" x14ac:dyDescent="0.25">
      <c r="D13" s="134" t="s">
        <v>15</v>
      </c>
      <c r="E13" s="135" t="s">
        <v>182</v>
      </c>
      <c r="F13" s="135" t="str">
        <f t="shared" si="7"/>
        <v>ПАО "МРСК Сибири"</v>
      </c>
      <c r="G13" s="136" t="s">
        <v>182</v>
      </c>
      <c r="H13" s="137" t="s">
        <v>186</v>
      </c>
      <c r="I13" s="138"/>
      <c r="J13" s="139"/>
      <c r="K13" s="139"/>
      <c r="L13" s="140"/>
      <c r="M13" s="141">
        <f>SUMIFS(M19:M5049,$D19:$D5049,$D13,$F19:$F5049,$F13)</f>
        <v>14.804172863953065</v>
      </c>
      <c r="N13" s="142">
        <f>SUMIFS(N19:N5049,$D19:$D5049,$D13,$F19:$F5049,$F13)</f>
        <v>13.451771326706449</v>
      </c>
      <c r="O13" s="142"/>
      <c r="P13" s="142">
        <f t="shared" si="5"/>
        <v>-1.3524015372466156</v>
      </c>
      <c r="Q13" s="143">
        <f t="shared" si="6"/>
        <v>-9.1352725321088402E-2</v>
      </c>
      <c r="R13" s="139"/>
      <c r="S13" s="139"/>
      <c r="T13" s="229"/>
      <c r="U13" s="232"/>
      <c r="V13" s="137"/>
      <c r="W13" s="137"/>
    </row>
    <row r="14" spans="4:23" x14ac:dyDescent="0.25">
      <c r="D14" s="134" t="s">
        <v>17</v>
      </c>
      <c r="E14" s="135" t="s">
        <v>182</v>
      </c>
      <c r="F14" s="135" t="str">
        <f t="shared" si="7"/>
        <v>ПАО "МРСК Сибири"</v>
      </c>
      <c r="G14" s="136" t="s">
        <v>182</v>
      </c>
      <c r="H14" s="137" t="s">
        <v>187</v>
      </c>
      <c r="I14" s="138"/>
      <c r="J14" s="139"/>
      <c r="K14" s="139"/>
      <c r="L14" s="140"/>
      <c r="M14" s="141">
        <f>SUMIFS(M19:M5049,$D19:$D5049,$D14,$F19:$F5049,$F14)</f>
        <v>5.3732802785804825</v>
      </c>
      <c r="N14" s="142">
        <f>SUMIFS(N19:N5049,$D19:$D5049,$D14,$F19:$F5049,$F14)</f>
        <v>4.9051220124452204</v>
      </c>
      <c r="O14" s="142"/>
      <c r="P14" s="142">
        <f t="shared" si="5"/>
        <v>-0.46815826613526212</v>
      </c>
      <c r="Q14" s="143">
        <f t="shared" si="6"/>
        <v>-8.7127088456837476E-2</v>
      </c>
      <c r="R14" s="139"/>
      <c r="S14" s="139"/>
      <c r="T14" s="229"/>
      <c r="U14" s="232"/>
      <c r="V14" s="137"/>
      <c r="W14" s="137"/>
    </row>
    <row r="15" spans="4:23" x14ac:dyDescent="0.25">
      <c r="D15" s="134" t="s">
        <v>19</v>
      </c>
      <c r="E15" s="135" t="s">
        <v>182</v>
      </c>
      <c r="F15" s="135" t="str">
        <f t="shared" si="7"/>
        <v>ПАО "МРСК Сибири"</v>
      </c>
      <c r="G15" s="136" t="s">
        <v>182</v>
      </c>
      <c r="H15" s="137" t="s">
        <v>188</v>
      </c>
      <c r="I15" s="138"/>
      <c r="J15" s="139"/>
      <c r="K15" s="139"/>
      <c r="L15" s="140"/>
      <c r="M15" s="141">
        <f>SUMIFS(M19:M5049,$D19:$D5049,$D15,$F19:$F5049,$F15)</f>
        <v>6.4244966822944942</v>
      </c>
      <c r="N15" s="142">
        <f>SUMIFS(N19:N5049,$D19:$D5049,$D15,$F19:$F5049,$F15)</f>
        <v>7.291373367551591</v>
      </c>
      <c r="O15" s="142"/>
      <c r="P15" s="142">
        <f t="shared" si="5"/>
        <v>0.86687668525709682</v>
      </c>
      <c r="Q15" s="143">
        <f t="shared" si="6"/>
        <v>0.13493301158457349</v>
      </c>
      <c r="R15" s="139"/>
      <c r="S15" s="139"/>
      <c r="T15" s="229"/>
      <c r="U15" s="232"/>
      <c r="V15" s="137"/>
      <c r="W15" s="137"/>
    </row>
    <row r="16" spans="4:23" ht="30" x14ac:dyDescent="0.25">
      <c r="D16" s="134" t="s">
        <v>21</v>
      </c>
      <c r="E16" s="135" t="s">
        <v>182</v>
      </c>
      <c r="F16" s="135" t="str">
        <f t="shared" si="7"/>
        <v>ПАО "МРСК Сибири"</v>
      </c>
      <c r="G16" s="136" t="s">
        <v>182</v>
      </c>
      <c r="H16" s="137" t="s">
        <v>189</v>
      </c>
      <c r="I16" s="138"/>
      <c r="J16" s="139"/>
      <c r="K16" s="139"/>
      <c r="L16" s="140"/>
      <c r="M16" s="141">
        <f>SUMIFS(M19:M5049,$D19:$D5049,$D16,$F19:$F5049,$F16)</f>
        <v>52.788597291457471</v>
      </c>
      <c r="N16" s="142">
        <f>SUMIFS(N19:N5049,$D19:$D5049,$D16,$F19:$F5049,$F16)</f>
        <v>56.508297028919515</v>
      </c>
      <c r="O16" s="142"/>
      <c r="P16" s="142">
        <f t="shared" si="5"/>
        <v>3.7196997374620437</v>
      </c>
      <c r="Q16" s="143">
        <f t="shared" si="6"/>
        <v>7.0464076113346374E-2</v>
      </c>
      <c r="R16" s="139"/>
      <c r="S16" s="139"/>
      <c r="T16" s="229"/>
      <c r="U16" s="232"/>
      <c r="V16" s="137"/>
      <c r="W16" s="137"/>
    </row>
    <row r="17" spans="1:23" x14ac:dyDescent="0.25">
      <c r="D17" s="134" t="s">
        <v>23</v>
      </c>
      <c r="E17" s="135" t="s">
        <v>182</v>
      </c>
      <c r="F17" s="135" t="str">
        <f t="shared" si="7"/>
        <v>ПАО "МРСК Сибири"</v>
      </c>
      <c r="G17" s="136" t="s">
        <v>182</v>
      </c>
      <c r="H17" s="137" t="s">
        <v>190</v>
      </c>
      <c r="I17" s="138"/>
      <c r="J17" s="139"/>
      <c r="K17" s="139"/>
      <c r="L17" s="140"/>
      <c r="M17" s="141">
        <f>SUMIFS(M19:M5049,$D19:$D5049,$D17,$F19:$F5049,$F17)</f>
        <v>37.704031192047935</v>
      </c>
      <c r="N17" s="142">
        <f>SUMIFS(N19:N5049,$D19:$D5049,$D17,$F19:$F5049,$F17)</f>
        <v>47.851380255468264</v>
      </c>
      <c r="O17" s="142"/>
      <c r="P17" s="142">
        <f t="shared" si="5"/>
        <v>10.147349063420329</v>
      </c>
      <c r="Q17" s="143">
        <f t="shared" si="6"/>
        <v>0.26913167485285983</v>
      </c>
      <c r="R17" s="139"/>
      <c r="S17" s="139"/>
      <c r="T17" s="229"/>
      <c r="U17" s="232"/>
      <c r="V17" s="137"/>
      <c r="W17" s="137"/>
    </row>
    <row r="18" spans="1:23" ht="15.75" thickBot="1" x14ac:dyDescent="0.3">
      <c r="D18" s="146" t="s">
        <v>25</v>
      </c>
      <c r="E18" s="147" t="s">
        <v>182</v>
      </c>
      <c r="F18" s="147" t="str">
        <f t="shared" si="7"/>
        <v>ПАО "МРСК Сибири"</v>
      </c>
      <c r="G18" s="148" t="s">
        <v>182</v>
      </c>
      <c r="H18" s="149" t="s">
        <v>191</v>
      </c>
      <c r="I18" s="150"/>
      <c r="J18" s="151"/>
      <c r="K18" s="151"/>
      <c r="L18" s="152"/>
      <c r="M18" s="153">
        <f>SUMIFS(M19:M5049,$D19:$D5049,$D18,$F19:$F5049,$F18)</f>
        <v>1050.6769917702163</v>
      </c>
      <c r="N18" s="154">
        <f>SUMIFS(N19:N5049,$D19:$D5049,$D18,$F19:$F5049,$F18)</f>
        <v>1104.6202349992054</v>
      </c>
      <c r="O18" s="154"/>
      <c r="P18" s="154">
        <f t="shared" si="5"/>
        <v>53.943243228989104</v>
      </c>
      <c r="Q18" s="155">
        <f t="shared" si="6"/>
        <v>5.1341414774966898E-2</v>
      </c>
      <c r="R18" s="151"/>
      <c r="S18" s="151"/>
      <c r="T18" s="235"/>
      <c r="U18" s="236"/>
      <c r="V18" s="149"/>
      <c r="W18" s="149"/>
    </row>
    <row r="19" spans="1:23" ht="15.75" x14ac:dyDescent="0.25">
      <c r="D19" s="158" t="s">
        <v>181</v>
      </c>
      <c r="E19" s="249" t="s">
        <v>233</v>
      </c>
      <c r="F19" s="250" t="s">
        <v>88</v>
      </c>
      <c r="G19" s="251" t="s">
        <v>98</v>
      </c>
      <c r="H19" s="162" t="s">
        <v>183</v>
      </c>
      <c r="I19" s="210">
        <v>1420.352756</v>
      </c>
      <c r="J19" s="210">
        <v>1511.3113900000001</v>
      </c>
      <c r="K19" s="163">
        <f>J19-I19</f>
        <v>90.958634000000075</v>
      </c>
      <c r="L19" s="164">
        <f>IFERROR(J19/I19-1,"")</f>
        <v>6.4039467389888305E-2</v>
      </c>
      <c r="M19" s="165">
        <f>SUM(M20,M63,M67,M72,M77,M82,M85,M86)</f>
        <v>1365.5852485963678</v>
      </c>
      <c r="N19" s="163">
        <f>SUM(N20,N63,N67,N72,N77,N82,N85,N86)</f>
        <v>1451.5862161778859</v>
      </c>
      <c r="O19" s="163"/>
      <c r="P19" s="163">
        <f t="shared" si="5"/>
        <v>86.000967581518125</v>
      </c>
      <c r="Q19" s="164">
        <f t="shared" si="6"/>
        <v>6.2977370083570516E-2</v>
      </c>
      <c r="R19" s="210">
        <v>916.90200000000004</v>
      </c>
      <c r="S19" s="210">
        <v>895.92499999999995</v>
      </c>
      <c r="T19" s="166">
        <f t="shared" si="3"/>
        <v>-20.977000000000089</v>
      </c>
      <c r="U19" s="167">
        <f t="shared" si="4"/>
        <v>-2.2878126560962997E-2</v>
      </c>
      <c r="V19" s="162"/>
      <c r="W19" s="162"/>
    </row>
    <row r="20" spans="1:23" ht="90" x14ac:dyDescent="0.25">
      <c r="D20" s="168" t="s">
        <v>10</v>
      </c>
      <c r="E20" s="169" t="str">
        <f>E19</f>
        <v>Кемеровская область</v>
      </c>
      <c r="F20" s="169" t="str">
        <f t="shared" ref="F20" si="8">F19</f>
        <v>ПАО "МРСК Сибири"</v>
      </c>
      <c r="G20" s="170" t="str">
        <f>G19</f>
        <v>Кузбассэнерго-РЭС</v>
      </c>
      <c r="H20" s="171" t="s">
        <v>193</v>
      </c>
      <c r="I20" s="138"/>
      <c r="J20" s="139"/>
      <c r="K20" s="139"/>
      <c r="L20" s="140"/>
      <c r="M20" s="172">
        <f>SUM(M21:M62)</f>
        <v>197.79973886574822</v>
      </c>
      <c r="N20" s="173">
        <f>SUM(N21:N62)</f>
        <v>216.92075712973963</v>
      </c>
      <c r="O20" s="173"/>
      <c r="P20" s="173">
        <f t="shared" si="5"/>
        <v>19.121018263991402</v>
      </c>
      <c r="Q20" s="174">
        <f t="shared" si="6"/>
        <v>9.6668571827434713E-2</v>
      </c>
      <c r="R20" s="139"/>
      <c r="S20" s="139"/>
      <c r="T20" s="229"/>
      <c r="U20" s="232"/>
      <c r="V20" s="171"/>
      <c r="W20" s="171" t="s">
        <v>368</v>
      </c>
    </row>
    <row r="21" spans="1:23" x14ac:dyDescent="0.25">
      <c r="A21" s="110" t="s">
        <v>234</v>
      </c>
      <c r="B21" s="110" t="s">
        <v>235</v>
      </c>
      <c r="C21" s="110">
        <v>6.6</v>
      </c>
      <c r="D21" s="177"/>
      <c r="E21" s="178" t="str">
        <f t="shared" ref="E21:F88" si="9">E20</f>
        <v>Кемеровская область</v>
      </c>
      <c r="F21" s="178" t="str">
        <f t="shared" si="9"/>
        <v>ПАО "МРСК Сибири"</v>
      </c>
      <c r="G21" s="179" t="str">
        <f t="shared" ref="G21:G111" si="10">G20</f>
        <v>Кузбассэнерго-РЭС</v>
      </c>
      <c r="H21" s="180" t="s">
        <v>289</v>
      </c>
      <c r="I21" s="181"/>
      <c r="J21" s="182"/>
      <c r="K21" s="182"/>
      <c r="L21" s="183"/>
      <c r="M21" s="184">
        <v>0.92201077913971818</v>
      </c>
      <c r="N21" s="185">
        <v>1.135102557080337</v>
      </c>
      <c r="O21" s="185"/>
      <c r="P21" s="185">
        <f t="shared" si="5"/>
        <v>0.21309177794061884</v>
      </c>
      <c r="Q21" s="186">
        <f t="shared" si="6"/>
        <v>0.2311163630206623</v>
      </c>
      <c r="R21" s="182"/>
      <c r="S21" s="182"/>
      <c r="T21" s="230"/>
      <c r="U21" s="233"/>
      <c r="V21" t="s">
        <v>360</v>
      </c>
      <c r="W21" s="180"/>
    </row>
    <row r="22" spans="1:23" x14ac:dyDescent="0.25">
      <c r="A22" s="110" t="s">
        <v>236</v>
      </c>
      <c r="B22" s="110" t="s">
        <v>237</v>
      </c>
      <c r="C22" s="110">
        <v>18.059999999999999</v>
      </c>
      <c r="D22" s="177"/>
      <c r="E22" s="178" t="str">
        <f t="shared" si="9"/>
        <v>Кемеровская область</v>
      </c>
      <c r="F22" s="178" t="str">
        <f t="shared" si="9"/>
        <v>ПАО "МРСК Сибири"</v>
      </c>
      <c r="G22" s="179" t="str">
        <f t="shared" si="10"/>
        <v>Кузбассэнерго-РЭС</v>
      </c>
      <c r="H22" s="180" t="s">
        <v>290</v>
      </c>
      <c r="I22" s="181"/>
      <c r="J22" s="182"/>
      <c r="K22" s="182"/>
      <c r="L22" s="183"/>
      <c r="M22" s="184">
        <v>9.4405540229030582E-2</v>
      </c>
      <c r="N22" s="185">
        <v>9.7619121612374141E-2</v>
      </c>
      <c r="O22" s="185"/>
      <c r="P22" s="185">
        <f t="shared" si="5"/>
        <v>3.2135813833435584E-3</v>
      </c>
      <c r="Q22" s="186">
        <f t="shared" si="6"/>
        <v>3.4040177891544454E-2</v>
      </c>
      <c r="R22" s="182"/>
      <c r="S22" s="182"/>
      <c r="T22" s="230"/>
      <c r="U22" s="233"/>
      <c r="V22" t="s">
        <v>360</v>
      </c>
      <c r="W22" s="180"/>
    </row>
    <row r="23" spans="1:23" x14ac:dyDescent="0.25">
      <c r="A23" s="110" t="s">
        <v>238</v>
      </c>
      <c r="B23" s="110" t="s">
        <v>237</v>
      </c>
      <c r="C23" s="110">
        <v>71.593000000000004</v>
      </c>
      <c r="D23" s="177"/>
      <c r="E23" s="178" t="str">
        <f t="shared" ref="E23:F23" si="11">E22</f>
        <v>Кемеровская область</v>
      </c>
      <c r="F23" s="178" t="str">
        <f t="shared" si="11"/>
        <v>ПАО "МРСК Сибири"</v>
      </c>
      <c r="G23" s="179" t="str">
        <f t="shared" si="10"/>
        <v>Кузбассэнерго-РЭС</v>
      </c>
      <c r="H23" s="180" t="s">
        <v>291</v>
      </c>
      <c r="I23" s="181"/>
      <c r="J23" s="182"/>
      <c r="K23" s="182"/>
      <c r="L23" s="183"/>
      <c r="M23" s="184">
        <v>37.720572045831013</v>
      </c>
      <c r="N23" s="185">
        <v>36.014643049710159</v>
      </c>
      <c r="O23" s="185"/>
      <c r="P23" s="185">
        <f t="shared" ref="P23:P60" si="12">N23-M23</f>
        <v>-1.7059289961208535</v>
      </c>
      <c r="Q23" s="186">
        <f t="shared" ref="Q23:Q60" si="13">IFERROR(N23/M23-1,"")</f>
        <v>-4.5225427494793191E-2</v>
      </c>
      <c r="R23" s="182"/>
      <c r="S23" s="182"/>
      <c r="T23" s="230"/>
      <c r="U23" s="233"/>
      <c r="V23" t="s">
        <v>360</v>
      </c>
      <c r="W23" s="180"/>
    </row>
    <row r="24" spans="1:23" x14ac:dyDescent="0.25">
      <c r="A24" s="110" t="s">
        <v>239</v>
      </c>
      <c r="B24" s="110" t="s">
        <v>240</v>
      </c>
      <c r="C24" s="110">
        <v>11.0036</v>
      </c>
      <c r="D24" s="177"/>
      <c r="E24" s="178" t="str">
        <f t="shared" ref="E24:F24" si="14">E23</f>
        <v>Кемеровская область</v>
      </c>
      <c r="F24" s="178" t="str">
        <f t="shared" si="14"/>
        <v>ПАО "МРСК Сибири"</v>
      </c>
      <c r="G24" s="179" t="str">
        <f t="shared" si="10"/>
        <v>Кузбассэнерго-РЭС</v>
      </c>
      <c r="H24" s="180" t="s">
        <v>292</v>
      </c>
      <c r="I24" s="181"/>
      <c r="J24" s="182"/>
      <c r="K24" s="182"/>
      <c r="L24" s="183"/>
      <c r="M24" s="184">
        <v>0.29529962219310207</v>
      </c>
      <c r="N24" s="185">
        <v>1.3656594456939588E-2</v>
      </c>
      <c r="O24" s="185"/>
      <c r="P24" s="185">
        <f t="shared" si="12"/>
        <v>-0.28164302773616251</v>
      </c>
      <c r="Q24" s="186">
        <f t="shared" si="13"/>
        <v>-0.95375343064946672</v>
      </c>
      <c r="R24" s="182"/>
      <c r="S24" s="182"/>
      <c r="T24" s="230"/>
      <c r="U24" s="233"/>
      <c r="V24" t="s">
        <v>360</v>
      </c>
      <c r="W24" s="180"/>
    </row>
    <row r="25" spans="1:23" x14ac:dyDescent="0.25">
      <c r="A25" s="110" t="s">
        <v>241</v>
      </c>
      <c r="B25" s="110" t="s">
        <v>242</v>
      </c>
      <c r="C25" s="110">
        <v>7.2124999999999995</v>
      </c>
      <c r="D25" s="177"/>
      <c r="E25" s="178" t="str">
        <f t="shared" ref="E25:F25" si="15">E24</f>
        <v>Кемеровская область</v>
      </c>
      <c r="F25" s="178" t="str">
        <f t="shared" si="15"/>
        <v>ПАО "МРСК Сибири"</v>
      </c>
      <c r="G25" s="179" t="str">
        <f t="shared" si="10"/>
        <v>Кузбассэнерго-РЭС</v>
      </c>
      <c r="H25" s="180" t="s">
        <v>293</v>
      </c>
      <c r="I25" s="181"/>
      <c r="J25" s="182"/>
      <c r="K25" s="182"/>
      <c r="L25" s="183"/>
      <c r="M25" s="184">
        <v>1.1655711874310573</v>
      </c>
      <c r="N25" s="185">
        <v>1.2488434741127994</v>
      </c>
      <c r="O25" s="185"/>
      <c r="P25" s="185">
        <f t="shared" si="12"/>
        <v>8.3272286681742136E-2</v>
      </c>
      <c r="Q25" s="186">
        <f t="shared" si="13"/>
        <v>7.1443329742283623E-2</v>
      </c>
      <c r="R25" s="182"/>
      <c r="S25" s="182"/>
      <c r="T25" s="230"/>
      <c r="U25" s="233"/>
      <c r="V25" t="s">
        <v>360</v>
      </c>
      <c r="W25" s="180"/>
    </row>
    <row r="26" spans="1:23" x14ac:dyDescent="0.25">
      <c r="A26" s="110" t="s">
        <v>243</v>
      </c>
      <c r="B26" s="110" t="s">
        <v>237</v>
      </c>
      <c r="C26" s="110">
        <v>16.243500000000001</v>
      </c>
      <c r="D26" s="177"/>
      <c r="E26" s="178" t="str">
        <f t="shared" ref="E26:F26" si="16">E25</f>
        <v>Кемеровская область</v>
      </c>
      <c r="F26" s="178" t="str">
        <f t="shared" si="16"/>
        <v>ПАО "МРСК Сибири"</v>
      </c>
      <c r="G26" s="179" t="str">
        <f t="shared" si="10"/>
        <v>Кузбассэнерго-РЭС</v>
      </c>
      <c r="H26" s="180" t="s">
        <v>294</v>
      </c>
      <c r="I26" s="181"/>
      <c r="J26" s="182"/>
      <c r="K26" s="182"/>
      <c r="L26" s="183"/>
      <c r="M26" s="184">
        <v>2.6793204923978828E-2</v>
      </c>
      <c r="N26" s="185">
        <v>9.3925188160794468E-2</v>
      </c>
      <c r="O26" s="185"/>
      <c r="P26" s="185">
        <f t="shared" si="12"/>
        <v>6.7131983236815643E-2</v>
      </c>
      <c r="Q26" s="186">
        <f t="shared" si="13"/>
        <v>2.5055600264056221</v>
      </c>
      <c r="R26" s="182"/>
      <c r="S26" s="182"/>
      <c r="T26" s="230"/>
      <c r="U26" s="233"/>
      <c r="V26" t="s">
        <v>360</v>
      </c>
      <c r="W26" s="180"/>
    </row>
    <row r="27" spans="1:23" ht="39" x14ac:dyDescent="0.25">
      <c r="A27" s="110" t="s">
        <v>244</v>
      </c>
      <c r="B27" s="110" t="s">
        <v>240</v>
      </c>
      <c r="C27" s="110">
        <v>10.4</v>
      </c>
      <c r="D27" s="177"/>
      <c r="E27" s="178" t="str">
        <f t="shared" ref="E27:F27" si="17">E26</f>
        <v>Кемеровская область</v>
      </c>
      <c r="F27" s="178" t="str">
        <f t="shared" si="17"/>
        <v>ПАО "МРСК Сибири"</v>
      </c>
      <c r="G27" s="179" t="str">
        <f t="shared" si="10"/>
        <v>Кузбассэнерго-РЭС</v>
      </c>
      <c r="H27" s="180" t="s">
        <v>295</v>
      </c>
      <c r="I27" s="181"/>
      <c r="J27" s="182"/>
      <c r="K27" s="182"/>
      <c r="L27" s="183"/>
      <c r="M27" s="184">
        <v>6.4526418975591309</v>
      </c>
      <c r="N27" s="185">
        <v>0</v>
      </c>
      <c r="O27" s="185"/>
      <c r="P27" s="185">
        <f t="shared" si="12"/>
        <v>-6.4526418975591309</v>
      </c>
      <c r="Q27" s="186">
        <f t="shared" si="13"/>
        <v>-1</v>
      </c>
      <c r="R27" s="182"/>
      <c r="S27" s="182"/>
      <c r="T27" s="230"/>
      <c r="U27" s="233"/>
      <c r="V27" t="s">
        <v>360</v>
      </c>
      <c r="W27" s="180" t="s">
        <v>361</v>
      </c>
    </row>
    <row r="28" spans="1:23" x14ac:dyDescent="0.25">
      <c r="A28" s="110" t="s">
        <v>245</v>
      </c>
      <c r="B28" s="110" t="s">
        <v>240</v>
      </c>
      <c r="C28" s="110">
        <v>9</v>
      </c>
      <c r="D28" s="177"/>
      <c r="E28" s="178" t="str">
        <f t="shared" ref="E28:F28" si="18">E27</f>
        <v>Кемеровская область</v>
      </c>
      <c r="F28" s="178" t="str">
        <f t="shared" si="18"/>
        <v>ПАО "МРСК Сибири"</v>
      </c>
      <c r="G28" s="179" t="str">
        <f t="shared" si="10"/>
        <v>Кузбассэнерго-РЭС</v>
      </c>
      <c r="H28" s="180" t="s">
        <v>296</v>
      </c>
      <c r="I28" s="181"/>
      <c r="J28" s="182"/>
      <c r="K28" s="182"/>
      <c r="L28" s="183"/>
      <c r="M28" s="184">
        <v>2.5070774477489723</v>
      </c>
      <c r="N28" s="185">
        <v>1.9085774099028341</v>
      </c>
      <c r="O28" s="185"/>
      <c r="P28" s="185">
        <f t="shared" si="12"/>
        <v>-0.59850003784613826</v>
      </c>
      <c r="Q28" s="186">
        <f t="shared" si="13"/>
        <v>-0.23872419194050543</v>
      </c>
      <c r="R28" s="182"/>
      <c r="S28" s="182"/>
      <c r="T28" s="230"/>
      <c r="U28" s="233"/>
      <c r="V28" t="s">
        <v>360</v>
      </c>
      <c r="W28" s="180"/>
    </row>
    <row r="29" spans="1:23" x14ac:dyDescent="0.25">
      <c r="A29" s="110" t="s">
        <v>246</v>
      </c>
      <c r="B29" s="110" t="s">
        <v>240</v>
      </c>
      <c r="C29" s="110">
        <v>5.4654999999999996</v>
      </c>
      <c r="D29" s="177"/>
      <c r="E29" s="178" t="str">
        <f t="shared" ref="E29:F29" si="19">E28</f>
        <v>Кемеровская область</v>
      </c>
      <c r="F29" s="178" t="str">
        <f t="shared" si="19"/>
        <v>ПАО "МРСК Сибири"</v>
      </c>
      <c r="G29" s="179" t="str">
        <f t="shared" si="10"/>
        <v>Кузбассэнерго-РЭС</v>
      </c>
      <c r="H29" s="180" t="s">
        <v>297</v>
      </c>
      <c r="I29" s="181"/>
      <c r="J29" s="182"/>
      <c r="K29" s="182"/>
      <c r="L29" s="183"/>
      <c r="M29" s="184">
        <v>1.110258128013432</v>
      </c>
      <c r="N29" s="185">
        <v>1.077729904121038</v>
      </c>
      <c r="O29" s="185"/>
      <c r="P29" s="185">
        <f t="shared" si="12"/>
        <v>-3.252822389239407E-2</v>
      </c>
      <c r="Q29" s="186">
        <f t="shared" si="13"/>
        <v>-2.9297893049966994E-2</v>
      </c>
      <c r="R29" s="182"/>
      <c r="S29" s="182"/>
      <c r="T29" s="230"/>
      <c r="U29" s="233"/>
      <c r="V29" t="s">
        <v>360</v>
      </c>
      <c r="W29" s="180"/>
    </row>
    <row r="30" spans="1:23" x14ac:dyDescent="0.25">
      <c r="A30" s="110" t="s">
        <v>247</v>
      </c>
      <c r="B30" s="110" t="s">
        <v>237</v>
      </c>
      <c r="C30" s="110">
        <v>69.846000000000004</v>
      </c>
      <c r="D30" s="177"/>
      <c r="E30" s="178" t="str">
        <f t="shared" ref="E30:F30" si="20">E29</f>
        <v>Кемеровская область</v>
      </c>
      <c r="F30" s="178" t="str">
        <f t="shared" si="20"/>
        <v>ПАО "МРСК Сибири"</v>
      </c>
      <c r="G30" s="179" t="str">
        <f t="shared" si="10"/>
        <v>Кузбассэнерго-РЭС</v>
      </c>
      <c r="H30" s="180" t="s">
        <v>298</v>
      </c>
      <c r="I30" s="181"/>
      <c r="J30" s="182"/>
      <c r="K30" s="182"/>
      <c r="L30" s="183"/>
      <c r="M30" s="184">
        <v>1.2788599629948914</v>
      </c>
      <c r="N30" s="185">
        <v>3.9589644737459446</v>
      </c>
      <c r="O30" s="185"/>
      <c r="P30" s="185">
        <f t="shared" si="12"/>
        <v>2.680104510751053</v>
      </c>
      <c r="Q30" s="186">
        <f t="shared" si="13"/>
        <v>2.0956981908125929</v>
      </c>
      <c r="R30" s="182"/>
      <c r="S30" s="182"/>
      <c r="T30" s="230"/>
      <c r="U30" s="233"/>
      <c r="V30" t="s">
        <v>360</v>
      </c>
      <c r="W30" s="180"/>
    </row>
    <row r="31" spans="1:23" x14ac:dyDescent="0.25">
      <c r="A31" s="110" t="s">
        <v>248</v>
      </c>
      <c r="B31" s="110" t="s">
        <v>235</v>
      </c>
      <c r="C31" s="110">
        <v>6.42</v>
      </c>
      <c r="D31" s="177"/>
      <c r="E31" s="178" t="str">
        <f t="shared" ref="E31:F31" si="21">E30</f>
        <v>Кемеровская область</v>
      </c>
      <c r="F31" s="178" t="str">
        <f t="shared" si="21"/>
        <v>ПАО "МРСК Сибири"</v>
      </c>
      <c r="G31" s="179" t="str">
        <f t="shared" si="10"/>
        <v>Кузбассэнерго-РЭС</v>
      </c>
      <c r="H31" s="180" t="s">
        <v>299</v>
      </c>
      <c r="I31" s="181"/>
      <c r="J31" s="182"/>
      <c r="K31" s="182"/>
      <c r="L31" s="183"/>
      <c r="M31" s="184">
        <v>1.6250963384067967</v>
      </c>
      <c r="N31" s="185">
        <v>1.9685080956607142</v>
      </c>
      <c r="O31" s="185"/>
      <c r="P31" s="185">
        <f t="shared" si="12"/>
        <v>0.34341175725391748</v>
      </c>
      <c r="Q31" s="186">
        <f t="shared" si="13"/>
        <v>0.21131778414477864</v>
      </c>
      <c r="R31" s="182"/>
      <c r="S31" s="182"/>
      <c r="T31" s="230"/>
      <c r="U31" s="233"/>
      <c r="V31" t="s">
        <v>360</v>
      </c>
      <c r="W31" s="180"/>
    </row>
    <row r="32" spans="1:23" ht="51.75" x14ac:dyDescent="0.25">
      <c r="A32" s="110" t="s">
        <v>249</v>
      </c>
      <c r="B32" s="110" t="s">
        <v>250</v>
      </c>
      <c r="C32" s="110">
        <v>24</v>
      </c>
      <c r="D32" s="177"/>
      <c r="E32" s="178" t="str">
        <f t="shared" ref="E32:F32" si="22">E31</f>
        <v>Кемеровская область</v>
      </c>
      <c r="F32" s="178" t="str">
        <f t="shared" si="22"/>
        <v>ПАО "МРСК Сибири"</v>
      </c>
      <c r="G32" s="179" t="str">
        <f t="shared" si="10"/>
        <v>Кузбассэнерго-РЭС</v>
      </c>
      <c r="H32" s="180" t="s">
        <v>300</v>
      </c>
      <c r="I32" s="181"/>
      <c r="J32" s="182"/>
      <c r="K32" s="182"/>
      <c r="L32" s="183"/>
      <c r="M32" s="184">
        <v>7.0909633251234163E-6</v>
      </c>
      <c r="N32" s="185">
        <v>3.9969262477825461E-5</v>
      </c>
      <c r="O32" s="185"/>
      <c r="P32" s="185">
        <f t="shared" si="12"/>
        <v>3.2878299152702047E-5</v>
      </c>
      <c r="Q32" s="186">
        <f t="shared" si="13"/>
        <v>4.6366477508371275</v>
      </c>
      <c r="R32" s="182"/>
      <c r="S32" s="182"/>
      <c r="T32" s="230"/>
      <c r="U32" s="233"/>
      <c r="V32" t="s">
        <v>360</v>
      </c>
      <c r="W32" s="180" t="s">
        <v>362</v>
      </c>
    </row>
    <row r="33" spans="1:23" x14ac:dyDescent="0.25">
      <c r="A33" s="110" t="s">
        <v>251</v>
      </c>
      <c r="B33" s="110" t="s">
        <v>252</v>
      </c>
      <c r="C33" s="110">
        <v>8.3770000000000007</v>
      </c>
      <c r="D33" s="177"/>
      <c r="E33" s="178" t="str">
        <f t="shared" ref="E33:F33" si="23">E32</f>
        <v>Кемеровская область</v>
      </c>
      <c r="F33" s="178" t="str">
        <f t="shared" si="23"/>
        <v>ПАО "МРСК Сибири"</v>
      </c>
      <c r="G33" s="179" t="str">
        <f t="shared" si="10"/>
        <v>Кузбассэнерго-РЭС</v>
      </c>
      <c r="H33" s="180" t="s">
        <v>301</v>
      </c>
      <c r="I33" s="181"/>
      <c r="J33" s="182"/>
      <c r="K33" s="182"/>
      <c r="L33" s="183"/>
      <c r="M33" s="184">
        <v>4.0610774242036403</v>
      </c>
      <c r="N33" s="185">
        <v>4.4845770366329694</v>
      </c>
      <c r="O33" s="185"/>
      <c r="P33" s="185">
        <f t="shared" si="12"/>
        <v>0.4234996124293291</v>
      </c>
      <c r="Q33" s="186">
        <f t="shared" si="13"/>
        <v>0.10428257533464169</v>
      </c>
      <c r="R33" s="182"/>
      <c r="S33" s="182"/>
      <c r="T33" s="230"/>
      <c r="U33" s="233"/>
      <c r="V33" t="s">
        <v>360</v>
      </c>
      <c r="W33" s="180"/>
    </row>
    <row r="34" spans="1:23" x14ac:dyDescent="0.25">
      <c r="A34" s="110" t="s">
        <v>253</v>
      </c>
      <c r="B34" s="110" t="s">
        <v>252</v>
      </c>
      <c r="C34" s="110">
        <v>13.3215</v>
      </c>
      <c r="D34" s="177"/>
      <c r="E34" s="178" t="str">
        <f t="shared" ref="E34:F34" si="24">E33</f>
        <v>Кемеровская область</v>
      </c>
      <c r="F34" s="178" t="str">
        <f t="shared" si="24"/>
        <v>ПАО "МРСК Сибири"</v>
      </c>
      <c r="G34" s="179" t="str">
        <f t="shared" si="10"/>
        <v>Кузбассэнерго-РЭС</v>
      </c>
      <c r="H34" s="180" t="s">
        <v>302</v>
      </c>
      <c r="I34" s="181"/>
      <c r="J34" s="182"/>
      <c r="K34" s="182"/>
      <c r="L34" s="183"/>
      <c r="M34" s="184">
        <v>6.4568503842925917</v>
      </c>
      <c r="N34" s="185">
        <v>6.0647424887280836</v>
      </c>
      <c r="O34" s="185"/>
      <c r="P34" s="185">
        <f t="shared" si="12"/>
        <v>-0.39210789556450809</v>
      </c>
      <c r="Q34" s="186">
        <f t="shared" si="13"/>
        <v>-6.072742470824144E-2</v>
      </c>
      <c r="R34" s="182"/>
      <c r="S34" s="182"/>
      <c r="T34" s="230"/>
      <c r="U34" s="233"/>
      <c r="V34" t="s">
        <v>360</v>
      </c>
      <c r="W34" s="180"/>
    </row>
    <row r="35" spans="1:23" x14ac:dyDescent="0.25">
      <c r="A35" s="110" t="s">
        <v>254</v>
      </c>
      <c r="B35" s="110" t="s">
        <v>242</v>
      </c>
      <c r="C35" s="110">
        <v>11.2706</v>
      </c>
      <c r="D35" s="177"/>
      <c r="E35" s="178" t="str">
        <f t="shared" ref="E35:F35" si="25">E34</f>
        <v>Кемеровская область</v>
      </c>
      <c r="F35" s="178" t="str">
        <f t="shared" si="25"/>
        <v>ПАО "МРСК Сибири"</v>
      </c>
      <c r="G35" s="179" t="str">
        <f t="shared" si="10"/>
        <v>Кузбассэнерго-РЭС</v>
      </c>
      <c r="H35" s="180" t="s">
        <v>303</v>
      </c>
      <c r="I35" s="181"/>
      <c r="J35" s="182"/>
      <c r="K35" s="182"/>
      <c r="L35" s="183"/>
      <c r="M35" s="184">
        <v>1.1552219264580397</v>
      </c>
      <c r="N35" s="185">
        <v>1.4853042095937101</v>
      </c>
      <c r="O35" s="185"/>
      <c r="P35" s="185">
        <f t="shared" si="12"/>
        <v>0.33008228313567045</v>
      </c>
      <c r="Q35" s="186">
        <f t="shared" si="13"/>
        <v>0.28573062506501845</v>
      </c>
      <c r="R35" s="182"/>
      <c r="S35" s="182"/>
      <c r="T35" s="230"/>
      <c r="U35" s="233"/>
      <c r="V35" t="s">
        <v>360</v>
      </c>
      <c r="W35" s="180"/>
    </row>
    <row r="36" spans="1:23" x14ac:dyDescent="0.25">
      <c r="A36" s="110" t="s">
        <v>255</v>
      </c>
      <c r="B36" s="110" t="s">
        <v>250</v>
      </c>
      <c r="C36" s="110">
        <v>11.864000000000001</v>
      </c>
      <c r="D36" s="177"/>
      <c r="E36" s="178" t="str">
        <f t="shared" ref="E36:F36" si="26">E35</f>
        <v>Кемеровская область</v>
      </c>
      <c r="F36" s="178" t="str">
        <f t="shared" si="26"/>
        <v>ПАО "МРСК Сибири"</v>
      </c>
      <c r="G36" s="179" t="str">
        <f t="shared" si="10"/>
        <v>Кузбассэнерго-РЭС</v>
      </c>
      <c r="H36" s="180" t="s">
        <v>304</v>
      </c>
      <c r="I36" s="181"/>
      <c r="J36" s="182"/>
      <c r="K36" s="182"/>
      <c r="L36" s="183"/>
      <c r="M36" s="184">
        <v>0.12303412282699555</v>
      </c>
      <c r="N36" s="185">
        <v>0</v>
      </c>
      <c r="O36" s="185"/>
      <c r="P36" s="185">
        <f t="shared" si="12"/>
        <v>-0.12303412282699555</v>
      </c>
      <c r="Q36" s="186">
        <f t="shared" si="13"/>
        <v>-1</v>
      </c>
      <c r="R36" s="182"/>
      <c r="S36" s="182"/>
      <c r="T36" s="230"/>
      <c r="U36" s="233"/>
      <c r="V36" t="s">
        <v>360</v>
      </c>
      <c r="W36" s="180"/>
    </row>
    <row r="37" spans="1:23" x14ac:dyDescent="0.25">
      <c r="A37" s="110" t="s">
        <v>256</v>
      </c>
      <c r="B37" s="110" t="s">
        <v>235</v>
      </c>
      <c r="C37" s="110">
        <v>5.0780000000000003</v>
      </c>
      <c r="D37" s="177"/>
      <c r="E37" s="178" t="str">
        <f t="shared" ref="E37:F37" si="27">E36</f>
        <v>Кемеровская область</v>
      </c>
      <c r="F37" s="178" t="str">
        <f t="shared" si="27"/>
        <v>ПАО "МРСК Сибири"</v>
      </c>
      <c r="G37" s="179" t="str">
        <f t="shared" si="10"/>
        <v>Кузбассэнерго-РЭС</v>
      </c>
      <c r="H37" s="180" t="s">
        <v>305</v>
      </c>
      <c r="I37" s="181"/>
      <c r="J37" s="182"/>
      <c r="K37" s="182"/>
      <c r="L37" s="183"/>
      <c r="M37" s="184">
        <v>0.28390089864796625</v>
      </c>
      <c r="N37" s="185">
        <v>0.78432070559551204</v>
      </c>
      <c r="O37" s="185"/>
      <c r="P37" s="185">
        <f t="shared" si="12"/>
        <v>0.50041980694754584</v>
      </c>
      <c r="Q37" s="186">
        <f t="shared" si="13"/>
        <v>1.7626566500166678</v>
      </c>
      <c r="R37" s="182"/>
      <c r="S37" s="182"/>
      <c r="T37" s="230"/>
      <c r="U37" s="233"/>
      <c r="V37" t="s">
        <v>360</v>
      </c>
      <c r="W37" s="180"/>
    </row>
    <row r="38" spans="1:23" x14ac:dyDescent="0.25">
      <c r="A38" s="110" t="s">
        <v>257</v>
      </c>
      <c r="B38" s="110" t="s">
        <v>237</v>
      </c>
      <c r="C38" s="110">
        <v>204.691</v>
      </c>
      <c r="D38" s="177"/>
      <c r="E38" s="178" t="str">
        <f t="shared" ref="E38:F38" si="28">E37</f>
        <v>Кемеровская область</v>
      </c>
      <c r="F38" s="178" t="str">
        <f t="shared" si="28"/>
        <v>ПАО "МРСК Сибири"</v>
      </c>
      <c r="G38" s="179" t="str">
        <f t="shared" si="10"/>
        <v>Кузбассэнерго-РЭС</v>
      </c>
      <c r="H38" s="180" t="s">
        <v>306</v>
      </c>
      <c r="I38" s="181"/>
      <c r="J38" s="182"/>
      <c r="K38" s="182"/>
      <c r="L38" s="183"/>
      <c r="M38" s="184">
        <v>0.39808904472687023</v>
      </c>
      <c r="N38" s="185">
        <v>0.43775883462971643</v>
      </c>
      <c r="O38" s="185"/>
      <c r="P38" s="185">
        <f t="shared" si="12"/>
        <v>3.9669789902846198E-2</v>
      </c>
      <c r="Q38" s="186">
        <f t="shared" si="13"/>
        <v>9.965054408885754E-2</v>
      </c>
      <c r="R38" s="182"/>
      <c r="S38" s="182"/>
      <c r="T38" s="230"/>
      <c r="U38" s="233"/>
      <c r="V38" t="s">
        <v>360</v>
      </c>
      <c r="W38" s="180"/>
    </row>
    <row r="39" spans="1:23" x14ac:dyDescent="0.25">
      <c r="A39" s="110" t="s">
        <v>258</v>
      </c>
      <c r="B39" s="110" t="s">
        <v>240</v>
      </c>
      <c r="C39" s="110">
        <v>9.5</v>
      </c>
      <c r="D39" s="177"/>
      <c r="E39" s="178" t="str">
        <f t="shared" ref="E39:F39" si="29">E38</f>
        <v>Кемеровская область</v>
      </c>
      <c r="F39" s="178" t="str">
        <f t="shared" si="29"/>
        <v>ПАО "МРСК Сибири"</v>
      </c>
      <c r="G39" s="179" t="str">
        <f t="shared" si="10"/>
        <v>Кузбассэнерго-РЭС</v>
      </c>
      <c r="H39" s="180" t="s">
        <v>307</v>
      </c>
      <c r="I39" s="181"/>
      <c r="J39" s="182"/>
      <c r="K39" s="182"/>
      <c r="L39" s="183"/>
      <c r="M39" s="184">
        <v>8.144207744348414E-2</v>
      </c>
      <c r="N39" s="185">
        <v>9.6543819518615875E-2</v>
      </c>
      <c r="O39" s="185"/>
      <c r="P39" s="185">
        <f t="shared" si="12"/>
        <v>1.5101742075131735E-2</v>
      </c>
      <c r="Q39" s="186">
        <f t="shared" si="13"/>
        <v>0.18542923448399784</v>
      </c>
      <c r="R39" s="182"/>
      <c r="S39" s="182"/>
      <c r="T39" s="230"/>
      <c r="U39" s="233"/>
      <c r="V39" t="s">
        <v>360</v>
      </c>
      <c r="W39" s="180"/>
    </row>
    <row r="40" spans="1:23" x14ac:dyDescent="0.25">
      <c r="A40" s="110" t="s">
        <v>259</v>
      </c>
      <c r="B40" s="110" t="s">
        <v>240</v>
      </c>
      <c r="C40" s="110">
        <v>9</v>
      </c>
      <c r="D40" s="177"/>
      <c r="E40" s="178" t="str">
        <f t="shared" ref="E40:F40" si="30">E39</f>
        <v>Кемеровская область</v>
      </c>
      <c r="F40" s="178" t="str">
        <f t="shared" si="30"/>
        <v>ПАО "МРСК Сибири"</v>
      </c>
      <c r="G40" s="179" t="str">
        <f t="shared" si="10"/>
        <v>Кузбассэнерго-РЭС</v>
      </c>
      <c r="H40" s="180" t="s">
        <v>308</v>
      </c>
      <c r="I40" s="181"/>
      <c r="J40" s="182"/>
      <c r="K40" s="182"/>
      <c r="L40" s="183"/>
      <c r="M40" s="184">
        <v>8.531847072788494E-2</v>
      </c>
      <c r="N40" s="185">
        <v>6.2016823393013052E-4</v>
      </c>
      <c r="O40" s="185"/>
      <c r="P40" s="185">
        <f t="shared" si="12"/>
        <v>-8.4698302493954811E-2</v>
      </c>
      <c r="Q40" s="186">
        <f t="shared" si="13"/>
        <v>-0.99273113748243214</v>
      </c>
      <c r="R40" s="182"/>
      <c r="S40" s="182"/>
      <c r="T40" s="230"/>
      <c r="U40" s="233"/>
      <c r="V40" t="s">
        <v>360</v>
      </c>
      <c r="W40" s="180"/>
    </row>
    <row r="41" spans="1:23" x14ac:dyDescent="0.25">
      <c r="A41" s="110" t="s">
        <v>260</v>
      </c>
      <c r="B41" s="110" t="s">
        <v>237</v>
      </c>
      <c r="C41" s="110">
        <v>69.7</v>
      </c>
      <c r="D41" s="177"/>
      <c r="E41" s="178" t="str">
        <f t="shared" ref="E41:F41" si="31">E40</f>
        <v>Кемеровская область</v>
      </c>
      <c r="F41" s="178" t="str">
        <f t="shared" si="31"/>
        <v>ПАО "МРСК Сибири"</v>
      </c>
      <c r="G41" s="179" t="str">
        <f t="shared" si="10"/>
        <v>Кузбассэнерго-РЭС</v>
      </c>
      <c r="H41" s="180" t="s">
        <v>309</v>
      </c>
      <c r="I41" s="181"/>
      <c r="J41" s="182"/>
      <c r="K41" s="182"/>
      <c r="L41" s="183"/>
      <c r="M41" s="184">
        <v>25.532335575988959</v>
      </c>
      <c r="N41" s="185">
        <v>36.964235366320437</v>
      </c>
      <c r="O41" s="185"/>
      <c r="P41" s="185">
        <f t="shared" si="12"/>
        <v>11.431899790331478</v>
      </c>
      <c r="Q41" s="186">
        <f t="shared" si="13"/>
        <v>0.44774203113177902</v>
      </c>
      <c r="R41" s="182"/>
      <c r="S41" s="182"/>
      <c r="T41" s="230"/>
      <c r="U41" s="233"/>
      <c r="V41" t="s">
        <v>360</v>
      </c>
      <c r="W41" s="180"/>
    </row>
    <row r="42" spans="1:23" x14ac:dyDescent="0.25">
      <c r="A42" s="110" t="s">
        <v>261</v>
      </c>
      <c r="B42" s="110" t="s">
        <v>237</v>
      </c>
      <c r="C42" s="110">
        <v>7.32</v>
      </c>
      <c r="D42" s="177"/>
      <c r="E42" s="178" t="str">
        <f t="shared" ref="E42:F42" si="32">E41</f>
        <v>Кемеровская область</v>
      </c>
      <c r="F42" s="178" t="str">
        <f t="shared" si="32"/>
        <v>ПАО "МРСК Сибири"</v>
      </c>
      <c r="G42" s="179" t="str">
        <f t="shared" si="10"/>
        <v>Кузбассэнерго-РЭС</v>
      </c>
      <c r="H42" s="180" t="s">
        <v>310</v>
      </c>
      <c r="I42" s="181"/>
      <c r="J42" s="182"/>
      <c r="K42" s="182"/>
      <c r="L42" s="183"/>
      <c r="M42" s="184">
        <v>5.6110012785735828</v>
      </c>
      <c r="N42" s="185">
        <v>6.0134477423275099</v>
      </c>
      <c r="O42" s="185"/>
      <c r="P42" s="185">
        <f t="shared" si="12"/>
        <v>0.40244646375392712</v>
      </c>
      <c r="Q42" s="186">
        <f t="shared" si="13"/>
        <v>7.1724536098526137E-2</v>
      </c>
      <c r="R42" s="182"/>
      <c r="S42" s="182"/>
      <c r="T42" s="230"/>
      <c r="U42" s="233"/>
      <c r="V42" t="s">
        <v>360</v>
      </c>
      <c r="W42" s="180"/>
    </row>
    <row r="43" spans="1:23" ht="26.25" x14ac:dyDescent="0.25">
      <c r="A43" s="110" t="s">
        <v>262</v>
      </c>
      <c r="B43" s="110" t="s">
        <v>235</v>
      </c>
      <c r="C43" s="110">
        <v>7.3</v>
      </c>
      <c r="D43" s="177"/>
      <c r="E43" s="178" t="str">
        <f t="shared" ref="E43:F43" si="33">E42</f>
        <v>Кемеровская область</v>
      </c>
      <c r="F43" s="178" t="str">
        <f t="shared" si="33"/>
        <v>ПАО "МРСК Сибири"</v>
      </c>
      <c r="G43" s="179" t="str">
        <f t="shared" si="10"/>
        <v>Кузбассэнерго-РЭС</v>
      </c>
      <c r="H43" s="180" t="s">
        <v>311</v>
      </c>
      <c r="I43" s="181"/>
      <c r="J43" s="182"/>
      <c r="K43" s="182"/>
      <c r="L43" s="183"/>
      <c r="M43" s="184">
        <v>0</v>
      </c>
      <c r="N43" s="185">
        <v>0</v>
      </c>
      <c r="O43" s="185"/>
      <c r="P43" s="185">
        <f t="shared" si="12"/>
        <v>0</v>
      </c>
      <c r="Q43" s="186" t="str">
        <f t="shared" si="13"/>
        <v/>
      </c>
      <c r="R43" s="182"/>
      <c r="S43" s="182"/>
      <c r="T43" s="230"/>
      <c r="U43" s="233"/>
      <c r="V43" t="s">
        <v>360</v>
      </c>
      <c r="W43" s="180"/>
    </row>
    <row r="44" spans="1:23" ht="26.25" x14ac:dyDescent="0.25">
      <c r="A44" s="110" t="s">
        <v>263</v>
      </c>
      <c r="B44" s="110" t="s">
        <v>235</v>
      </c>
      <c r="C44" s="110">
        <v>8.07</v>
      </c>
      <c r="D44" s="177"/>
      <c r="E44" s="178" t="str">
        <f t="shared" ref="E44:F44" si="34">E43</f>
        <v>Кемеровская область</v>
      </c>
      <c r="F44" s="178" t="str">
        <f t="shared" si="34"/>
        <v>ПАО "МРСК Сибири"</v>
      </c>
      <c r="G44" s="179" t="str">
        <f t="shared" si="10"/>
        <v>Кузбассэнерго-РЭС</v>
      </c>
      <c r="H44" s="180" t="s">
        <v>311</v>
      </c>
      <c r="I44" s="181"/>
      <c r="J44" s="182"/>
      <c r="K44" s="182"/>
      <c r="L44" s="183"/>
      <c r="M44" s="184">
        <v>1.6617849826509854</v>
      </c>
      <c r="N44" s="185">
        <v>2.051903317155173</v>
      </c>
      <c r="O44" s="185"/>
      <c r="P44" s="185">
        <f t="shared" si="12"/>
        <v>0.39011833450418765</v>
      </c>
      <c r="Q44" s="186">
        <f t="shared" si="13"/>
        <v>0.23475861111817609</v>
      </c>
      <c r="R44" s="182"/>
      <c r="S44" s="182"/>
      <c r="T44" s="230"/>
      <c r="U44" s="233"/>
      <c r="V44" t="s">
        <v>360</v>
      </c>
      <c r="W44" s="180"/>
    </row>
    <row r="45" spans="1:23" ht="26.25" x14ac:dyDescent="0.25">
      <c r="A45" s="110" t="s">
        <v>264</v>
      </c>
      <c r="B45" s="110" t="s">
        <v>235</v>
      </c>
      <c r="C45" s="110">
        <v>11.78</v>
      </c>
      <c r="D45" s="177"/>
      <c r="E45" s="178" t="str">
        <f t="shared" ref="E45:F45" si="35">E44</f>
        <v>Кемеровская область</v>
      </c>
      <c r="F45" s="178" t="str">
        <f t="shared" si="35"/>
        <v>ПАО "МРСК Сибири"</v>
      </c>
      <c r="G45" s="179" t="str">
        <f t="shared" si="10"/>
        <v>Кузбассэнерго-РЭС</v>
      </c>
      <c r="H45" s="180" t="s">
        <v>312</v>
      </c>
      <c r="I45" s="181"/>
      <c r="J45" s="182"/>
      <c r="K45" s="182"/>
      <c r="L45" s="183"/>
      <c r="M45" s="184">
        <v>8.4288933762710272</v>
      </c>
      <c r="N45" s="185">
        <v>7.4019928141176417</v>
      </c>
      <c r="O45" s="185"/>
      <c r="P45" s="185">
        <f t="shared" si="12"/>
        <v>-1.0269005621533855</v>
      </c>
      <c r="Q45" s="186">
        <f t="shared" si="13"/>
        <v>-0.12183100631505317</v>
      </c>
      <c r="R45" s="182"/>
      <c r="S45" s="182"/>
      <c r="T45" s="230"/>
      <c r="U45" s="233"/>
      <c r="V45" t="s">
        <v>360</v>
      </c>
      <c r="W45" s="180"/>
    </row>
    <row r="46" spans="1:23" x14ac:dyDescent="0.25">
      <c r="A46" s="110" t="s">
        <v>265</v>
      </c>
      <c r="B46" s="110" t="s">
        <v>237</v>
      </c>
      <c r="C46" s="110">
        <v>25.6</v>
      </c>
      <c r="D46" s="177"/>
      <c r="E46" s="178" t="str">
        <f t="shared" ref="E46:F46" si="36">E45</f>
        <v>Кемеровская область</v>
      </c>
      <c r="F46" s="178" t="str">
        <f t="shared" si="36"/>
        <v>ПАО "МРСК Сибири"</v>
      </c>
      <c r="G46" s="179" t="str">
        <f t="shared" si="10"/>
        <v>Кузбассэнерго-РЭС</v>
      </c>
      <c r="H46" s="180" t="s">
        <v>313</v>
      </c>
      <c r="I46" s="181"/>
      <c r="J46" s="182"/>
      <c r="K46" s="182"/>
      <c r="L46" s="183"/>
      <c r="M46" s="184">
        <v>2.1716075183190461E-2</v>
      </c>
      <c r="N46" s="185">
        <v>6.0173079994842388E-3</v>
      </c>
      <c r="O46" s="185"/>
      <c r="P46" s="185">
        <f t="shared" si="12"/>
        <v>-1.5698767183706223E-2</v>
      </c>
      <c r="Q46" s="186">
        <f t="shared" si="13"/>
        <v>-0.72290996652369333</v>
      </c>
      <c r="R46" s="182"/>
      <c r="S46" s="182"/>
      <c r="T46" s="230"/>
      <c r="U46" s="233"/>
      <c r="V46" t="s">
        <v>360</v>
      </c>
      <c r="W46" s="180"/>
    </row>
    <row r="47" spans="1:23" x14ac:dyDescent="0.25">
      <c r="A47" s="110" t="s">
        <v>266</v>
      </c>
      <c r="B47" s="110" t="s">
        <v>252</v>
      </c>
      <c r="C47" s="110">
        <v>7</v>
      </c>
      <c r="D47" s="177"/>
      <c r="E47" s="178" t="str">
        <f t="shared" ref="E47:F47" si="37">E46</f>
        <v>Кемеровская область</v>
      </c>
      <c r="F47" s="178" t="str">
        <f t="shared" si="37"/>
        <v>ПАО "МРСК Сибири"</v>
      </c>
      <c r="G47" s="179" t="str">
        <f t="shared" si="10"/>
        <v>Кузбассэнерго-РЭС</v>
      </c>
      <c r="H47" s="180" t="s">
        <v>314</v>
      </c>
      <c r="I47" s="181"/>
      <c r="J47" s="182"/>
      <c r="K47" s="182"/>
      <c r="L47" s="183"/>
      <c r="M47" s="184">
        <v>2.0145639535575377</v>
      </c>
      <c r="N47" s="185">
        <v>2.8355870932131348</v>
      </c>
      <c r="O47" s="185"/>
      <c r="P47" s="185">
        <f t="shared" si="12"/>
        <v>0.82102313965559715</v>
      </c>
      <c r="Q47" s="186">
        <f t="shared" si="13"/>
        <v>0.40754384501209029</v>
      </c>
      <c r="R47" s="182"/>
      <c r="S47" s="182"/>
      <c r="T47" s="230"/>
      <c r="U47" s="233"/>
      <c r="V47" t="s">
        <v>360</v>
      </c>
      <c r="W47" s="180"/>
    </row>
    <row r="48" spans="1:23" x14ac:dyDescent="0.25">
      <c r="A48" s="110" t="s">
        <v>267</v>
      </c>
      <c r="B48" s="110" t="s">
        <v>252</v>
      </c>
      <c r="C48" s="110">
        <v>5.8559999999999999</v>
      </c>
      <c r="D48" s="177"/>
      <c r="E48" s="178" t="str">
        <f t="shared" ref="E48:F48" si="38">E47</f>
        <v>Кемеровская область</v>
      </c>
      <c r="F48" s="178" t="str">
        <f t="shared" si="38"/>
        <v>ПАО "МРСК Сибири"</v>
      </c>
      <c r="G48" s="179" t="str">
        <f t="shared" si="10"/>
        <v>Кузбассэнерго-РЭС</v>
      </c>
      <c r="H48" s="180" t="s">
        <v>315</v>
      </c>
      <c r="I48" s="181"/>
      <c r="J48" s="182"/>
      <c r="K48" s="182"/>
      <c r="L48" s="183"/>
      <c r="M48" s="184">
        <v>0</v>
      </c>
      <c r="N48" s="185">
        <v>0</v>
      </c>
      <c r="O48" s="185"/>
      <c r="P48" s="185">
        <f t="shared" si="12"/>
        <v>0</v>
      </c>
      <c r="Q48" s="186" t="str">
        <f t="shared" si="13"/>
        <v/>
      </c>
      <c r="R48" s="182"/>
      <c r="S48" s="182"/>
      <c r="T48" s="230"/>
      <c r="U48" s="233"/>
      <c r="V48" t="s">
        <v>360</v>
      </c>
      <c r="W48" s="180"/>
    </row>
    <row r="49" spans="1:23" x14ac:dyDescent="0.25">
      <c r="A49" s="110" t="s">
        <v>268</v>
      </c>
      <c r="B49" s="110" t="s">
        <v>240</v>
      </c>
      <c r="C49" s="110">
        <v>6.1611000000000002</v>
      </c>
      <c r="D49" s="177"/>
      <c r="E49" s="178" t="str">
        <f t="shared" ref="E49:F49" si="39">E48</f>
        <v>Кемеровская область</v>
      </c>
      <c r="F49" s="178" t="str">
        <f t="shared" si="39"/>
        <v>ПАО "МРСК Сибири"</v>
      </c>
      <c r="G49" s="179" t="str">
        <f t="shared" si="10"/>
        <v>Кузбассэнерго-РЭС</v>
      </c>
      <c r="H49" s="180" t="s">
        <v>316</v>
      </c>
      <c r="I49" s="181"/>
      <c r="J49" s="182"/>
      <c r="K49" s="182"/>
      <c r="L49" s="183"/>
      <c r="M49" s="184">
        <v>0.42671880915205612</v>
      </c>
      <c r="N49" s="185">
        <v>0.30607687606890127</v>
      </c>
      <c r="O49" s="185"/>
      <c r="P49" s="185">
        <f t="shared" si="12"/>
        <v>-0.12064193308315485</v>
      </c>
      <c r="Q49" s="186">
        <f t="shared" si="13"/>
        <v>-0.28271997975173746</v>
      </c>
      <c r="R49" s="182"/>
      <c r="S49" s="182"/>
      <c r="T49" s="230"/>
      <c r="U49" s="233"/>
      <c r="V49" t="s">
        <v>360</v>
      </c>
      <c r="W49" s="180"/>
    </row>
    <row r="50" spans="1:23" x14ac:dyDescent="0.25">
      <c r="A50" s="110" t="s">
        <v>269</v>
      </c>
      <c r="B50" s="110" t="s">
        <v>235</v>
      </c>
      <c r="C50" s="110">
        <v>58</v>
      </c>
      <c r="D50" s="177"/>
      <c r="E50" s="178" t="str">
        <f t="shared" ref="E50:F50" si="40">E49</f>
        <v>Кемеровская область</v>
      </c>
      <c r="F50" s="178" t="str">
        <f t="shared" si="40"/>
        <v>ПАО "МРСК Сибири"</v>
      </c>
      <c r="G50" s="179" t="str">
        <f t="shared" si="10"/>
        <v>Кузбассэнерго-РЭС</v>
      </c>
      <c r="H50" s="180" t="s">
        <v>317</v>
      </c>
      <c r="I50" s="181"/>
      <c r="J50" s="182"/>
      <c r="K50" s="182"/>
      <c r="L50" s="183"/>
      <c r="M50" s="184">
        <v>8.9182844829449657</v>
      </c>
      <c r="N50" s="185">
        <v>9.4431263490316137</v>
      </c>
      <c r="O50" s="185"/>
      <c r="P50" s="185">
        <f t="shared" si="12"/>
        <v>0.52484186608664807</v>
      </c>
      <c r="Q50" s="186">
        <f t="shared" si="13"/>
        <v>5.8850092424203249E-2</v>
      </c>
      <c r="R50" s="182"/>
      <c r="S50" s="182"/>
      <c r="T50" s="230"/>
      <c r="U50" s="233"/>
      <c r="V50" t="s">
        <v>360</v>
      </c>
      <c r="W50" s="180"/>
    </row>
    <row r="51" spans="1:23" x14ac:dyDescent="0.25">
      <c r="A51" s="110" t="s">
        <v>270</v>
      </c>
      <c r="B51" s="110" t="s">
        <v>271</v>
      </c>
      <c r="C51" s="110">
        <v>16</v>
      </c>
      <c r="D51" s="177"/>
      <c r="E51" s="178" t="str">
        <f t="shared" ref="E51:F51" si="41">E50</f>
        <v>Кемеровская область</v>
      </c>
      <c r="F51" s="178" t="str">
        <f t="shared" si="41"/>
        <v>ПАО "МРСК Сибири"</v>
      </c>
      <c r="G51" s="179" t="str">
        <f t="shared" si="10"/>
        <v>Кузбассэнерго-РЭС</v>
      </c>
      <c r="H51" s="180" t="s">
        <v>318</v>
      </c>
      <c r="I51" s="181"/>
      <c r="J51" s="182"/>
      <c r="K51" s="182"/>
      <c r="L51" s="183"/>
      <c r="M51" s="184">
        <v>2.5860565972641965</v>
      </c>
      <c r="N51" s="185">
        <v>2.1818691760915372</v>
      </c>
      <c r="O51" s="185"/>
      <c r="P51" s="185">
        <f t="shared" si="12"/>
        <v>-0.40418742117265927</v>
      </c>
      <c r="Q51" s="186">
        <f t="shared" si="13"/>
        <v>-0.15629488604396802</v>
      </c>
      <c r="R51" s="182"/>
      <c r="S51" s="182"/>
      <c r="T51" s="230"/>
      <c r="U51" s="233"/>
      <c r="V51" t="s">
        <v>360</v>
      </c>
      <c r="W51" s="180"/>
    </row>
    <row r="52" spans="1:23" x14ac:dyDescent="0.25">
      <c r="A52" s="110" t="s">
        <v>272</v>
      </c>
      <c r="B52" s="110" t="s">
        <v>271</v>
      </c>
      <c r="C52" s="110">
        <v>6.1440000000000001</v>
      </c>
      <c r="D52" s="177"/>
      <c r="E52" s="178" t="str">
        <f t="shared" ref="E52:F52" si="42">E51</f>
        <v>Кемеровская область</v>
      </c>
      <c r="F52" s="178" t="str">
        <f t="shared" si="42"/>
        <v>ПАО "МРСК Сибири"</v>
      </c>
      <c r="G52" s="179" t="str">
        <f t="shared" si="10"/>
        <v>Кузбассэнерго-РЭС</v>
      </c>
      <c r="H52" s="180" t="s">
        <v>318</v>
      </c>
      <c r="I52" s="181"/>
      <c r="J52" s="182"/>
      <c r="K52" s="182"/>
      <c r="L52" s="183"/>
      <c r="M52" s="184">
        <v>1.1837039624806185</v>
      </c>
      <c r="N52" s="185">
        <v>2.0533499465906608</v>
      </c>
      <c r="O52" s="185"/>
      <c r="P52" s="185">
        <f t="shared" si="12"/>
        <v>0.86964598411004235</v>
      </c>
      <c r="Q52" s="186">
        <f t="shared" si="13"/>
        <v>0.73468199116912358</v>
      </c>
      <c r="R52" s="182"/>
      <c r="S52" s="182"/>
      <c r="T52" s="230"/>
      <c r="U52" s="233"/>
      <c r="V52" t="s">
        <v>360</v>
      </c>
      <c r="W52" s="180"/>
    </row>
    <row r="53" spans="1:23" x14ac:dyDescent="0.25">
      <c r="A53" s="110" t="s">
        <v>273</v>
      </c>
      <c r="B53" s="110" t="s">
        <v>235</v>
      </c>
      <c r="C53" s="110">
        <v>12.263999999999999</v>
      </c>
      <c r="D53" s="177"/>
      <c r="E53" s="178" t="str">
        <f t="shared" ref="E53:F53" si="43">E52</f>
        <v>Кемеровская область</v>
      </c>
      <c r="F53" s="178" t="str">
        <f t="shared" si="43"/>
        <v>ПАО "МРСК Сибири"</v>
      </c>
      <c r="G53" s="179" t="str">
        <f t="shared" si="10"/>
        <v>Кузбассэнерго-РЭС</v>
      </c>
      <c r="H53" s="180" t="s">
        <v>319</v>
      </c>
      <c r="I53" s="181"/>
      <c r="J53" s="182"/>
      <c r="K53" s="182"/>
      <c r="L53" s="183"/>
      <c r="M53" s="184">
        <v>3.4021496572165466</v>
      </c>
      <c r="N53" s="185">
        <v>1.4818075437924243</v>
      </c>
      <c r="O53" s="185"/>
      <c r="P53" s="185">
        <f t="shared" si="12"/>
        <v>-1.9203421134241223</v>
      </c>
      <c r="Q53" s="186">
        <f t="shared" si="13"/>
        <v>-0.56444962947198551</v>
      </c>
      <c r="R53" s="182"/>
      <c r="S53" s="182"/>
      <c r="T53" s="230"/>
      <c r="U53" s="233"/>
      <c r="V53" t="s">
        <v>360</v>
      </c>
      <c r="W53" s="180"/>
    </row>
    <row r="54" spans="1:23" x14ac:dyDescent="0.25">
      <c r="A54" s="110" t="s">
        <v>274</v>
      </c>
      <c r="B54" s="110" t="s">
        <v>235</v>
      </c>
      <c r="C54" s="110">
        <v>9.2794999999999987</v>
      </c>
      <c r="D54" s="177"/>
      <c r="E54" s="178" t="str">
        <f t="shared" ref="E54:F54" si="44">E53</f>
        <v>Кемеровская область</v>
      </c>
      <c r="F54" s="178" t="str">
        <f t="shared" si="44"/>
        <v>ПАО "МРСК Сибири"</v>
      </c>
      <c r="G54" s="179" t="str">
        <f t="shared" si="10"/>
        <v>Кузбассэнерго-РЭС</v>
      </c>
      <c r="H54" s="180" t="s">
        <v>319</v>
      </c>
      <c r="I54" s="181"/>
      <c r="J54" s="182"/>
      <c r="K54" s="182"/>
      <c r="L54" s="183"/>
      <c r="M54" s="184">
        <v>3.5398478921998975</v>
      </c>
      <c r="N54" s="185">
        <v>2.5543221038256299</v>
      </c>
      <c r="O54" s="185"/>
      <c r="P54" s="185">
        <f t="shared" si="12"/>
        <v>-0.98552578837426763</v>
      </c>
      <c r="Q54" s="186">
        <f t="shared" si="13"/>
        <v>-0.27840907812617799</v>
      </c>
      <c r="R54" s="182"/>
      <c r="S54" s="182"/>
      <c r="T54" s="230"/>
      <c r="U54" s="233"/>
      <c r="V54" t="s">
        <v>360</v>
      </c>
      <c r="W54" s="180"/>
    </row>
    <row r="55" spans="1:23" x14ac:dyDescent="0.25">
      <c r="A55" s="110" t="s">
        <v>275</v>
      </c>
      <c r="B55" s="110" t="s">
        <v>235</v>
      </c>
      <c r="C55" s="110">
        <v>94.489000000000004</v>
      </c>
      <c r="D55" s="177"/>
      <c r="E55" s="178" t="str">
        <f t="shared" ref="E55:F55" si="45">E54</f>
        <v>Кемеровская область</v>
      </c>
      <c r="F55" s="178" t="str">
        <f t="shared" si="45"/>
        <v>ПАО "МРСК Сибири"</v>
      </c>
      <c r="G55" s="179" t="str">
        <f t="shared" si="10"/>
        <v>Кузбассэнерго-РЭС</v>
      </c>
      <c r="H55" s="180" t="s">
        <v>320</v>
      </c>
      <c r="I55" s="181"/>
      <c r="J55" s="182"/>
      <c r="K55" s="182"/>
      <c r="L55" s="183"/>
      <c r="M55" s="184">
        <v>22.137637680177932</v>
      </c>
      <c r="N55" s="185">
        <v>29.293556276516377</v>
      </c>
      <c r="O55" s="185"/>
      <c r="P55" s="185">
        <f t="shared" si="12"/>
        <v>7.1559185963384451</v>
      </c>
      <c r="Q55" s="186">
        <f t="shared" si="13"/>
        <v>0.32324671221563372</v>
      </c>
      <c r="R55" s="182"/>
      <c r="S55" s="182"/>
      <c r="T55" s="230"/>
      <c r="U55" s="233"/>
      <c r="V55" t="s">
        <v>360</v>
      </c>
      <c r="W55" s="180"/>
    </row>
    <row r="56" spans="1:23" x14ac:dyDescent="0.25">
      <c r="A56" s="110" t="s">
        <v>276</v>
      </c>
      <c r="B56" s="110" t="s">
        <v>235</v>
      </c>
      <c r="C56" s="110">
        <v>34.715000000000003</v>
      </c>
      <c r="D56" s="177"/>
      <c r="E56" s="178" t="str">
        <f t="shared" ref="E56:F56" si="46">E55</f>
        <v>Кемеровская область</v>
      </c>
      <c r="F56" s="178" t="str">
        <f t="shared" si="46"/>
        <v>ПАО "МРСК Сибири"</v>
      </c>
      <c r="G56" s="179" t="str">
        <f t="shared" si="10"/>
        <v>Кузбассэнерго-РЭС</v>
      </c>
      <c r="H56" s="180" t="s">
        <v>320</v>
      </c>
      <c r="I56" s="181"/>
      <c r="J56" s="182"/>
      <c r="K56" s="182"/>
      <c r="L56" s="183"/>
      <c r="M56" s="184">
        <v>12.785415787415934</v>
      </c>
      <c r="N56" s="185">
        <v>12.931526248970879</v>
      </c>
      <c r="O56" s="185"/>
      <c r="P56" s="185">
        <f t="shared" si="12"/>
        <v>0.14611046155494556</v>
      </c>
      <c r="Q56" s="186">
        <f t="shared" si="13"/>
        <v>1.1427900663094182E-2</v>
      </c>
      <c r="R56" s="182"/>
      <c r="S56" s="182"/>
      <c r="T56" s="230"/>
      <c r="U56" s="233"/>
      <c r="V56" t="s">
        <v>360</v>
      </c>
      <c r="W56" s="180"/>
    </row>
    <row r="57" spans="1:23" x14ac:dyDescent="0.25">
      <c r="A57" s="110" t="s">
        <v>277</v>
      </c>
      <c r="B57" s="110" t="s">
        <v>240</v>
      </c>
      <c r="C57" s="110">
        <v>25.6</v>
      </c>
      <c r="D57" s="177"/>
      <c r="E57" s="178" t="str">
        <f t="shared" ref="E57:F57" si="47">E56</f>
        <v>Кемеровская область</v>
      </c>
      <c r="F57" s="178" t="str">
        <f t="shared" si="47"/>
        <v>ПАО "МРСК Сибири"</v>
      </c>
      <c r="G57" s="179" t="str">
        <f t="shared" si="10"/>
        <v>Кузбассэнерго-РЭС</v>
      </c>
      <c r="H57" s="180" t="s">
        <v>321</v>
      </c>
      <c r="I57" s="181"/>
      <c r="J57" s="182"/>
      <c r="K57" s="182"/>
      <c r="L57" s="183"/>
      <c r="M57" s="184">
        <v>0.27750484972870487</v>
      </c>
      <c r="N57" s="185">
        <v>0.18373998894161131</v>
      </c>
      <c r="O57" s="185"/>
      <c r="P57" s="185">
        <f t="shared" si="12"/>
        <v>-9.3764860787093562E-2</v>
      </c>
      <c r="Q57" s="186">
        <f t="shared" si="13"/>
        <v>-0.33788548516813399</v>
      </c>
      <c r="R57" s="182"/>
      <c r="S57" s="182"/>
      <c r="T57" s="230"/>
      <c r="U57" s="233"/>
      <c r="V57" t="s">
        <v>360</v>
      </c>
      <c r="W57" s="180"/>
    </row>
    <row r="58" spans="1:23" x14ac:dyDescent="0.25">
      <c r="A58" s="110" t="s">
        <v>278</v>
      </c>
      <c r="B58" s="110" t="s">
        <v>240</v>
      </c>
      <c r="C58" s="110">
        <v>5.47</v>
      </c>
      <c r="D58" s="177"/>
      <c r="E58" s="178" t="str">
        <f t="shared" ref="E58:F58" si="48">E57</f>
        <v>Кемеровская область</v>
      </c>
      <c r="F58" s="178" t="str">
        <f t="shared" si="48"/>
        <v>ПАО "МРСК Сибири"</v>
      </c>
      <c r="G58" s="179" t="str">
        <f t="shared" si="10"/>
        <v>Кузбассэнерго-РЭС</v>
      </c>
      <c r="H58" s="180" t="s">
        <v>322</v>
      </c>
      <c r="I58" s="181"/>
      <c r="J58" s="182"/>
      <c r="K58" s="182"/>
      <c r="L58" s="183"/>
      <c r="M58" s="184">
        <v>0.66233497486481518</v>
      </c>
      <c r="N58" s="185">
        <v>0.86701710966213286</v>
      </c>
      <c r="O58" s="185"/>
      <c r="P58" s="185">
        <f t="shared" si="12"/>
        <v>0.20468213479731767</v>
      </c>
      <c r="Q58" s="186">
        <f t="shared" si="13"/>
        <v>0.30903114370352247</v>
      </c>
      <c r="R58" s="182"/>
      <c r="S58" s="182"/>
      <c r="T58" s="230"/>
      <c r="U58" s="233"/>
      <c r="V58" t="s">
        <v>360</v>
      </c>
      <c r="W58" s="180"/>
    </row>
    <row r="59" spans="1:23" x14ac:dyDescent="0.25">
      <c r="A59" s="110" t="s">
        <v>279</v>
      </c>
      <c r="B59" s="110" t="s">
        <v>242</v>
      </c>
      <c r="C59" s="110">
        <v>6.56</v>
      </c>
      <c r="D59" s="177"/>
      <c r="E59" s="178" t="str">
        <f t="shared" ref="E59:F59" si="49">E58</f>
        <v>Кемеровская область</v>
      </c>
      <c r="F59" s="178" t="str">
        <f t="shared" si="49"/>
        <v>ПАО "МРСК Сибири"</v>
      </c>
      <c r="G59" s="179" t="str">
        <f t="shared" si="10"/>
        <v>Кузбассэнерго-РЭС</v>
      </c>
      <c r="H59" s="180" t="s">
        <v>323</v>
      </c>
      <c r="I59" s="181"/>
      <c r="J59" s="182"/>
      <c r="K59" s="182"/>
      <c r="L59" s="183"/>
      <c r="M59" s="184">
        <v>0.74089221206219502</v>
      </c>
      <c r="N59" s="185">
        <v>0.50480791710179251</v>
      </c>
      <c r="O59" s="185"/>
      <c r="P59" s="185">
        <f t="shared" si="12"/>
        <v>-0.23608429496040251</v>
      </c>
      <c r="Q59" s="186">
        <f t="shared" si="13"/>
        <v>-0.31864863892048056</v>
      </c>
      <c r="R59" s="182"/>
      <c r="S59" s="182"/>
      <c r="T59" s="230"/>
      <c r="U59" s="233"/>
      <c r="V59" t="s">
        <v>360</v>
      </c>
      <c r="W59" s="180"/>
    </row>
    <row r="60" spans="1:23" x14ac:dyDescent="0.25">
      <c r="A60" s="110" t="s">
        <v>280</v>
      </c>
      <c r="B60" s="110" t="s">
        <v>237</v>
      </c>
      <c r="C60" s="110">
        <v>8</v>
      </c>
      <c r="D60" s="177"/>
      <c r="E60" s="178" t="str">
        <f t="shared" ref="E60:F61" si="50">E59</f>
        <v>Кемеровская область</v>
      </c>
      <c r="F60" s="178" t="str">
        <f t="shared" si="50"/>
        <v>ПАО "МРСК Сибири"</v>
      </c>
      <c r="G60" s="179" t="str">
        <f t="shared" si="10"/>
        <v>Кузбассэнерго-РЭС</v>
      </c>
      <c r="H60" s="180" t="s">
        <v>324</v>
      </c>
      <c r="I60" s="181"/>
      <c r="J60" s="182"/>
      <c r="K60" s="182"/>
      <c r="L60" s="183"/>
      <c r="M60" s="184">
        <v>2.7130947507154448</v>
      </c>
      <c r="N60" s="185">
        <v>3.0196842268549511</v>
      </c>
      <c r="O60" s="185"/>
      <c r="P60" s="185">
        <f t="shared" si="12"/>
        <v>0.30658947613950627</v>
      </c>
      <c r="Q60" s="186">
        <f t="shared" si="13"/>
        <v>0.1130036007989248</v>
      </c>
      <c r="R60" s="182"/>
      <c r="S60" s="182"/>
      <c r="T60" s="230"/>
      <c r="U60" s="233"/>
      <c r="V60" t="s">
        <v>360</v>
      </c>
      <c r="W60" s="180"/>
    </row>
    <row r="61" spans="1:23" x14ac:dyDescent="0.25">
      <c r="D61" s="177"/>
      <c r="E61" s="178" t="str">
        <f t="shared" si="50"/>
        <v>Кемеровская область</v>
      </c>
      <c r="F61" s="178" t="str">
        <f t="shared" si="50"/>
        <v>ПАО "МРСК Сибири"</v>
      </c>
      <c r="G61" s="179" t="str">
        <f t="shared" si="10"/>
        <v>Кузбассэнерго-РЭС</v>
      </c>
      <c r="H61" s="180" t="s">
        <v>229</v>
      </c>
      <c r="I61" s="181"/>
      <c r="J61" s="182"/>
      <c r="K61" s="182"/>
      <c r="L61" s="183"/>
      <c r="M61" s="189">
        <v>0</v>
      </c>
      <c r="N61" s="190">
        <v>0</v>
      </c>
      <c r="O61" s="190"/>
      <c r="P61" s="185">
        <f t="shared" ref="P61" si="51">N61-M61</f>
        <v>0</v>
      </c>
      <c r="Q61" s="186" t="str">
        <f t="shared" ref="Q61" si="52">IFERROR(N61/M61-1,"")</f>
        <v/>
      </c>
      <c r="R61" s="182"/>
      <c r="S61" s="182"/>
      <c r="T61" s="230"/>
      <c r="U61" s="233"/>
      <c r="V61" t="s">
        <v>360</v>
      </c>
      <c r="W61" s="180"/>
    </row>
    <row r="62" spans="1:23" x14ac:dyDescent="0.25">
      <c r="A62" s="133" t="s">
        <v>281</v>
      </c>
      <c r="D62" s="177"/>
      <c r="E62" s="178" t="str">
        <f t="shared" si="9"/>
        <v>Кемеровская область</v>
      </c>
      <c r="F62" s="178" t="str">
        <f t="shared" si="9"/>
        <v>ПАО "МРСК Сибири"</v>
      </c>
      <c r="G62" s="179" t="str">
        <f t="shared" si="10"/>
        <v>Кузбассэнерго-РЭС</v>
      </c>
      <c r="H62" s="180" t="s">
        <v>230</v>
      </c>
      <c r="I62" s="181"/>
      <c r="J62" s="182"/>
      <c r="K62" s="182"/>
      <c r="L62" s="183"/>
      <c r="M62" s="189">
        <v>29.312274372537736</v>
      </c>
      <c r="N62" s="190">
        <v>35.955212624398769</v>
      </c>
      <c r="O62" s="190"/>
      <c r="P62" s="185">
        <f t="shared" si="5"/>
        <v>6.6429382518610325</v>
      </c>
      <c r="Q62" s="186">
        <f t="shared" si="6"/>
        <v>0.22662650354026126</v>
      </c>
      <c r="R62" s="182"/>
      <c r="S62" s="182"/>
      <c r="T62" s="230"/>
      <c r="U62" s="233"/>
      <c r="V62" t="s">
        <v>360</v>
      </c>
      <c r="W62" s="180"/>
    </row>
    <row r="63" spans="1:23" ht="45" x14ac:dyDescent="0.25">
      <c r="D63" s="168" t="s">
        <v>13</v>
      </c>
      <c r="E63" s="169" t="str">
        <f t="shared" si="9"/>
        <v>Кемеровская область</v>
      </c>
      <c r="F63" s="169" t="str">
        <f t="shared" si="9"/>
        <v>ПАО "МРСК Сибири"</v>
      </c>
      <c r="G63" s="170" t="str">
        <f t="shared" si="10"/>
        <v>Кузбассэнерго-РЭС</v>
      </c>
      <c r="H63" s="171" t="s">
        <v>201</v>
      </c>
      <c r="I63" s="138"/>
      <c r="J63" s="139"/>
      <c r="K63" s="139"/>
      <c r="L63" s="140"/>
      <c r="M63" s="172">
        <v>1.393965206997178E-2</v>
      </c>
      <c r="N63" s="173">
        <v>3.728005784985447E-2</v>
      </c>
      <c r="O63" s="173"/>
      <c r="P63" s="173">
        <f t="shared" si="5"/>
        <v>2.3340405779882688E-2</v>
      </c>
      <c r="Q63" s="174">
        <f t="shared" si="6"/>
        <v>1.6743894081948878</v>
      </c>
      <c r="R63" s="139"/>
      <c r="S63" s="139"/>
      <c r="T63" s="229"/>
      <c r="U63" s="232"/>
      <c r="V63" s="171"/>
      <c r="W63" s="171" t="s">
        <v>363</v>
      </c>
    </row>
    <row r="64" spans="1:23" x14ac:dyDescent="0.25">
      <c r="D64" s="177"/>
      <c r="E64" s="178" t="str">
        <f t="shared" si="9"/>
        <v>Кемеровская область</v>
      </c>
      <c r="F64" s="178" t="str">
        <f t="shared" si="9"/>
        <v>ПАО "МРСК Сибири"</v>
      </c>
      <c r="G64" s="179" t="str">
        <f t="shared" si="10"/>
        <v>Кузбассэнерго-РЭС</v>
      </c>
      <c r="H64" s="180" t="s">
        <v>282</v>
      </c>
      <c r="I64" s="181"/>
      <c r="J64" s="182"/>
      <c r="K64" s="182"/>
      <c r="L64" s="183"/>
      <c r="M64" s="184">
        <v>0</v>
      </c>
      <c r="N64" s="185">
        <v>0</v>
      </c>
      <c r="O64" s="185"/>
      <c r="P64" s="185">
        <f t="shared" si="5"/>
        <v>0</v>
      </c>
      <c r="Q64" s="186" t="str">
        <f t="shared" si="6"/>
        <v/>
      </c>
      <c r="R64" s="182"/>
      <c r="S64" s="182"/>
      <c r="T64" s="230"/>
      <c r="U64" s="233"/>
      <c r="V64" t="s">
        <v>360</v>
      </c>
      <c r="W64" s="191"/>
    </row>
    <row r="65" spans="1:23" x14ac:dyDescent="0.25">
      <c r="D65" s="177"/>
      <c r="E65" s="178" t="str">
        <f t="shared" si="9"/>
        <v>Кемеровская область</v>
      </c>
      <c r="F65" s="178" t="str">
        <f t="shared" si="9"/>
        <v>ПАО "МРСК Сибири"</v>
      </c>
      <c r="G65" s="179" t="str">
        <f t="shared" si="10"/>
        <v>Кузбассэнерго-РЭС</v>
      </c>
      <c r="H65" s="191" t="s">
        <v>229</v>
      </c>
      <c r="I65" s="181"/>
      <c r="J65" s="182"/>
      <c r="K65" s="182"/>
      <c r="L65" s="183"/>
      <c r="M65" s="184">
        <v>0</v>
      </c>
      <c r="N65" s="185">
        <v>0</v>
      </c>
      <c r="O65" s="185"/>
      <c r="P65" s="185">
        <f t="shared" ref="P65" si="53">N65-M65</f>
        <v>0</v>
      </c>
      <c r="Q65" s="186" t="str">
        <f t="shared" ref="Q65" si="54">IFERROR(N65/M65-1,"")</f>
        <v/>
      </c>
      <c r="R65" s="182"/>
      <c r="S65" s="182"/>
      <c r="T65" s="230"/>
      <c r="U65" s="233"/>
      <c r="V65" t="s">
        <v>360</v>
      </c>
      <c r="W65" s="191"/>
    </row>
    <row r="66" spans="1:23" x14ac:dyDescent="0.25">
      <c r="A66" s="133" t="s">
        <v>283</v>
      </c>
      <c r="D66" s="177"/>
      <c r="E66" s="178" t="str">
        <f t="shared" si="9"/>
        <v>Кемеровская область</v>
      </c>
      <c r="F66" s="178" t="str">
        <f t="shared" si="9"/>
        <v>ПАО "МРСК Сибири"</v>
      </c>
      <c r="G66" s="179" t="str">
        <f t="shared" si="10"/>
        <v>Кузбассэнерго-РЭС</v>
      </c>
      <c r="H66" s="191" t="s">
        <v>230</v>
      </c>
      <c r="I66" s="181"/>
      <c r="J66" s="182"/>
      <c r="K66" s="182"/>
      <c r="L66" s="183"/>
      <c r="M66" s="184">
        <v>1.393965206997178E-2</v>
      </c>
      <c r="N66" s="185">
        <v>3.728005784985447E-2</v>
      </c>
      <c r="O66" s="185"/>
      <c r="P66" s="185">
        <f t="shared" si="5"/>
        <v>2.3340405779882688E-2</v>
      </c>
      <c r="Q66" s="186">
        <f t="shared" si="6"/>
        <v>1.6743894081948878</v>
      </c>
      <c r="R66" s="182"/>
      <c r="S66" s="182"/>
      <c r="T66" s="230"/>
      <c r="U66" s="233"/>
      <c r="V66" t="s">
        <v>360</v>
      </c>
      <c r="W66" s="191"/>
    </row>
    <row r="67" spans="1:23" x14ac:dyDescent="0.25">
      <c r="D67" s="168" t="s">
        <v>15</v>
      </c>
      <c r="E67" s="169" t="str">
        <f t="shared" si="9"/>
        <v>Кемеровская область</v>
      </c>
      <c r="F67" s="169" t="str">
        <f t="shared" si="9"/>
        <v>ПАО "МРСК Сибири"</v>
      </c>
      <c r="G67" s="170" t="str">
        <f t="shared" si="10"/>
        <v>Кузбассэнерго-РЭС</v>
      </c>
      <c r="H67" s="171" t="s">
        <v>186</v>
      </c>
      <c r="I67" s="138"/>
      <c r="J67" s="139"/>
      <c r="K67" s="139"/>
      <c r="L67" s="140"/>
      <c r="M67" s="172">
        <v>14.804172863953065</v>
      </c>
      <c r="N67" s="173">
        <v>13.451771326706449</v>
      </c>
      <c r="O67" s="173"/>
      <c r="P67" s="173">
        <f t="shared" si="5"/>
        <v>-1.3524015372466156</v>
      </c>
      <c r="Q67" s="174">
        <f t="shared" si="6"/>
        <v>-9.1352725321088402E-2</v>
      </c>
      <c r="R67" s="139"/>
      <c r="S67" s="139"/>
      <c r="T67" s="229"/>
      <c r="U67" s="232"/>
      <c r="V67" s="171"/>
      <c r="W67" s="171"/>
    </row>
    <row r="68" spans="1:23" x14ac:dyDescent="0.25">
      <c r="A68" s="110" t="s">
        <v>284</v>
      </c>
      <c r="B68" s="110" t="s">
        <v>240</v>
      </c>
      <c r="C68" s="110">
        <v>38.54</v>
      </c>
      <c r="D68" s="177"/>
      <c r="E68" s="178" t="str">
        <f t="shared" si="9"/>
        <v>Кемеровская область</v>
      </c>
      <c r="F68" s="178" t="str">
        <f t="shared" si="9"/>
        <v>ПАО "МРСК Сибири"</v>
      </c>
      <c r="G68" s="179" t="str">
        <f t="shared" si="10"/>
        <v>Кузбассэнерго-РЭС</v>
      </c>
      <c r="H68" s="191" t="s">
        <v>287</v>
      </c>
      <c r="I68" s="181"/>
      <c r="J68" s="182"/>
      <c r="K68" s="182"/>
      <c r="L68" s="183"/>
      <c r="M68" s="184">
        <v>12.269724297769114</v>
      </c>
      <c r="N68" s="185">
        <v>10.717474080598409</v>
      </c>
      <c r="O68" s="185"/>
      <c r="P68" s="185">
        <f t="shared" si="5"/>
        <v>-1.5522502171707053</v>
      </c>
      <c r="Q68" s="186">
        <f t="shared" si="6"/>
        <v>-0.12651060280571558</v>
      </c>
      <c r="R68" s="182"/>
      <c r="S68" s="182"/>
      <c r="T68" s="230"/>
      <c r="U68" s="233"/>
      <c r="V68" t="s">
        <v>360</v>
      </c>
      <c r="W68" s="191"/>
    </row>
    <row r="69" spans="1:23" x14ac:dyDescent="0.25">
      <c r="A69" s="110" t="s">
        <v>285</v>
      </c>
      <c r="B69" s="110" t="s">
        <v>240</v>
      </c>
      <c r="C69" s="110">
        <v>16.890999999999998</v>
      </c>
      <c r="D69" s="177"/>
      <c r="E69" s="178" t="str">
        <f t="shared" si="9"/>
        <v>Кемеровская область</v>
      </c>
      <c r="F69" s="178" t="str">
        <f t="shared" si="9"/>
        <v>ПАО "МРСК Сибири"</v>
      </c>
      <c r="G69" s="179" t="str">
        <f t="shared" si="10"/>
        <v>Кузбассэнерго-РЭС</v>
      </c>
      <c r="H69" s="191" t="s">
        <v>288</v>
      </c>
      <c r="I69" s="181"/>
      <c r="J69" s="182"/>
      <c r="K69" s="182"/>
      <c r="L69" s="183"/>
      <c r="M69" s="184">
        <v>2.2050804106952913</v>
      </c>
      <c r="N69" s="185">
        <v>2.3981931392699098</v>
      </c>
      <c r="O69" s="185"/>
      <c r="P69" s="185">
        <f t="shared" si="5"/>
        <v>0.19311272857461859</v>
      </c>
      <c r="Q69" s="186">
        <f t="shared" si="6"/>
        <v>8.7576275059161102E-2</v>
      </c>
      <c r="R69" s="182"/>
      <c r="S69" s="182"/>
      <c r="T69" s="230"/>
      <c r="U69" s="233"/>
      <c r="V69" t="s">
        <v>360</v>
      </c>
      <c r="W69" s="191"/>
    </row>
    <row r="70" spans="1:23" x14ac:dyDescent="0.25">
      <c r="D70" s="177"/>
      <c r="E70" s="178" t="str">
        <f t="shared" si="9"/>
        <v>Кемеровская область</v>
      </c>
      <c r="F70" s="178" t="str">
        <f t="shared" si="9"/>
        <v>ПАО "МРСК Сибири"</v>
      </c>
      <c r="G70" s="179" t="str">
        <f t="shared" si="10"/>
        <v>Кузбассэнерго-РЭС</v>
      </c>
      <c r="H70" s="191" t="s">
        <v>229</v>
      </c>
      <c r="I70" s="181"/>
      <c r="J70" s="182"/>
      <c r="K70" s="182"/>
      <c r="L70" s="183"/>
      <c r="M70" s="184">
        <v>0</v>
      </c>
      <c r="N70" s="185">
        <v>0</v>
      </c>
      <c r="O70" s="185"/>
      <c r="P70" s="185">
        <f t="shared" ref="P70" si="55">N70-M70</f>
        <v>0</v>
      </c>
      <c r="Q70" s="186" t="str">
        <f t="shared" ref="Q70" si="56">IFERROR(N70/M70-1,"")</f>
        <v/>
      </c>
      <c r="R70" s="182"/>
      <c r="S70" s="182"/>
      <c r="T70" s="230"/>
      <c r="U70" s="233"/>
      <c r="V70" t="s">
        <v>360</v>
      </c>
      <c r="W70" s="191"/>
    </row>
    <row r="71" spans="1:23" x14ac:dyDescent="0.25">
      <c r="A71" s="133" t="s">
        <v>286</v>
      </c>
      <c r="D71" s="177"/>
      <c r="E71" s="178" t="str">
        <f t="shared" si="9"/>
        <v>Кемеровская область</v>
      </c>
      <c r="F71" s="178" t="str">
        <f t="shared" si="9"/>
        <v>ПАО "МРСК Сибири"</v>
      </c>
      <c r="G71" s="179" t="str">
        <f t="shared" si="10"/>
        <v>Кузбассэнерго-РЭС</v>
      </c>
      <c r="H71" s="191" t="s">
        <v>230</v>
      </c>
      <c r="I71" s="181"/>
      <c r="J71" s="182"/>
      <c r="K71" s="182"/>
      <c r="L71" s="183"/>
      <c r="M71" s="189">
        <v>0.3293681554886575</v>
      </c>
      <c r="N71" s="185">
        <v>0.33610410683812958</v>
      </c>
      <c r="O71" s="185"/>
      <c r="P71" s="185">
        <f>N71-M71</f>
        <v>6.7359513494720802E-3</v>
      </c>
      <c r="Q71" s="186">
        <f>IFERROR(N71/M71-1,"")</f>
        <v>2.0451131164998193E-2</v>
      </c>
      <c r="R71" s="182"/>
      <c r="S71" s="182"/>
      <c r="T71" s="230"/>
      <c r="U71" s="233"/>
      <c r="V71" t="s">
        <v>360</v>
      </c>
      <c r="W71" s="191"/>
    </row>
    <row r="72" spans="1:23" ht="60" x14ac:dyDescent="0.25">
      <c r="D72" s="168" t="s">
        <v>17</v>
      </c>
      <c r="E72" s="169" t="str">
        <f t="shared" si="9"/>
        <v>Кемеровская область</v>
      </c>
      <c r="F72" s="169" t="str">
        <f t="shared" si="9"/>
        <v>ПАО "МРСК Сибири"</v>
      </c>
      <c r="G72" s="170" t="str">
        <f t="shared" si="10"/>
        <v>Кузбассэнерго-РЭС</v>
      </c>
      <c r="H72" s="171" t="s">
        <v>187</v>
      </c>
      <c r="I72" s="138"/>
      <c r="J72" s="139"/>
      <c r="K72" s="139"/>
      <c r="L72" s="140"/>
      <c r="M72" s="172">
        <v>5.3732802785804825</v>
      </c>
      <c r="N72" s="173">
        <v>4.9051220124452204</v>
      </c>
      <c r="O72" s="173"/>
      <c r="P72" s="173">
        <f t="shared" si="5"/>
        <v>-0.46815826613526212</v>
      </c>
      <c r="Q72" s="174">
        <f t="shared" si="6"/>
        <v>-8.7127088456837476E-2</v>
      </c>
      <c r="R72" s="139"/>
      <c r="S72" s="139"/>
      <c r="T72" s="229"/>
      <c r="U72" s="232"/>
      <c r="V72" s="171"/>
      <c r="W72" s="171" t="s">
        <v>364</v>
      </c>
    </row>
    <row r="73" spans="1:23" x14ac:dyDescent="0.25">
      <c r="A73" s="110" t="s">
        <v>327</v>
      </c>
      <c r="B73" s="110" t="s">
        <v>240</v>
      </c>
      <c r="C73" s="110">
        <v>6</v>
      </c>
      <c r="D73" s="177"/>
      <c r="E73" s="178" t="str">
        <f t="shared" si="9"/>
        <v>Кемеровская область</v>
      </c>
      <c r="F73" s="178" t="str">
        <f t="shared" si="9"/>
        <v>ПАО "МРСК Сибири"</v>
      </c>
      <c r="G73" s="179" t="str">
        <f t="shared" si="10"/>
        <v>Кузбассэнерго-РЭС</v>
      </c>
      <c r="H73" s="191" t="s">
        <v>325</v>
      </c>
      <c r="I73" s="181"/>
      <c r="J73" s="182"/>
      <c r="K73" s="182"/>
      <c r="L73" s="183"/>
      <c r="M73" s="185">
        <v>1.5611110308425458</v>
      </c>
      <c r="N73" s="185">
        <v>1.7503996983123637</v>
      </c>
      <c r="O73" s="185"/>
      <c r="P73" s="185">
        <f t="shared" si="5"/>
        <v>0.18928866746981798</v>
      </c>
      <c r="Q73" s="186">
        <f t="shared" si="6"/>
        <v>0.12125253343937814</v>
      </c>
      <c r="R73" s="182"/>
      <c r="S73" s="182"/>
      <c r="T73" s="230"/>
      <c r="U73" s="233"/>
      <c r="V73" t="s">
        <v>360</v>
      </c>
      <c r="W73" s="191"/>
    </row>
    <row r="74" spans="1:23" x14ac:dyDescent="0.25">
      <c r="A74" s="110" t="s">
        <v>328</v>
      </c>
      <c r="B74" s="110" t="s">
        <v>329</v>
      </c>
      <c r="C74" s="110">
        <v>9.2460000000000004</v>
      </c>
      <c r="D74" s="177"/>
      <c r="E74" s="178" t="str">
        <f t="shared" si="9"/>
        <v>Кемеровская область</v>
      </c>
      <c r="F74" s="178" t="str">
        <f t="shared" si="9"/>
        <v>ПАО "МРСК Сибири"</v>
      </c>
      <c r="G74" s="179" t="str">
        <f t="shared" si="10"/>
        <v>Кузбассэнерго-РЭС</v>
      </c>
      <c r="H74" s="191" t="s">
        <v>326</v>
      </c>
      <c r="I74" s="181"/>
      <c r="J74" s="182"/>
      <c r="K74" s="182"/>
      <c r="L74" s="183"/>
      <c r="M74" s="185">
        <v>0</v>
      </c>
      <c r="N74" s="185">
        <v>0</v>
      </c>
      <c r="O74" s="185"/>
      <c r="P74" s="185">
        <f t="shared" si="5"/>
        <v>0</v>
      </c>
      <c r="Q74" s="186" t="str">
        <f t="shared" si="6"/>
        <v/>
      </c>
      <c r="R74" s="182"/>
      <c r="S74" s="182"/>
      <c r="T74" s="230"/>
      <c r="U74" s="233"/>
      <c r="V74" t="s">
        <v>360</v>
      </c>
      <c r="W74" s="191"/>
    </row>
    <row r="75" spans="1:23" x14ac:dyDescent="0.25">
      <c r="D75" s="177"/>
      <c r="E75" s="178" t="str">
        <f t="shared" si="9"/>
        <v>Кемеровская область</v>
      </c>
      <c r="F75" s="178" t="str">
        <f t="shared" si="9"/>
        <v>ПАО "МРСК Сибири"</v>
      </c>
      <c r="G75" s="179" t="str">
        <f t="shared" si="10"/>
        <v>Кузбассэнерго-РЭС</v>
      </c>
      <c r="H75" s="191" t="s">
        <v>229</v>
      </c>
      <c r="I75" s="181"/>
      <c r="J75" s="182"/>
      <c r="K75" s="182"/>
      <c r="L75" s="183"/>
      <c r="M75" s="185">
        <v>0</v>
      </c>
      <c r="N75" s="185">
        <v>0</v>
      </c>
      <c r="O75" s="185"/>
      <c r="P75" s="185">
        <f>N75-M75</f>
        <v>0</v>
      </c>
      <c r="Q75" s="186" t="str">
        <f>IFERROR(N75/M75-1,"")</f>
        <v/>
      </c>
      <c r="R75" s="182"/>
      <c r="S75" s="182"/>
      <c r="T75" s="230"/>
      <c r="U75" s="233"/>
      <c r="V75" t="s">
        <v>360</v>
      </c>
      <c r="W75" s="191"/>
    </row>
    <row r="76" spans="1:23" x14ac:dyDescent="0.25">
      <c r="A76" s="133" t="s">
        <v>330</v>
      </c>
      <c r="D76" s="177"/>
      <c r="E76" s="178" t="str">
        <f t="shared" si="9"/>
        <v>Кемеровская область</v>
      </c>
      <c r="F76" s="178" t="str">
        <f t="shared" si="9"/>
        <v>ПАО "МРСК Сибири"</v>
      </c>
      <c r="G76" s="179" t="str">
        <f t="shared" si="10"/>
        <v>Кузбассэнерго-РЭС</v>
      </c>
      <c r="H76" s="191" t="s">
        <v>230</v>
      </c>
      <c r="I76" s="181"/>
      <c r="J76" s="182"/>
      <c r="K76" s="182"/>
      <c r="L76" s="183"/>
      <c r="M76" s="185">
        <v>3.8121692477379368</v>
      </c>
      <c r="N76" s="185">
        <v>3.1547223141328566</v>
      </c>
      <c r="O76" s="185"/>
      <c r="P76" s="185">
        <f>N76-M76</f>
        <v>-0.65744693360508011</v>
      </c>
      <c r="Q76" s="186">
        <f>IFERROR(N76/M76-1,"")</f>
        <v>-0.17246005905828965</v>
      </c>
      <c r="R76" s="182"/>
      <c r="S76" s="182"/>
      <c r="T76" s="230"/>
      <c r="U76" s="233"/>
      <c r="V76" t="s">
        <v>360</v>
      </c>
      <c r="W76" s="191"/>
    </row>
    <row r="77" spans="1:23" ht="105" x14ac:dyDescent="0.25">
      <c r="D77" s="168" t="s">
        <v>19</v>
      </c>
      <c r="E77" s="169" t="str">
        <f t="shared" si="9"/>
        <v>Кемеровская область</v>
      </c>
      <c r="F77" s="169" t="str">
        <f t="shared" si="9"/>
        <v>ПАО "МРСК Сибири"</v>
      </c>
      <c r="G77" s="170" t="str">
        <f t="shared" si="10"/>
        <v>Кузбассэнерго-РЭС</v>
      </c>
      <c r="H77" s="171" t="s">
        <v>188</v>
      </c>
      <c r="I77" s="138"/>
      <c r="J77" s="139"/>
      <c r="K77" s="139"/>
      <c r="L77" s="140"/>
      <c r="M77" s="172">
        <v>6.4244966822944942</v>
      </c>
      <c r="N77" s="173">
        <v>7.291373367551591</v>
      </c>
      <c r="O77" s="173"/>
      <c r="P77" s="173">
        <f t="shared" si="5"/>
        <v>0.86687668525709682</v>
      </c>
      <c r="Q77" s="174">
        <f t="shared" si="6"/>
        <v>0.13493301158457349</v>
      </c>
      <c r="R77" s="139"/>
      <c r="S77" s="139"/>
      <c r="T77" s="229"/>
      <c r="U77" s="232"/>
      <c r="V77" s="171"/>
      <c r="W77" s="171" t="s">
        <v>367</v>
      </c>
    </row>
    <row r="78" spans="1:23" x14ac:dyDescent="0.25">
      <c r="A78" s="110" t="s">
        <v>333</v>
      </c>
      <c r="B78" s="110" t="s">
        <v>240</v>
      </c>
      <c r="C78" s="110">
        <v>8.0659999999999989</v>
      </c>
      <c r="D78" s="177"/>
      <c r="E78" s="178" t="str">
        <f t="shared" si="9"/>
        <v>Кемеровская область</v>
      </c>
      <c r="F78" s="178" t="str">
        <f t="shared" si="9"/>
        <v>ПАО "МРСК Сибири"</v>
      </c>
      <c r="G78" s="179" t="str">
        <f t="shared" si="10"/>
        <v>Кузбассэнерго-РЭС</v>
      </c>
      <c r="H78" s="191" t="s">
        <v>331</v>
      </c>
      <c r="I78" s="181"/>
      <c r="J78" s="182"/>
      <c r="K78" s="182"/>
      <c r="L78" s="183"/>
      <c r="M78" s="189">
        <v>0.77202745019559094</v>
      </c>
      <c r="N78" s="190">
        <v>0.70858668918631862</v>
      </c>
      <c r="O78" s="190"/>
      <c r="P78" s="185">
        <f t="shared" si="5"/>
        <v>-6.3440761009272317E-2</v>
      </c>
      <c r="Q78" s="186">
        <f t="shared" si="6"/>
        <v>-8.2174229676936772E-2</v>
      </c>
      <c r="R78" s="182"/>
      <c r="S78" s="182"/>
      <c r="T78" s="230"/>
      <c r="U78" s="233"/>
      <c r="V78" t="s">
        <v>360</v>
      </c>
      <c r="W78" s="191"/>
    </row>
    <row r="79" spans="1:23" x14ac:dyDescent="0.25">
      <c r="A79" s="110" t="s">
        <v>334</v>
      </c>
      <c r="B79" s="110" t="s">
        <v>235</v>
      </c>
      <c r="C79" s="110">
        <v>16.66</v>
      </c>
      <c r="D79" s="177"/>
      <c r="E79" s="178" t="str">
        <f t="shared" si="9"/>
        <v>Кемеровская область</v>
      </c>
      <c r="F79" s="178" t="str">
        <f t="shared" si="9"/>
        <v>ПАО "МРСК Сибири"</v>
      </c>
      <c r="G79" s="179" t="str">
        <f t="shared" si="10"/>
        <v>Кузбассэнерго-РЭС</v>
      </c>
      <c r="H79" s="191" t="s">
        <v>332</v>
      </c>
      <c r="I79" s="181"/>
      <c r="J79" s="182"/>
      <c r="K79" s="182"/>
      <c r="L79" s="183"/>
      <c r="M79" s="189">
        <v>2.156480129892116E-2</v>
      </c>
      <c r="N79" s="190">
        <v>1.1843795003913053E-2</v>
      </c>
      <c r="O79" s="190"/>
      <c r="P79" s="185">
        <f t="shared" si="5"/>
        <v>-9.7210062950081073E-3</v>
      </c>
      <c r="Q79" s="186">
        <f t="shared" si="6"/>
        <v>-0.45078116697019732</v>
      </c>
      <c r="R79" s="182"/>
      <c r="S79" s="182"/>
      <c r="T79" s="230"/>
      <c r="U79" s="233"/>
      <c r="V79" t="s">
        <v>360</v>
      </c>
      <c r="W79" s="191"/>
    </row>
    <row r="80" spans="1:23" x14ac:dyDescent="0.25">
      <c r="D80" s="177"/>
      <c r="E80" s="178" t="str">
        <f t="shared" si="9"/>
        <v>Кемеровская область</v>
      </c>
      <c r="F80" s="178" t="str">
        <f t="shared" si="9"/>
        <v>ПАО "МРСК Сибири"</v>
      </c>
      <c r="G80" s="179" t="str">
        <f t="shared" si="10"/>
        <v>Кузбассэнерго-РЭС</v>
      </c>
      <c r="H80" s="191" t="s">
        <v>229</v>
      </c>
      <c r="I80" s="181"/>
      <c r="J80" s="182"/>
      <c r="K80" s="182"/>
      <c r="L80" s="183"/>
      <c r="M80" s="184">
        <v>0</v>
      </c>
      <c r="N80" s="185">
        <v>0</v>
      </c>
      <c r="O80" s="185"/>
      <c r="P80" s="185">
        <f t="shared" ref="P80" si="57">N80-M80</f>
        <v>0</v>
      </c>
      <c r="Q80" s="186" t="str">
        <f t="shared" ref="Q80" si="58">IFERROR(N80/M80-1,"")</f>
        <v/>
      </c>
      <c r="R80" s="182"/>
      <c r="S80" s="182"/>
      <c r="T80" s="230"/>
      <c r="U80" s="233"/>
      <c r="V80" t="s">
        <v>360</v>
      </c>
      <c r="W80" s="191"/>
    </row>
    <row r="81" spans="1:23" x14ac:dyDescent="0.25">
      <c r="A81" s="133" t="s">
        <v>335</v>
      </c>
      <c r="D81" s="177"/>
      <c r="E81" s="178" t="str">
        <f t="shared" si="9"/>
        <v>Кемеровская область</v>
      </c>
      <c r="F81" s="178" t="str">
        <f t="shared" si="9"/>
        <v>ПАО "МРСК Сибири"</v>
      </c>
      <c r="G81" s="179" t="str">
        <f t="shared" si="10"/>
        <v>Кузбассэнерго-РЭС</v>
      </c>
      <c r="H81" s="191" t="s">
        <v>230</v>
      </c>
      <c r="I81" s="181"/>
      <c r="J81" s="182"/>
      <c r="K81" s="182"/>
      <c r="L81" s="183"/>
      <c r="M81" s="189">
        <v>5.6309044307999816</v>
      </c>
      <c r="N81" s="185">
        <v>6.5709428833613597</v>
      </c>
      <c r="O81" s="185"/>
      <c r="P81" s="185">
        <f t="shared" si="5"/>
        <v>0.94003845256137808</v>
      </c>
      <c r="Q81" s="186">
        <f t="shared" si="6"/>
        <v>0.16694271126669191</v>
      </c>
      <c r="R81" s="182"/>
      <c r="S81" s="182"/>
      <c r="T81" s="230"/>
      <c r="U81" s="233"/>
      <c r="V81" t="s">
        <v>360</v>
      </c>
      <c r="W81" s="191"/>
    </row>
    <row r="82" spans="1:23" ht="165" x14ac:dyDescent="0.25">
      <c r="D82" s="168" t="s">
        <v>21</v>
      </c>
      <c r="E82" s="169" t="str">
        <f t="shared" si="9"/>
        <v>Кемеровская область</v>
      </c>
      <c r="F82" s="169" t="str">
        <f t="shared" si="9"/>
        <v>ПАО "МРСК Сибири"</v>
      </c>
      <c r="G82" s="170" t="str">
        <f t="shared" si="10"/>
        <v>Кузбассэнерго-РЭС</v>
      </c>
      <c r="H82" s="171" t="s">
        <v>189</v>
      </c>
      <c r="I82" s="138"/>
      <c r="J82" s="139"/>
      <c r="K82" s="139"/>
      <c r="L82" s="140"/>
      <c r="M82" s="172">
        <f>SUM(M83:M84)</f>
        <v>52.788597291457471</v>
      </c>
      <c r="N82" s="173">
        <f>SUM(N83:N84)</f>
        <v>56.508297028919515</v>
      </c>
      <c r="O82" s="173"/>
      <c r="P82" s="173">
        <f t="shared" si="5"/>
        <v>3.7196997374620437</v>
      </c>
      <c r="Q82" s="174">
        <f t="shared" si="6"/>
        <v>7.0464076113346374E-2</v>
      </c>
      <c r="R82" s="139"/>
      <c r="S82" s="139"/>
      <c r="T82" s="229"/>
      <c r="U82" s="232"/>
      <c r="V82" s="171"/>
      <c r="W82" s="171" t="s">
        <v>369</v>
      </c>
    </row>
    <row r="83" spans="1:23" x14ac:dyDescent="0.25">
      <c r="D83" s="177"/>
      <c r="E83" s="178" t="str">
        <f t="shared" si="9"/>
        <v>Кемеровская область</v>
      </c>
      <c r="F83" s="178" t="str">
        <f t="shared" si="9"/>
        <v>ПАО "МРСК Сибири"</v>
      </c>
      <c r="G83" s="179" t="str">
        <f t="shared" si="10"/>
        <v>Кузбассэнерго-РЭС</v>
      </c>
      <c r="H83" s="191" t="s">
        <v>229</v>
      </c>
      <c r="I83" s="181"/>
      <c r="J83" s="182"/>
      <c r="K83" s="182"/>
      <c r="L83" s="183"/>
      <c r="M83" s="184">
        <v>0</v>
      </c>
      <c r="N83" s="185">
        <v>0</v>
      </c>
      <c r="O83" s="185"/>
      <c r="P83" s="185">
        <f t="shared" ref="P83" si="59">N83-M83</f>
        <v>0</v>
      </c>
      <c r="Q83" s="186" t="str">
        <f t="shared" ref="Q83" si="60">IFERROR(N83/M83-1,"")</f>
        <v/>
      </c>
      <c r="R83" s="182"/>
      <c r="S83" s="182"/>
      <c r="T83" s="230"/>
      <c r="U83" s="233"/>
      <c r="V83" t="s">
        <v>360</v>
      </c>
      <c r="W83" s="191"/>
    </row>
    <row r="84" spans="1:23" x14ac:dyDescent="0.25">
      <c r="A84" s="133" t="s">
        <v>336</v>
      </c>
      <c r="D84" s="177"/>
      <c r="E84" s="178" t="str">
        <f t="shared" si="9"/>
        <v>Кемеровская область</v>
      </c>
      <c r="F84" s="178" t="str">
        <f t="shared" si="9"/>
        <v>ПАО "МРСК Сибири"</v>
      </c>
      <c r="G84" s="179" t="str">
        <f t="shared" si="10"/>
        <v>Кузбассэнерго-РЭС</v>
      </c>
      <c r="H84" s="191" t="s">
        <v>230</v>
      </c>
      <c r="I84" s="181"/>
      <c r="J84" s="182"/>
      <c r="K84" s="182"/>
      <c r="L84" s="183"/>
      <c r="M84" s="184">
        <v>52.788597291457471</v>
      </c>
      <c r="N84" s="185">
        <v>56.508297028919515</v>
      </c>
      <c r="O84" s="185"/>
      <c r="P84" s="185">
        <f t="shared" si="5"/>
        <v>3.7196997374620437</v>
      </c>
      <c r="Q84" s="186">
        <f t="shared" si="6"/>
        <v>7.0464076113346374E-2</v>
      </c>
      <c r="R84" s="182"/>
      <c r="S84" s="182"/>
      <c r="T84" s="230"/>
      <c r="U84" s="233"/>
      <c r="V84" t="s">
        <v>360</v>
      </c>
      <c r="W84" s="191"/>
    </row>
    <row r="85" spans="1:23" ht="75" x14ac:dyDescent="0.25">
      <c r="A85" s="133" t="s">
        <v>190</v>
      </c>
      <c r="D85" s="168" t="s">
        <v>23</v>
      </c>
      <c r="E85" s="169" t="str">
        <f t="shared" si="9"/>
        <v>Кемеровская область</v>
      </c>
      <c r="F85" s="169" t="str">
        <f t="shared" si="9"/>
        <v>ПАО "МРСК Сибири"</v>
      </c>
      <c r="G85" s="170" t="str">
        <f t="shared" si="10"/>
        <v>Кузбассэнерго-РЭС</v>
      </c>
      <c r="H85" s="171" t="s">
        <v>190</v>
      </c>
      <c r="I85" s="138"/>
      <c r="J85" s="139"/>
      <c r="K85" s="139"/>
      <c r="L85" s="140"/>
      <c r="M85" s="192">
        <v>37.704031192047935</v>
      </c>
      <c r="N85" s="193">
        <v>47.851380255468264</v>
      </c>
      <c r="O85" s="193"/>
      <c r="P85" s="193">
        <f t="shared" si="5"/>
        <v>10.147349063420329</v>
      </c>
      <c r="Q85" s="194">
        <f t="shared" si="6"/>
        <v>0.26913167485285983</v>
      </c>
      <c r="R85" s="139"/>
      <c r="S85" s="139"/>
      <c r="T85" s="229"/>
      <c r="U85" s="232"/>
      <c r="V85" s="171"/>
      <c r="W85" s="171" t="s">
        <v>366</v>
      </c>
    </row>
    <row r="86" spans="1:23" ht="150" x14ac:dyDescent="0.25">
      <c r="D86" s="168" t="s">
        <v>25</v>
      </c>
      <c r="E86" s="169" t="str">
        <f t="shared" si="9"/>
        <v>Кемеровская область</v>
      </c>
      <c r="F86" s="169" t="str">
        <f t="shared" si="9"/>
        <v>ПАО "МРСК Сибири"</v>
      </c>
      <c r="G86" s="170" t="str">
        <f t="shared" si="10"/>
        <v>Кузбассэнерго-РЭС</v>
      </c>
      <c r="H86" s="171" t="s">
        <v>191</v>
      </c>
      <c r="I86" s="138"/>
      <c r="J86" s="139"/>
      <c r="K86" s="139"/>
      <c r="L86" s="140"/>
      <c r="M86" s="172">
        <f>SUM(M87:M111)</f>
        <v>1050.6769917702163</v>
      </c>
      <c r="N86" s="173">
        <f>SUM(N87:N111)</f>
        <v>1104.6202349992054</v>
      </c>
      <c r="O86" s="173"/>
      <c r="P86" s="173">
        <f t="shared" si="5"/>
        <v>53.943243228989104</v>
      </c>
      <c r="Q86" s="174">
        <f t="shared" si="6"/>
        <v>5.1341414774966898E-2</v>
      </c>
      <c r="R86" s="139"/>
      <c r="S86" s="139"/>
      <c r="T86" s="229"/>
      <c r="U86" s="232"/>
      <c r="V86" s="171"/>
      <c r="W86" s="171" t="s">
        <v>365</v>
      </c>
    </row>
    <row r="87" spans="1:23" x14ac:dyDescent="0.25">
      <c r="D87" s="177"/>
      <c r="E87" s="178" t="str">
        <f t="shared" si="9"/>
        <v>Кемеровская область</v>
      </c>
      <c r="F87" s="178" t="str">
        <f t="shared" si="9"/>
        <v>ПАО "МРСК Сибири"</v>
      </c>
      <c r="G87" s="179" t="str">
        <f t="shared" si="10"/>
        <v>Кузбассэнерго-РЭС</v>
      </c>
      <c r="H87" s="180" t="s">
        <v>337</v>
      </c>
      <c r="I87" s="181"/>
      <c r="J87" s="182"/>
      <c r="K87" s="182"/>
      <c r="L87" s="183"/>
      <c r="M87" s="184">
        <v>242.17593788423426</v>
      </c>
      <c r="N87" s="185">
        <v>258.01471984175276</v>
      </c>
      <c r="O87" s="185"/>
      <c r="P87" s="185">
        <f t="shared" si="5"/>
        <v>15.838781957518506</v>
      </c>
      <c r="Q87" s="186">
        <f t="shared" si="6"/>
        <v>6.5401963943626074E-2</v>
      </c>
      <c r="R87" s="182"/>
      <c r="S87" s="182"/>
      <c r="T87" s="230"/>
      <c r="U87" s="233"/>
      <c r="V87" t="s">
        <v>360</v>
      </c>
      <c r="W87" s="191"/>
    </row>
    <row r="88" spans="1:23" x14ac:dyDescent="0.25">
      <c r="D88" s="177"/>
      <c r="E88" s="178" t="str">
        <f t="shared" si="9"/>
        <v>Кемеровская область</v>
      </c>
      <c r="F88" s="178" t="str">
        <f t="shared" si="9"/>
        <v>ПАО "МРСК Сибири"</v>
      </c>
      <c r="G88" s="179" t="str">
        <f t="shared" si="10"/>
        <v>Кузбассэнерго-РЭС</v>
      </c>
      <c r="H88" s="180" t="s">
        <v>338</v>
      </c>
      <c r="I88" s="181"/>
      <c r="J88" s="182"/>
      <c r="K88" s="182"/>
      <c r="L88" s="183"/>
      <c r="M88" s="184">
        <v>167.97243516758542</v>
      </c>
      <c r="N88" s="185">
        <v>183.82404430060217</v>
      </c>
      <c r="O88" s="185"/>
      <c r="P88" s="185">
        <f t="shared" si="5"/>
        <v>15.851609133016751</v>
      </c>
      <c r="Q88" s="186">
        <f t="shared" si="6"/>
        <v>9.4370300205516955E-2</v>
      </c>
      <c r="R88" s="182"/>
      <c r="S88" s="182"/>
      <c r="T88" s="230"/>
      <c r="U88" s="233"/>
      <c r="V88" t="s">
        <v>360</v>
      </c>
      <c r="W88" s="191"/>
    </row>
    <row r="89" spans="1:23" x14ac:dyDescent="0.25">
      <c r="D89" s="177"/>
      <c r="E89" s="178" t="str">
        <f t="shared" ref="E89:F89" si="61">E88</f>
        <v>Кемеровская область</v>
      </c>
      <c r="F89" s="178" t="str">
        <f t="shared" si="61"/>
        <v>ПАО "МРСК Сибири"</v>
      </c>
      <c r="G89" s="179" t="str">
        <f t="shared" si="10"/>
        <v>Кузбассэнерго-РЭС</v>
      </c>
      <c r="H89" s="180" t="s">
        <v>339</v>
      </c>
      <c r="I89" s="181"/>
      <c r="J89" s="182"/>
      <c r="K89" s="182"/>
      <c r="L89" s="183"/>
      <c r="M89" s="184">
        <v>138.60569628757455</v>
      </c>
      <c r="N89" s="185">
        <v>171.89253481618496</v>
      </c>
      <c r="O89" s="185"/>
      <c r="P89" s="185">
        <f t="shared" ref="P89:P109" si="62">N89-M89</f>
        <v>33.286838528610417</v>
      </c>
      <c r="Q89" s="186">
        <f t="shared" ref="Q89:Q109" si="63">IFERROR(N89/M89-1,"")</f>
        <v>0.24015491008066503</v>
      </c>
      <c r="R89" s="182"/>
      <c r="S89" s="182"/>
      <c r="T89" s="230"/>
      <c r="U89" s="233"/>
      <c r="V89" t="s">
        <v>360</v>
      </c>
      <c r="W89" s="191"/>
    </row>
    <row r="90" spans="1:23" ht="26.25" x14ac:dyDescent="0.25">
      <c r="D90" s="177"/>
      <c r="E90" s="178" t="str">
        <f t="shared" ref="E90:F90" si="64">E89</f>
        <v>Кемеровская область</v>
      </c>
      <c r="F90" s="178" t="str">
        <f t="shared" si="64"/>
        <v>ПАО "МРСК Сибири"</v>
      </c>
      <c r="G90" s="179" t="str">
        <f t="shared" si="10"/>
        <v>Кузбассэнерго-РЭС</v>
      </c>
      <c r="H90" s="180" t="s">
        <v>340</v>
      </c>
      <c r="I90" s="181"/>
      <c r="J90" s="182"/>
      <c r="K90" s="182"/>
      <c r="L90" s="183"/>
      <c r="M90" s="184">
        <v>126.88698711325637</v>
      </c>
      <c r="N90" s="185">
        <v>135.7207687276813</v>
      </c>
      <c r="O90" s="185"/>
      <c r="P90" s="185">
        <f t="shared" si="62"/>
        <v>8.8337816144249359</v>
      </c>
      <c r="Q90" s="186">
        <f t="shared" si="63"/>
        <v>6.9619287331175395E-2</v>
      </c>
      <c r="R90" s="182"/>
      <c r="S90" s="182"/>
      <c r="T90" s="230"/>
      <c r="U90" s="233"/>
      <c r="V90" t="s">
        <v>360</v>
      </c>
      <c r="W90" s="191"/>
    </row>
    <row r="91" spans="1:23" x14ac:dyDescent="0.25">
      <c r="D91" s="177"/>
      <c r="E91" s="178" t="str">
        <f t="shared" ref="E91:F91" si="65">E90</f>
        <v>Кемеровская область</v>
      </c>
      <c r="F91" s="178" t="str">
        <f t="shared" si="65"/>
        <v>ПАО "МРСК Сибири"</v>
      </c>
      <c r="G91" s="179" t="str">
        <f t="shared" si="10"/>
        <v>Кузбассэнерго-РЭС</v>
      </c>
      <c r="H91" s="180" t="s">
        <v>341</v>
      </c>
      <c r="I91" s="181"/>
      <c r="J91" s="182"/>
      <c r="K91" s="182"/>
      <c r="L91" s="183"/>
      <c r="M91" s="184">
        <v>67.755486490832141</v>
      </c>
      <c r="N91" s="185">
        <v>68.447127335025414</v>
      </c>
      <c r="O91" s="185"/>
      <c r="P91" s="185">
        <f t="shared" si="62"/>
        <v>0.6916408441932731</v>
      </c>
      <c r="Q91" s="186">
        <f t="shared" si="63"/>
        <v>1.0207894297783016E-2</v>
      </c>
      <c r="R91" s="182"/>
      <c r="S91" s="182"/>
      <c r="T91" s="230"/>
      <c r="U91" s="233"/>
      <c r="V91" t="s">
        <v>360</v>
      </c>
      <c r="W91" s="191"/>
    </row>
    <row r="92" spans="1:23" x14ac:dyDescent="0.25">
      <c r="D92" s="177"/>
      <c r="E92" s="178" t="str">
        <f t="shared" ref="E92:F92" si="66">E91</f>
        <v>Кемеровская область</v>
      </c>
      <c r="F92" s="178" t="str">
        <f t="shared" si="66"/>
        <v>ПАО "МРСК Сибири"</v>
      </c>
      <c r="G92" s="179" t="str">
        <f t="shared" si="10"/>
        <v>Кузбассэнерго-РЭС</v>
      </c>
      <c r="H92" s="180" t="s">
        <v>342</v>
      </c>
      <c r="I92" s="181"/>
      <c r="J92" s="182"/>
      <c r="K92" s="182"/>
      <c r="L92" s="183"/>
      <c r="M92" s="184">
        <v>60.336302564451515</v>
      </c>
      <c r="N92" s="185">
        <v>53.819087689548567</v>
      </c>
      <c r="O92" s="185"/>
      <c r="P92" s="185">
        <f t="shared" si="62"/>
        <v>-6.5172148749029475</v>
      </c>
      <c r="Q92" s="186">
        <f t="shared" si="63"/>
        <v>-0.10801482023100817</v>
      </c>
      <c r="R92" s="182"/>
      <c r="S92" s="182"/>
      <c r="T92" s="230"/>
      <c r="U92" s="233"/>
      <c r="V92" t="s">
        <v>360</v>
      </c>
      <c r="W92" s="191"/>
    </row>
    <row r="93" spans="1:23" x14ac:dyDescent="0.25">
      <c r="D93" s="177"/>
      <c r="E93" s="178" t="str">
        <f t="shared" ref="E93:F93" si="67">E92</f>
        <v>Кемеровская область</v>
      </c>
      <c r="F93" s="178" t="str">
        <f t="shared" si="67"/>
        <v>ПАО "МРСК Сибири"</v>
      </c>
      <c r="G93" s="179" t="str">
        <f t="shared" si="10"/>
        <v>Кузбассэнерго-РЭС</v>
      </c>
      <c r="H93" s="180" t="s">
        <v>343</v>
      </c>
      <c r="I93" s="181"/>
      <c r="J93" s="182"/>
      <c r="K93" s="182"/>
      <c r="L93" s="183"/>
      <c r="M93" s="184">
        <v>56.02321466732743</v>
      </c>
      <c r="N93" s="185">
        <v>56.719330866809301</v>
      </c>
      <c r="O93" s="185"/>
      <c r="P93" s="185">
        <f t="shared" si="62"/>
        <v>0.69611619948187098</v>
      </c>
      <c r="Q93" s="186">
        <f t="shared" si="63"/>
        <v>1.2425495459614133E-2</v>
      </c>
      <c r="R93" s="182"/>
      <c r="S93" s="182"/>
      <c r="T93" s="230"/>
      <c r="U93" s="233"/>
      <c r="V93" t="s">
        <v>360</v>
      </c>
      <c r="W93" s="191"/>
    </row>
    <row r="94" spans="1:23" x14ac:dyDescent="0.25">
      <c r="D94" s="177"/>
      <c r="E94" s="178" t="str">
        <f t="shared" ref="E94:F94" si="68">E93</f>
        <v>Кемеровская область</v>
      </c>
      <c r="F94" s="178" t="str">
        <f t="shared" si="68"/>
        <v>ПАО "МРСК Сибири"</v>
      </c>
      <c r="G94" s="179" t="str">
        <f t="shared" si="10"/>
        <v>Кузбассэнерго-РЭС</v>
      </c>
      <c r="H94" s="180" t="s">
        <v>344</v>
      </c>
      <c r="I94" s="181"/>
      <c r="J94" s="182"/>
      <c r="K94" s="182"/>
      <c r="L94" s="183"/>
      <c r="M94" s="184">
        <v>30.069251253075819</v>
      </c>
      <c r="N94" s="185">
        <v>29.7636811884358</v>
      </c>
      <c r="O94" s="185"/>
      <c r="P94" s="185">
        <f t="shared" si="62"/>
        <v>-0.30557006464001901</v>
      </c>
      <c r="Q94" s="186">
        <f t="shared" si="63"/>
        <v>-1.0162210627335133E-2</v>
      </c>
      <c r="R94" s="182"/>
      <c r="S94" s="182"/>
      <c r="T94" s="230"/>
      <c r="U94" s="233"/>
      <c r="V94" t="s">
        <v>360</v>
      </c>
      <c r="W94" s="191"/>
    </row>
    <row r="95" spans="1:23" x14ac:dyDescent="0.25">
      <c r="D95" s="177"/>
      <c r="E95" s="178" t="str">
        <f t="shared" ref="E95:F95" si="69">E94</f>
        <v>Кемеровская область</v>
      </c>
      <c r="F95" s="178" t="str">
        <f t="shared" si="69"/>
        <v>ПАО "МРСК Сибири"</v>
      </c>
      <c r="G95" s="179" t="str">
        <f t="shared" si="10"/>
        <v>Кузбассэнерго-РЭС</v>
      </c>
      <c r="H95" s="180" t="s">
        <v>345</v>
      </c>
      <c r="I95" s="181"/>
      <c r="J95" s="182"/>
      <c r="K95" s="182"/>
      <c r="L95" s="183"/>
      <c r="M95" s="184">
        <v>32.708383710828564</v>
      </c>
      <c r="N95" s="185">
        <v>31.636203744921538</v>
      </c>
      <c r="O95" s="185"/>
      <c r="P95" s="185">
        <f t="shared" si="62"/>
        <v>-1.0721799659070257</v>
      </c>
      <c r="Q95" s="186">
        <f t="shared" si="63"/>
        <v>-3.2779973947537622E-2</v>
      </c>
      <c r="R95" s="182"/>
      <c r="S95" s="182"/>
      <c r="T95" s="230"/>
      <c r="U95" s="233"/>
      <c r="V95" t="s">
        <v>360</v>
      </c>
      <c r="W95" s="191"/>
    </row>
    <row r="96" spans="1:23" ht="26.25" x14ac:dyDescent="0.25">
      <c r="D96" s="177"/>
      <c r="E96" s="178" t="str">
        <f t="shared" ref="E96:F96" si="70">E95</f>
        <v>Кемеровская область</v>
      </c>
      <c r="F96" s="178" t="str">
        <f t="shared" si="70"/>
        <v>ПАО "МРСК Сибири"</v>
      </c>
      <c r="G96" s="179" t="str">
        <f t="shared" si="10"/>
        <v>Кузбассэнерго-РЭС</v>
      </c>
      <c r="H96" s="180" t="s">
        <v>346</v>
      </c>
      <c r="I96" s="181"/>
      <c r="J96" s="182"/>
      <c r="K96" s="182"/>
      <c r="L96" s="183"/>
      <c r="M96" s="184">
        <v>22.143804454616347</v>
      </c>
      <c r="N96" s="185">
        <v>23.89538891411727</v>
      </c>
      <c r="O96" s="185"/>
      <c r="P96" s="185">
        <f t="shared" si="62"/>
        <v>1.751584459500922</v>
      </c>
      <c r="Q96" s="186">
        <f t="shared" si="63"/>
        <v>7.9100430239563702E-2</v>
      </c>
      <c r="R96" s="182"/>
      <c r="S96" s="182"/>
      <c r="T96" s="230"/>
      <c r="U96" s="233"/>
      <c r="V96" t="s">
        <v>360</v>
      </c>
      <c r="W96" s="191"/>
    </row>
    <row r="97" spans="4:23" x14ac:dyDescent="0.25">
      <c r="D97" s="177"/>
      <c r="E97" s="178" t="str">
        <f t="shared" ref="E97:F97" si="71">E96</f>
        <v>Кемеровская область</v>
      </c>
      <c r="F97" s="178" t="str">
        <f t="shared" si="71"/>
        <v>ПАО "МРСК Сибири"</v>
      </c>
      <c r="G97" s="179" t="str">
        <f t="shared" si="10"/>
        <v>Кузбассэнерго-РЭС</v>
      </c>
      <c r="H97" s="180" t="s">
        <v>347</v>
      </c>
      <c r="I97" s="181"/>
      <c r="J97" s="182"/>
      <c r="K97" s="182"/>
      <c r="L97" s="183"/>
      <c r="M97" s="184">
        <v>9.786541032771364</v>
      </c>
      <c r="N97" s="185">
        <v>13.928504060245187</v>
      </c>
      <c r="O97" s="185"/>
      <c r="P97" s="185">
        <f t="shared" si="62"/>
        <v>4.1419630274738228</v>
      </c>
      <c r="Q97" s="186">
        <f t="shared" si="63"/>
        <v>0.42323053810370603</v>
      </c>
      <c r="R97" s="182"/>
      <c r="S97" s="182"/>
      <c r="T97" s="230"/>
      <c r="U97" s="233"/>
      <c r="V97" t="s">
        <v>360</v>
      </c>
      <c r="W97" s="191"/>
    </row>
    <row r="98" spans="4:23" x14ac:dyDescent="0.25">
      <c r="D98" s="177"/>
      <c r="E98" s="178" t="str">
        <f t="shared" ref="E98:F98" si="72">E97</f>
        <v>Кемеровская область</v>
      </c>
      <c r="F98" s="178" t="str">
        <f t="shared" si="72"/>
        <v>ПАО "МРСК Сибири"</v>
      </c>
      <c r="G98" s="179" t="str">
        <f t="shared" si="10"/>
        <v>Кузбассэнерго-РЭС</v>
      </c>
      <c r="H98" s="180" t="s">
        <v>348</v>
      </c>
      <c r="I98" s="181"/>
      <c r="J98" s="182"/>
      <c r="K98" s="182"/>
      <c r="L98" s="183"/>
      <c r="M98" s="184">
        <v>17.799890958090728</v>
      </c>
      <c r="N98" s="185">
        <v>21.720121112989816</v>
      </c>
      <c r="O98" s="185"/>
      <c r="P98" s="185">
        <f t="shared" si="62"/>
        <v>3.9202301548990874</v>
      </c>
      <c r="Q98" s="186">
        <f t="shared" si="63"/>
        <v>0.22023899832471683</v>
      </c>
      <c r="R98" s="182"/>
      <c r="S98" s="182"/>
      <c r="T98" s="230"/>
      <c r="U98" s="233"/>
      <c r="V98" t="s">
        <v>360</v>
      </c>
      <c r="W98" s="191"/>
    </row>
    <row r="99" spans="4:23" ht="26.25" x14ac:dyDescent="0.25">
      <c r="D99" s="177"/>
      <c r="E99" s="178" t="str">
        <f t="shared" ref="E99:F99" si="73">E98</f>
        <v>Кемеровская область</v>
      </c>
      <c r="F99" s="178" t="str">
        <f t="shared" si="73"/>
        <v>ПАО "МРСК Сибири"</v>
      </c>
      <c r="G99" s="179" t="str">
        <f t="shared" si="10"/>
        <v>Кузбассэнерго-РЭС</v>
      </c>
      <c r="H99" s="180" t="s">
        <v>349</v>
      </c>
      <c r="I99" s="181"/>
      <c r="J99" s="182"/>
      <c r="K99" s="182"/>
      <c r="L99" s="183"/>
      <c r="M99" s="184">
        <v>15.349196123394258</v>
      </c>
      <c r="N99" s="185">
        <v>15.826024167083188</v>
      </c>
      <c r="O99" s="185"/>
      <c r="P99" s="185">
        <f t="shared" si="62"/>
        <v>0.47682804368893095</v>
      </c>
      <c r="Q99" s="186">
        <f t="shared" si="63"/>
        <v>3.1065343087393282E-2</v>
      </c>
      <c r="R99" s="182"/>
      <c r="S99" s="182"/>
      <c r="T99" s="230"/>
      <c r="U99" s="233"/>
      <c r="V99" t="s">
        <v>360</v>
      </c>
      <c r="W99" s="191"/>
    </row>
    <row r="100" spans="4:23" x14ac:dyDescent="0.25">
      <c r="D100" s="177"/>
      <c r="E100" s="178" t="str">
        <f t="shared" ref="E100:F100" si="74">E99</f>
        <v>Кемеровская область</v>
      </c>
      <c r="F100" s="178" t="str">
        <f t="shared" si="74"/>
        <v>ПАО "МРСК Сибири"</v>
      </c>
      <c r="G100" s="179" t="str">
        <f t="shared" si="10"/>
        <v>Кузбассэнерго-РЭС</v>
      </c>
      <c r="H100" s="180" t="s">
        <v>350</v>
      </c>
      <c r="I100" s="181"/>
      <c r="J100" s="182"/>
      <c r="K100" s="182"/>
      <c r="L100" s="183"/>
      <c r="M100" s="184">
        <v>10.07436087048368</v>
      </c>
      <c r="N100" s="185">
        <v>9.9524017982135895</v>
      </c>
      <c r="O100" s="185"/>
      <c r="P100" s="185">
        <f t="shared" si="62"/>
        <v>-0.12195907227009073</v>
      </c>
      <c r="Q100" s="186">
        <f t="shared" si="63"/>
        <v>-1.2105886798974175E-2</v>
      </c>
      <c r="R100" s="182"/>
      <c r="S100" s="182"/>
      <c r="T100" s="230"/>
      <c r="U100" s="233"/>
      <c r="V100" t="s">
        <v>360</v>
      </c>
      <c r="W100" s="191"/>
    </row>
    <row r="101" spans="4:23" x14ac:dyDescent="0.25">
      <c r="D101" s="177"/>
      <c r="E101" s="178" t="str">
        <f t="shared" ref="E101:F101" si="75">E100</f>
        <v>Кемеровская область</v>
      </c>
      <c r="F101" s="178" t="str">
        <f t="shared" si="75"/>
        <v>ПАО "МРСК Сибири"</v>
      </c>
      <c r="G101" s="179" t="str">
        <f t="shared" si="10"/>
        <v>Кузбассэнерго-РЭС</v>
      </c>
      <c r="H101" s="180" t="s">
        <v>351</v>
      </c>
      <c r="I101" s="181"/>
      <c r="J101" s="182"/>
      <c r="K101" s="182"/>
      <c r="L101" s="183"/>
      <c r="M101" s="184">
        <v>15.166333179338752</v>
      </c>
      <c r="N101" s="185">
        <v>10.552938677611868</v>
      </c>
      <c r="O101" s="185"/>
      <c r="P101" s="185">
        <f t="shared" si="62"/>
        <v>-4.6133945017268836</v>
      </c>
      <c r="Q101" s="186">
        <f t="shared" si="63"/>
        <v>-0.30418654576386051</v>
      </c>
      <c r="R101" s="182"/>
      <c r="S101" s="182"/>
      <c r="T101" s="230"/>
      <c r="U101" s="233"/>
      <c r="V101" t="s">
        <v>360</v>
      </c>
      <c r="W101" s="191"/>
    </row>
    <row r="102" spans="4:23" x14ac:dyDescent="0.25">
      <c r="D102" s="177"/>
      <c r="E102" s="178" t="str">
        <f t="shared" ref="E102:F102" si="76">E101</f>
        <v>Кемеровская область</v>
      </c>
      <c r="F102" s="178" t="str">
        <f t="shared" si="76"/>
        <v>ПАО "МРСК Сибири"</v>
      </c>
      <c r="G102" s="179" t="str">
        <f t="shared" si="10"/>
        <v>Кузбассэнерго-РЭС</v>
      </c>
      <c r="H102" s="180" t="s">
        <v>352</v>
      </c>
      <c r="I102" s="181"/>
      <c r="J102" s="182"/>
      <c r="K102" s="182"/>
      <c r="L102" s="183"/>
      <c r="M102" s="184">
        <v>26.587999536313077</v>
      </c>
      <c r="N102" s="185">
        <v>6.2501005881345222</v>
      </c>
      <c r="O102" s="185"/>
      <c r="P102" s="185">
        <f t="shared" si="62"/>
        <v>-20.337898948178555</v>
      </c>
      <c r="Q102" s="186">
        <f t="shared" si="63"/>
        <v>-0.76492776075167579</v>
      </c>
      <c r="R102" s="182"/>
      <c r="S102" s="182"/>
      <c r="T102" s="230"/>
      <c r="U102" s="233"/>
      <c r="V102" t="s">
        <v>360</v>
      </c>
      <c r="W102" s="191"/>
    </row>
    <row r="103" spans="4:23" ht="26.25" x14ac:dyDescent="0.25">
      <c r="D103" s="177"/>
      <c r="E103" s="178" t="str">
        <f t="shared" ref="E103:F103" si="77">E102</f>
        <v>Кемеровская область</v>
      </c>
      <c r="F103" s="178" t="str">
        <f t="shared" si="77"/>
        <v>ПАО "МРСК Сибири"</v>
      </c>
      <c r="G103" s="179" t="str">
        <f t="shared" si="10"/>
        <v>Кузбассэнерго-РЭС</v>
      </c>
      <c r="H103" s="180" t="s">
        <v>353</v>
      </c>
      <c r="I103" s="181"/>
      <c r="J103" s="182"/>
      <c r="K103" s="182"/>
      <c r="L103" s="183"/>
      <c r="M103" s="184">
        <v>5.9195917296924083</v>
      </c>
      <c r="N103" s="185">
        <v>5.8560333147172612</v>
      </c>
      <c r="O103" s="185"/>
      <c r="P103" s="185">
        <f t="shared" si="62"/>
        <v>-6.3558414975147137E-2</v>
      </c>
      <c r="Q103" s="186">
        <f t="shared" si="63"/>
        <v>-1.0736959215673747E-2</v>
      </c>
      <c r="R103" s="182"/>
      <c r="S103" s="182"/>
      <c r="T103" s="230"/>
      <c r="U103" s="233"/>
      <c r="V103" t="s">
        <v>360</v>
      </c>
      <c r="W103" s="191"/>
    </row>
    <row r="104" spans="4:23" x14ac:dyDescent="0.25">
      <c r="D104" s="177"/>
      <c r="E104" s="178" t="str">
        <f t="shared" ref="E104:F104" si="78">E103</f>
        <v>Кемеровская область</v>
      </c>
      <c r="F104" s="178" t="str">
        <f t="shared" si="78"/>
        <v>ПАО "МРСК Сибири"</v>
      </c>
      <c r="G104" s="179" t="str">
        <f t="shared" si="10"/>
        <v>Кузбассэнерго-РЭС</v>
      </c>
      <c r="H104" s="180" t="s">
        <v>354</v>
      </c>
      <c r="I104" s="181"/>
      <c r="J104" s="182"/>
      <c r="K104" s="182"/>
      <c r="L104" s="183"/>
      <c r="M104" s="184">
        <v>1.8789882802628408</v>
      </c>
      <c r="N104" s="185">
        <v>3.4022841899342211</v>
      </c>
      <c r="O104" s="185"/>
      <c r="P104" s="185">
        <f t="shared" si="62"/>
        <v>1.5232959096713803</v>
      </c>
      <c r="Q104" s="186">
        <f t="shared" si="63"/>
        <v>0.81070005900105735</v>
      </c>
      <c r="R104" s="182"/>
      <c r="S104" s="182"/>
      <c r="T104" s="230"/>
      <c r="U104" s="233"/>
      <c r="V104" t="s">
        <v>360</v>
      </c>
      <c r="W104" s="191"/>
    </row>
    <row r="105" spans="4:23" ht="26.25" x14ac:dyDescent="0.25">
      <c r="D105" s="177"/>
      <c r="E105" s="178" t="str">
        <f t="shared" ref="E105:F105" si="79">E104</f>
        <v>Кемеровская область</v>
      </c>
      <c r="F105" s="178" t="str">
        <f t="shared" si="79"/>
        <v>ПАО "МРСК Сибири"</v>
      </c>
      <c r="G105" s="179" t="str">
        <f t="shared" si="10"/>
        <v>Кузбассэнерго-РЭС</v>
      </c>
      <c r="H105" s="180" t="s">
        <v>355</v>
      </c>
      <c r="I105" s="181"/>
      <c r="J105" s="182"/>
      <c r="K105" s="182"/>
      <c r="L105" s="183"/>
      <c r="M105" s="184">
        <v>0.79490053422799745</v>
      </c>
      <c r="N105" s="185">
        <v>0.83747466736682918</v>
      </c>
      <c r="O105" s="185"/>
      <c r="P105" s="185">
        <f t="shared" si="62"/>
        <v>4.2574133138831738E-2</v>
      </c>
      <c r="Q105" s="186">
        <f t="shared" si="63"/>
        <v>5.3559069727106667E-2</v>
      </c>
      <c r="R105" s="182"/>
      <c r="S105" s="182"/>
      <c r="T105" s="230"/>
      <c r="U105" s="233"/>
      <c r="V105" t="s">
        <v>360</v>
      </c>
      <c r="W105" s="191"/>
    </row>
    <row r="106" spans="4:23" x14ac:dyDescent="0.25">
      <c r="D106" s="177"/>
      <c r="E106" s="178" t="str">
        <f t="shared" ref="E106:F106" si="80">E105</f>
        <v>Кемеровская область</v>
      </c>
      <c r="F106" s="178" t="str">
        <f t="shared" si="80"/>
        <v>ПАО "МРСК Сибири"</v>
      </c>
      <c r="G106" s="179" t="str">
        <f t="shared" si="10"/>
        <v>Кузбассэнерго-РЭС</v>
      </c>
      <c r="H106" s="191" t="s">
        <v>356</v>
      </c>
      <c r="I106" s="181"/>
      <c r="J106" s="182"/>
      <c r="K106" s="182"/>
      <c r="L106" s="183"/>
      <c r="M106" s="184">
        <v>1.41346890162293</v>
      </c>
      <c r="N106" s="185">
        <v>1.2772397011067229</v>
      </c>
      <c r="O106" s="185"/>
      <c r="P106" s="185">
        <f t="shared" si="62"/>
        <v>-0.13622920051620713</v>
      </c>
      <c r="Q106" s="186">
        <f t="shared" si="63"/>
        <v>-9.6379340472075636E-2</v>
      </c>
      <c r="R106" s="182"/>
      <c r="S106" s="182"/>
      <c r="T106" s="230"/>
      <c r="U106" s="233"/>
      <c r="V106" t="s">
        <v>360</v>
      </c>
      <c r="W106" s="191"/>
    </row>
    <row r="107" spans="4:23" x14ac:dyDescent="0.25">
      <c r="D107" s="177"/>
      <c r="E107" s="178" t="str">
        <f t="shared" ref="E107:F107" si="81">E106</f>
        <v>Кемеровская область</v>
      </c>
      <c r="F107" s="178" t="str">
        <f t="shared" si="81"/>
        <v>ПАО "МРСК Сибири"</v>
      </c>
      <c r="G107" s="179" t="str">
        <f t="shared" si="10"/>
        <v>Кузбассэнерго-РЭС</v>
      </c>
      <c r="H107" s="191" t="s">
        <v>357</v>
      </c>
      <c r="I107" s="181"/>
      <c r="J107" s="182"/>
      <c r="K107" s="182"/>
      <c r="L107" s="183"/>
      <c r="M107" s="184">
        <v>0.51131163796633672</v>
      </c>
      <c r="N107" s="185">
        <v>0.64746337220934225</v>
      </c>
      <c r="O107" s="185"/>
      <c r="P107" s="185">
        <f t="shared" si="62"/>
        <v>0.13615173424300553</v>
      </c>
      <c r="Q107" s="186">
        <f t="shared" si="63"/>
        <v>0.26627935711482742</v>
      </c>
      <c r="R107" s="182"/>
      <c r="S107" s="182"/>
      <c r="T107" s="230"/>
      <c r="U107" s="233"/>
      <c r="V107" t="s">
        <v>360</v>
      </c>
      <c r="W107" s="191"/>
    </row>
    <row r="108" spans="4:23" ht="26.25" x14ac:dyDescent="0.25">
      <c r="D108" s="177"/>
      <c r="E108" s="178" t="str">
        <f t="shared" ref="E108:F108" si="82">E107</f>
        <v>Кемеровская область</v>
      </c>
      <c r="F108" s="178" t="str">
        <f t="shared" si="82"/>
        <v>ПАО "МРСК Сибири"</v>
      </c>
      <c r="G108" s="179" t="str">
        <f t="shared" si="10"/>
        <v>Кузбассэнерго-РЭС</v>
      </c>
      <c r="H108" s="191" t="s">
        <v>358</v>
      </c>
      <c r="I108" s="181"/>
      <c r="J108" s="182"/>
      <c r="K108" s="182"/>
      <c r="L108" s="183"/>
      <c r="M108" s="184">
        <v>0.5064389643347561</v>
      </c>
      <c r="N108" s="185">
        <v>0.46575150100571872</v>
      </c>
      <c r="O108" s="185"/>
      <c r="P108" s="185">
        <f t="shared" si="62"/>
        <v>-4.0687463329037388E-2</v>
      </c>
      <c r="Q108" s="186">
        <f t="shared" si="63"/>
        <v>-8.0340309878177085E-2</v>
      </c>
      <c r="R108" s="182"/>
      <c r="S108" s="182"/>
      <c r="T108" s="230"/>
      <c r="U108" s="233"/>
      <c r="V108" t="s">
        <v>360</v>
      </c>
      <c r="W108" s="191"/>
    </row>
    <row r="109" spans="4:23" x14ac:dyDescent="0.25">
      <c r="D109" s="177"/>
      <c r="E109" s="178" t="str">
        <f t="shared" ref="E109:F109" si="83">E108</f>
        <v>Кемеровская область</v>
      </c>
      <c r="F109" s="178" t="str">
        <f t="shared" si="83"/>
        <v>ПАО "МРСК Сибири"</v>
      </c>
      <c r="G109" s="179" t="str">
        <f t="shared" si="10"/>
        <v>Кузбассэнерго-РЭС</v>
      </c>
      <c r="H109" s="191" t="s">
        <v>359</v>
      </c>
      <c r="I109" s="181"/>
      <c r="J109" s="182"/>
      <c r="K109" s="182"/>
      <c r="L109" s="183"/>
      <c r="M109" s="184">
        <v>0.21047042793465068</v>
      </c>
      <c r="N109" s="185">
        <v>0.17101042350794771</v>
      </c>
      <c r="O109" s="185"/>
      <c r="P109" s="185">
        <f t="shared" si="62"/>
        <v>-3.9460004426702971E-2</v>
      </c>
      <c r="Q109" s="186">
        <f t="shared" si="63"/>
        <v>-0.1874847921103433</v>
      </c>
      <c r="R109" s="182"/>
      <c r="S109" s="182"/>
      <c r="T109" s="230"/>
      <c r="U109" s="233"/>
      <c r="V109" t="s">
        <v>360</v>
      </c>
      <c r="W109" s="191"/>
    </row>
    <row r="110" spans="4:23" x14ac:dyDescent="0.25">
      <c r="D110" s="177"/>
      <c r="E110" s="178" t="str">
        <f t="shared" ref="E110:F110" si="84">E109</f>
        <v>Кемеровская область</v>
      </c>
      <c r="F110" s="178" t="str">
        <f t="shared" si="84"/>
        <v>ПАО "МРСК Сибири"</v>
      </c>
      <c r="G110" s="179" t="str">
        <f t="shared" si="10"/>
        <v>Кузбассэнерго-РЭС</v>
      </c>
      <c r="H110" s="191" t="s">
        <v>229</v>
      </c>
      <c r="I110" s="181"/>
      <c r="J110" s="182"/>
      <c r="K110" s="182"/>
      <c r="L110" s="183"/>
      <c r="M110" s="184">
        <v>0</v>
      </c>
      <c r="N110" s="185">
        <v>0</v>
      </c>
      <c r="O110" s="185"/>
      <c r="P110" s="185">
        <f t="shared" si="5"/>
        <v>0</v>
      </c>
      <c r="Q110" s="186" t="str">
        <f t="shared" si="6"/>
        <v/>
      </c>
      <c r="R110" s="182"/>
      <c r="S110" s="182"/>
      <c r="T110" s="230"/>
      <c r="U110" s="233"/>
      <c r="V110" t="s">
        <v>360</v>
      </c>
      <c r="W110" s="191"/>
    </row>
    <row r="111" spans="4:23" ht="15.75" thickBot="1" x14ac:dyDescent="0.3">
      <c r="D111" s="197"/>
      <c r="E111" s="178" t="str">
        <f t="shared" ref="E111:F111" si="85">E110</f>
        <v>Кемеровская область</v>
      </c>
      <c r="F111" s="178" t="str">
        <f t="shared" si="85"/>
        <v>ПАО "МРСК Сибири"</v>
      </c>
      <c r="G111" s="179" t="str">
        <f t="shared" si="10"/>
        <v>Кузбассэнерго-РЭС</v>
      </c>
      <c r="H111" s="200" t="s">
        <v>230</v>
      </c>
      <c r="I111" s="201"/>
      <c r="J111" s="202"/>
      <c r="K111" s="202"/>
      <c r="L111" s="203"/>
      <c r="M111" s="204">
        <v>0</v>
      </c>
      <c r="N111" s="205">
        <v>0</v>
      </c>
      <c r="O111" s="205"/>
      <c r="P111" s="205">
        <f t="shared" si="5"/>
        <v>0</v>
      </c>
      <c r="Q111" s="206" t="str">
        <f t="shared" si="6"/>
        <v/>
      </c>
      <c r="R111" s="202"/>
      <c r="S111" s="202"/>
      <c r="T111" s="231"/>
      <c r="U111" s="234"/>
      <c r="V111" t="s">
        <v>360</v>
      </c>
      <c r="W111" s="200"/>
    </row>
  </sheetData>
  <autoFilter ref="D9:H111"/>
  <mergeCells count="20">
    <mergeCell ref="P7:Q7"/>
    <mergeCell ref="R7:R8"/>
    <mergeCell ref="I6:L6"/>
    <mergeCell ref="V6:V8"/>
    <mergeCell ref="W6:W8"/>
    <mergeCell ref="S7:S8"/>
    <mergeCell ref="T7:U7"/>
    <mergeCell ref="M6:Q6"/>
    <mergeCell ref="R6:U6"/>
    <mergeCell ref="I7:I8"/>
    <mergeCell ref="J7:J8"/>
    <mergeCell ref="K7:L7"/>
    <mergeCell ref="M7:M8"/>
    <mergeCell ref="N7:N8"/>
    <mergeCell ref="O7:O8"/>
    <mergeCell ref="D6:D8"/>
    <mergeCell ref="E6:E8"/>
    <mergeCell ref="F6:F8"/>
    <mergeCell ref="G6:G8"/>
    <mergeCell ref="H6:H8"/>
  </mergeCells>
  <conditionalFormatting sqref="L10:L60 L62:L64 L66:L69 L71:L74 L76:L79 L81:L82 L84:L111">
    <cfRule type="cellIs" dxfId="127" priority="95" operator="lessThan">
      <formula>0</formula>
    </cfRule>
    <cfRule type="cellIs" dxfId="126" priority="96" operator="greaterThan">
      <formula>0</formula>
    </cfRule>
  </conditionalFormatting>
  <conditionalFormatting sqref="Q62:Q64 Q66:Q69 Q71:Q74 Q76:Q79 Q81:Q82 Q84:Q111 Q10:Q60">
    <cfRule type="cellIs" dxfId="125" priority="93" operator="lessThan">
      <formula>0</formula>
    </cfRule>
    <cfRule type="cellIs" dxfId="124" priority="94" operator="greaterThan">
      <formula>0</formula>
    </cfRule>
  </conditionalFormatting>
  <conditionalFormatting sqref="U10:U60 U62:U64 U66:U69 U71:U74 U76:U79 U81:U82 U84:U111">
    <cfRule type="cellIs" dxfId="123" priority="91" operator="lessThan">
      <formula>0</formula>
    </cfRule>
    <cfRule type="cellIs" dxfId="122" priority="92" operator="greaterThan">
      <formula>0</formula>
    </cfRule>
  </conditionalFormatting>
  <conditionalFormatting sqref="K10:K60 K62:K64 K66:K69 K71:K74 K76:K79 K81:K82 K84:K111">
    <cfRule type="cellIs" dxfId="121" priority="89" operator="lessThan">
      <formula>0</formula>
    </cfRule>
    <cfRule type="cellIs" dxfId="120" priority="90" operator="greaterThan">
      <formula>0</formula>
    </cfRule>
  </conditionalFormatting>
  <conditionalFormatting sqref="P62:P64 P66:P69 P71:P74 P76:P79 P81:P82 P84:P111 P10:P60">
    <cfRule type="cellIs" dxfId="119" priority="87" operator="lessThan">
      <formula>0</formula>
    </cfRule>
    <cfRule type="cellIs" dxfId="118" priority="88" operator="greaterThan">
      <formula>0</formula>
    </cfRule>
  </conditionalFormatting>
  <conditionalFormatting sqref="T10:T60 T62:T64 T66:T69 T71:T74 T76:T79 T81:T82 T84:T111">
    <cfRule type="cellIs" dxfId="117" priority="85" operator="lessThan">
      <formula>0</formula>
    </cfRule>
    <cfRule type="cellIs" dxfId="116" priority="86" operator="greaterThan">
      <formula>0</formula>
    </cfRule>
  </conditionalFormatting>
  <conditionalFormatting sqref="L61">
    <cfRule type="cellIs" dxfId="115" priority="83" operator="lessThan">
      <formula>0</formula>
    </cfRule>
    <cfRule type="cellIs" dxfId="114" priority="84" operator="greaterThan">
      <formula>0</formula>
    </cfRule>
  </conditionalFormatting>
  <conditionalFormatting sqref="Q61">
    <cfRule type="cellIs" dxfId="113" priority="81" operator="lessThan">
      <formula>0</formula>
    </cfRule>
    <cfRule type="cellIs" dxfId="112" priority="82" operator="greaterThan">
      <formula>0</formula>
    </cfRule>
  </conditionalFormatting>
  <conditionalFormatting sqref="U61">
    <cfRule type="cellIs" dxfId="111" priority="79" operator="lessThan">
      <formula>0</formula>
    </cfRule>
    <cfRule type="cellIs" dxfId="110" priority="80" operator="greaterThan">
      <formula>0</formula>
    </cfRule>
  </conditionalFormatting>
  <conditionalFormatting sqref="K61">
    <cfRule type="cellIs" dxfId="109" priority="77" operator="lessThan">
      <formula>0</formula>
    </cfRule>
    <cfRule type="cellIs" dxfId="108" priority="78" operator="greaterThan">
      <formula>0</formula>
    </cfRule>
  </conditionalFormatting>
  <conditionalFormatting sqref="P61">
    <cfRule type="cellIs" dxfId="107" priority="75" operator="lessThan">
      <formula>0</formula>
    </cfRule>
    <cfRule type="cellIs" dxfId="106" priority="76" operator="greaterThan">
      <formula>0</formula>
    </cfRule>
  </conditionalFormatting>
  <conditionalFormatting sqref="T61">
    <cfRule type="cellIs" dxfId="105" priority="73" operator="lessThan">
      <formula>0</formula>
    </cfRule>
    <cfRule type="cellIs" dxfId="104" priority="74" operator="greaterThan">
      <formula>0</formula>
    </cfRule>
  </conditionalFormatting>
  <conditionalFormatting sqref="L65">
    <cfRule type="cellIs" dxfId="103" priority="71" operator="lessThan">
      <formula>0</formula>
    </cfRule>
    <cfRule type="cellIs" dxfId="102" priority="72" operator="greaterThan">
      <formula>0</formula>
    </cfRule>
  </conditionalFormatting>
  <conditionalFormatting sqref="Q65">
    <cfRule type="cellIs" dxfId="101" priority="69" operator="lessThan">
      <formula>0</formula>
    </cfRule>
    <cfRule type="cellIs" dxfId="100" priority="70" operator="greaterThan">
      <formula>0</formula>
    </cfRule>
  </conditionalFormatting>
  <conditionalFormatting sqref="U65">
    <cfRule type="cellIs" dxfId="99" priority="67" operator="lessThan">
      <formula>0</formula>
    </cfRule>
    <cfRule type="cellIs" dxfId="98" priority="68" operator="greaterThan">
      <formula>0</formula>
    </cfRule>
  </conditionalFormatting>
  <conditionalFormatting sqref="K65">
    <cfRule type="cellIs" dxfId="97" priority="65" operator="lessThan">
      <formula>0</formula>
    </cfRule>
    <cfRule type="cellIs" dxfId="96" priority="66" operator="greaterThan">
      <formula>0</formula>
    </cfRule>
  </conditionalFormatting>
  <conditionalFormatting sqref="P65">
    <cfRule type="cellIs" dxfId="95" priority="63" operator="lessThan">
      <formula>0</formula>
    </cfRule>
    <cfRule type="cellIs" dxfId="94" priority="64" operator="greaterThan">
      <formula>0</formula>
    </cfRule>
  </conditionalFormatting>
  <conditionalFormatting sqref="T65">
    <cfRule type="cellIs" dxfId="93" priority="61" operator="lessThan">
      <formula>0</formula>
    </cfRule>
    <cfRule type="cellIs" dxfId="92" priority="62" operator="greaterThan">
      <formula>0</formula>
    </cfRule>
  </conditionalFormatting>
  <conditionalFormatting sqref="L70">
    <cfRule type="cellIs" dxfId="91" priority="59" operator="lessThan">
      <formula>0</formula>
    </cfRule>
    <cfRule type="cellIs" dxfId="90" priority="60" operator="greaterThan">
      <formula>0</formula>
    </cfRule>
  </conditionalFormatting>
  <conditionalFormatting sqref="Q70">
    <cfRule type="cellIs" dxfId="89" priority="57" operator="lessThan">
      <formula>0</formula>
    </cfRule>
    <cfRule type="cellIs" dxfId="88" priority="58" operator="greaterThan">
      <formula>0</formula>
    </cfRule>
  </conditionalFormatting>
  <conditionalFormatting sqref="U70">
    <cfRule type="cellIs" dxfId="87" priority="55" operator="lessThan">
      <formula>0</formula>
    </cfRule>
    <cfRule type="cellIs" dxfId="86" priority="56" operator="greaterThan">
      <formula>0</formula>
    </cfRule>
  </conditionalFormatting>
  <conditionalFormatting sqref="K70">
    <cfRule type="cellIs" dxfId="85" priority="53" operator="lessThan">
      <formula>0</formula>
    </cfRule>
    <cfRule type="cellIs" dxfId="84" priority="54" operator="greaterThan">
      <formula>0</formula>
    </cfRule>
  </conditionalFormatting>
  <conditionalFormatting sqref="P70">
    <cfRule type="cellIs" dxfId="83" priority="51" operator="lessThan">
      <formula>0</formula>
    </cfRule>
    <cfRule type="cellIs" dxfId="82" priority="52" operator="greaterThan">
      <formula>0</formula>
    </cfRule>
  </conditionalFormatting>
  <conditionalFormatting sqref="T70">
    <cfRule type="cellIs" dxfId="81" priority="49" operator="lessThan">
      <formula>0</formula>
    </cfRule>
    <cfRule type="cellIs" dxfId="80" priority="50" operator="greaterThan">
      <formula>0</formula>
    </cfRule>
  </conditionalFormatting>
  <conditionalFormatting sqref="L75">
    <cfRule type="cellIs" dxfId="79" priority="47" operator="lessThan">
      <formula>0</formula>
    </cfRule>
    <cfRule type="cellIs" dxfId="78" priority="48" operator="greaterThan">
      <formula>0</formula>
    </cfRule>
  </conditionalFormatting>
  <conditionalFormatting sqref="Q75">
    <cfRule type="cellIs" dxfId="77" priority="45" operator="lessThan">
      <formula>0</formula>
    </cfRule>
    <cfRule type="cellIs" dxfId="76" priority="46" operator="greaterThan">
      <formula>0</formula>
    </cfRule>
  </conditionalFormatting>
  <conditionalFormatting sqref="U75">
    <cfRule type="cellIs" dxfId="75" priority="43" operator="lessThan">
      <formula>0</formula>
    </cfRule>
    <cfRule type="cellIs" dxfId="74" priority="44" operator="greaterThan">
      <formula>0</formula>
    </cfRule>
  </conditionalFormatting>
  <conditionalFormatting sqref="K75">
    <cfRule type="cellIs" dxfId="73" priority="41" operator="lessThan">
      <formula>0</formula>
    </cfRule>
    <cfRule type="cellIs" dxfId="72" priority="42" operator="greaterThan">
      <formula>0</formula>
    </cfRule>
  </conditionalFormatting>
  <conditionalFormatting sqref="P75">
    <cfRule type="cellIs" dxfId="71" priority="39" operator="lessThan">
      <formula>0</formula>
    </cfRule>
    <cfRule type="cellIs" dxfId="70" priority="40" operator="greaterThan">
      <formula>0</formula>
    </cfRule>
  </conditionalFormatting>
  <conditionalFormatting sqref="T75">
    <cfRule type="cellIs" dxfId="69" priority="37" operator="lessThan">
      <formula>0</formula>
    </cfRule>
    <cfRule type="cellIs" dxfId="68" priority="38" operator="greaterThan">
      <formula>0</formula>
    </cfRule>
  </conditionalFormatting>
  <conditionalFormatting sqref="L80">
    <cfRule type="cellIs" dxfId="67" priority="35" operator="lessThan">
      <formula>0</formula>
    </cfRule>
    <cfRule type="cellIs" dxfId="66" priority="36" operator="greaterThan">
      <formula>0</formula>
    </cfRule>
  </conditionalFormatting>
  <conditionalFormatting sqref="Q80">
    <cfRule type="cellIs" dxfId="65" priority="33" operator="lessThan">
      <formula>0</formula>
    </cfRule>
    <cfRule type="cellIs" dxfId="64" priority="34" operator="greaterThan">
      <formula>0</formula>
    </cfRule>
  </conditionalFormatting>
  <conditionalFormatting sqref="U80">
    <cfRule type="cellIs" dxfId="63" priority="31" operator="lessThan">
      <formula>0</formula>
    </cfRule>
    <cfRule type="cellIs" dxfId="62" priority="32" operator="greaterThan">
      <formula>0</formula>
    </cfRule>
  </conditionalFormatting>
  <conditionalFormatting sqref="K80">
    <cfRule type="cellIs" dxfId="61" priority="29" operator="lessThan">
      <formula>0</formula>
    </cfRule>
    <cfRule type="cellIs" dxfId="60" priority="30" operator="greaterThan">
      <formula>0</formula>
    </cfRule>
  </conditionalFormatting>
  <conditionalFormatting sqref="P80">
    <cfRule type="cellIs" dxfId="59" priority="27" operator="lessThan">
      <formula>0</formula>
    </cfRule>
    <cfRule type="cellIs" dxfId="58" priority="28" operator="greaterThan">
      <formula>0</formula>
    </cfRule>
  </conditionalFormatting>
  <conditionalFormatting sqref="T80">
    <cfRule type="cellIs" dxfId="57" priority="25" operator="lessThan">
      <formula>0</formula>
    </cfRule>
    <cfRule type="cellIs" dxfId="56" priority="26" operator="greaterThan">
      <formula>0</formula>
    </cfRule>
  </conditionalFormatting>
  <conditionalFormatting sqref="L83">
    <cfRule type="cellIs" dxfId="55" priority="23" operator="lessThan">
      <formula>0</formula>
    </cfRule>
    <cfRule type="cellIs" dxfId="54" priority="24" operator="greaterThan">
      <formula>0</formula>
    </cfRule>
  </conditionalFormatting>
  <conditionalFormatting sqref="Q83">
    <cfRule type="cellIs" dxfId="53" priority="21" operator="lessThan">
      <formula>0</formula>
    </cfRule>
    <cfRule type="cellIs" dxfId="52" priority="22" operator="greaterThan">
      <formula>0</formula>
    </cfRule>
  </conditionalFormatting>
  <conditionalFormatting sqref="U83">
    <cfRule type="cellIs" dxfId="51" priority="19" operator="lessThan">
      <formula>0</formula>
    </cfRule>
    <cfRule type="cellIs" dxfId="50" priority="20" operator="greaterThan">
      <formula>0</formula>
    </cfRule>
  </conditionalFormatting>
  <conditionalFormatting sqref="K83">
    <cfRule type="cellIs" dxfId="49" priority="17" operator="lessThan">
      <formula>0</formula>
    </cfRule>
    <cfRule type="cellIs" dxfId="48" priority="18" operator="greaterThan">
      <formula>0</formula>
    </cfRule>
  </conditionalFormatting>
  <conditionalFormatting sqref="P83">
    <cfRule type="cellIs" dxfId="47" priority="15" operator="lessThan">
      <formula>0</formula>
    </cfRule>
    <cfRule type="cellIs" dxfId="46" priority="16" operator="greaterThan">
      <formula>0</formula>
    </cfRule>
  </conditionalFormatting>
  <conditionalFormatting sqref="T83">
    <cfRule type="cellIs" dxfId="45" priority="13" operator="lessThan">
      <formula>0</formula>
    </cfRule>
    <cfRule type="cellIs" dxfId="44" priority="14" operator="greaterThan">
      <formula>0</formula>
    </cfRule>
  </conditionalFormatting>
  <pageMargins left="0" right="0" top="0" bottom="0" header="0" footer="0"/>
  <pageSetup paperSize="9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zoomScale="85" zoomScaleNormal="85" workbookViewId="0">
      <pane xSplit="5" ySplit="9" topLeftCell="J10" activePane="bottomRight" state="frozen"/>
      <selection pane="topRight" activeCell="E1" sqref="E1"/>
      <selection pane="bottomLeft" activeCell="A9" sqref="A9"/>
      <selection pane="bottomRight" activeCell="O14" sqref="O14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6384" width="9.140625" style="133"/>
  </cols>
  <sheetData>
    <row r="1" spans="1:18" s="110" customFormat="1" ht="15.75" x14ac:dyDescent="0.25">
      <c r="A1" s="109" t="s">
        <v>170</v>
      </c>
      <c r="C1" s="111">
        <v>43932</v>
      </c>
    </row>
    <row r="2" spans="1:18" s="110" customFormat="1" ht="12.75" x14ac:dyDescent="0.2"/>
    <row r="3" spans="1:18" s="110" customFormat="1" ht="15.75" x14ac:dyDescent="0.25">
      <c r="A3" s="112" t="s">
        <v>171</v>
      </c>
      <c r="B3" s="112"/>
    </row>
    <row r="4" spans="1:18" s="110" customFormat="1" ht="12" customHeight="1" x14ac:dyDescent="0.2"/>
    <row r="5" spans="1:18" s="110" customFormat="1" ht="12" customHeight="1" thickBot="1" x14ac:dyDescent="0.25"/>
    <row r="6" spans="1:18" s="110" customFormat="1" ht="24.75" customHeight="1" x14ac:dyDescent="0.2">
      <c r="A6" s="272" t="s">
        <v>172</v>
      </c>
      <c r="B6" s="263" t="s">
        <v>1</v>
      </c>
      <c r="C6" s="263" t="s">
        <v>2</v>
      </c>
      <c r="D6" s="263" t="s">
        <v>3</v>
      </c>
      <c r="E6" s="276" t="s">
        <v>173</v>
      </c>
      <c r="F6" s="282" t="s">
        <v>174</v>
      </c>
      <c r="G6" s="283"/>
      <c r="H6" s="283"/>
      <c r="I6" s="284"/>
      <c r="J6" s="282" t="s">
        <v>175</v>
      </c>
      <c r="K6" s="283"/>
      <c r="L6" s="283"/>
      <c r="M6" s="283"/>
      <c r="N6" s="284"/>
      <c r="O6" s="283" t="s">
        <v>176</v>
      </c>
      <c r="P6" s="283"/>
      <c r="Q6" s="283"/>
      <c r="R6" s="284"/>
    </row>
    <row r="7" spans="1:18" s="110" customFormat="1" ht="24.75" customHeight="1" x14ac:dyDescent="0.2">
      <c r="A7" s="273"/>
      <c r="B7" s="264"/>
      <c r="C7" s="264"/>
      <c r="D7" s="264"/>
      <c r="E7" s="277"/>
      <c r="F7" s="280">
        <v>2019</v>
      </c>
      <c r="G7" s="290">
        <v>2020</v>
      </c>
      <c r="H7" s="278" t="s">
        <v>177</v>
      </c>
      <c r="I7" s="279"/>
      <c r="J7" s="280">
        <v>2019</v>
      </c>
      <c r="K7" s="290">
        <v>2020</v>
      </c>
      <c r="L7" s="290" t="s">
        <v>178</v>
      </c>
      <c r="M7" s="278" t="s">
        <v>177</v>
      </c>
      <c r="N7" s="279"/>
      <c r="O7" s="280">
        <v>2019</v>
      </c>
      <c r="P7" s="290">
        <v>2020</v>
      </c>
      <c r="Q7" s="278" t="s">
        <v>177</v>
      </c>
      <c r="R7" s="279"/>
    </row>
    <row r="8" spans="1:18" s="110" customFormat="1" ht="42.75" customHeight="1" thickBot="1" x14ac:dyDescent="0.25">
      <c r="A8" s="274"/>
      <c r="B8" s="275"/>
      <c r="C8" s="275"/>
      <c r="D8" s="275"/>
      <c r="E8" s="277"/>
      <c r="F8" s="281"/>
      <c r="G8" s="291"/>
      <c r="H8" s="113" t="s">
        <v>179</v>
      </c>
      <c r="I8" s="114" t="s">
        <v>180</v>
      </c>
      <c r="J8" s="281"/>
      <c r="K8" s="291"/>
      <c r="L8" s="291"/>
      <c r="M8" s="113" t="s">
        <v>179</v>
      </c>
      <c r="N8" s="114" t="s">
        <v>180</v>
      </c>
      <c r="O8" s="281"/>
      <c r="P8" s="291"/>
      <c r="Q8" s="113" t="s">
        <v>179</v>
      </c>
      <c r="R8" s="114" t="s">
        <v>180</v>
      </c>
    </row>
    <row r="9" spans="1:18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</row>
    <row r="10" spans="1:18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 t="shared" ref="F10:G10" si="1">SUMIFS(F18:F4992,$A18:$A4992,$A10,$C18:$C4992,$C10)</f>
        <v>0</v>
      </c>
      <c r="G10" s="128">
        <f t="shared" si="1"/>
        <v>0</v>
      </c>
      <c r="H10" s="128">
        <f>G10-F10</f>
        <v>0</v>
      </c>
      <c r="I10" s="129" t="str">
        <f>IFERROR(G10/F10-1,"")</f>
        <v/>
      </c>
      <c r="J10" s="130">
        <f>SUM(J11:J18)</f>
        <v>0</v>
      </c>
      <c r="K10" s="128">
        <f t="shared" ref="K10" si="2">SUM(K11:K18)</f>
        <v>0</v>
      </c>
      <c r="L10" s="128"/>
      <c r="M10" s="128">
        <f>K10-J10</f>
        <v>0</v>
      </c>
      <c r="N10" s="129" t="str">
        <f>IFERROR(K10/J10-1,"")</f>
        <v/>
      </c>
      <c r="O10" s="128">
        <f t="shared" ref="O10:P10" si="3">SUMIFS(O18:O4992,$A18:$A4992,$A10,$C18:$C4992,$C10)</f>
        <v>0</v>
      </c>
      <c r="P10" s="128">
        <f t="shared" si="3"/>
        <v>0</v>
      </c>
      <c r="Q10" s="131">
        <f t="shared" ref="Q10:Q19" si="4">P10-O10</f>
        <v>0</v>
      </c>
      <c r="R10" s="132" t="str">
        <f t="shared" ref="R10:R19" si="5">IFERROR(P10/O10-1,"")</f>
        <v/>
      </c>
    </row>
    <row r="11" spans="1:18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/>
      <c r="M11" s="142">
        <f t="shared" ref="M11:M55" si="6">K11-J11</f>
        <v>0</v>
      </c>
      <c r="N11" s="143" t="str">
        <f t="shared" ref="N11:N55" si="7">IFERROR(K11/J11-1,"")</f>
        <v/>
      </c>
      <c r="O11" s="139"/>
      <c r="P11" s="139"/>
      <c r="Q11" s="229"/>
      <c r="R11" s="232"/>
    </row>
    <row r="12" spans="1:18" x14ac:dyDescent="0.25">
      <c r="A12" s="134" t="s">
        <v>13</v>
      </c>
      <c r="B12" s="135" t="s">
        <v>182</v>
      </c>
      <c r="C12" s="135" t="str">
        <f t="shared" ref="C12:C18" si="8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/>
      <c r="M12" s="142">
        <f t="shared" si="6"/>
        <v>0</v>
      </c>
      <c r="N12" s="143" t="str">
        <f t="shared" si="7"/>
        <v/>
      </c>
      <c r="O12" s="139"/>
      <c r="P12" s="139"/>
      <c r="Q12" s="229"/>
      <c r="R12" s="232"/>
    </row>
    <row r="13" spans="1:18" x14ac:dyDescent="0.25">
      <c r="A13" s="134" t="s">
        <v>15</v>
      </c>
      <c r="B13" s="135" t="s">
        <v>182</v>
      </c>
      <c r="C13" s="135" t="str">
        <f t="shared" si="8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/>
      <c r="M13" s="142">
        <f t="shared" si="6"/>
        <v>0</v>
      </c>
      <c r="N13" s="143" t="str">
        <f t="shared" si="7"/>
        <v/>
      </c>
      <c r="O13" s="139"/>
      <c r="P13" s="139"/>
      <c r="Q13" s="229"/>
      <c r="R13" s="232"/>
    </row>
    <row r="14" spans="1:18" x14ac:dyDescent="0.25">
      <c r="A14" s="134" t="s">
        <v>17</v>
      </c>
      <c r="B14" s="135" t="s">
        <v>182</v>
      </c>
      <c r="C14" s="135" t="str">
        <f t="shared" si="8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/>
      <c r="M14" s="142">
        <f t="shared" si="6"/>
        <v>0</v>
      </c>
      <c r="N14" s="143" t="str">
        <f t="shared" si="7"/>
        <v/>
      </c>
      <c r="O14" s="139"/>
      <c r="P14" s="139"/>
      <c r="Q14" s="229"/>
      <c r="R14" s="232"/>
    </row>
    <row r="15" spans="1:18" x14ac:dyDescent="0.25">
      <c r="A15" s="134" t="s">
        <v>19</v>
      </c>
      <c r="B15" s="135" t="s">
        <v>182</v>
      </c>
      <c r="C15" s="135" t="str">
        <f t="shared" si="8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/>
      <c r="M15" s="142">
        <f t="shared" si="6"/>
        <v>0</v>
      </c>
      <c r="N15" s="143" t="str">
        <f t="shared" si="7"/>
        <v/>
      </c>
      <c r="O15" s="139"/>
      <c r="P15" s="139"/>
      <c r="Q15" s="229"/>
      <c r="R15" s="232"/>
    </row>
    <row r="16" spans="1:18" ht="30" x14ac:dyDescent="0.25">
      <c r="A16" s="134" t="s">
        <v>21</v>
      </c>
      <c r="B16" s="135" t="s">
        <v>182</v>
      </c>
      <c r="C16" s="135" t="str">
        <f t="shared" si="8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/>
      <c r="M16" s="142">
        <f t="shared" si="6"/>
        <v>0</v>
      </c>
      <c r="N16" s="143" t="str">
        <f t="shared" si="7"/>
        <v/>
      </c>
      <c r="O16" s="139"/>
      <c r="P16" s="139"/>
      <c r="Q16" s="229"/>
      <c r="R16" s="232"/>
    </row>
    <row r="17" spans="1:18" x14ac:dyDescent="0.25">
      <c r="A17" s="134" t="s">
        <v>23</v>
      </c>
      <c r="B17" s="135" t="s">
        <v>182</v>
      </c>
      <c r="C17" s="135" t="str">
        <f t="shared" si="8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/>
      <c r="M17" s="142">
        <f t="shared" si="6"/>
        <v>0</v>
      </c>
      <c r="N17" s="143" t="str">
        <f t="shared" si="7"/>
        <v/>
      </c>
      <c r="O17" s="139"/>
      <c r="P17" s="139"/>
      <c r="Q17" s="229"/>
      <c r="R17" s="232"/>
    </row>
    <row r="18" spans="1:18" x14ac:dyDescent="0.25">
      <c r="A18" s="146" t="s">
        <v>25</v>
      </c>
      <c r="B18" s="147" t="s">
        <v>182</v>
      </c>
      <c r="C18" s="147" t="str">
        <f t="shared" si="8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/>
      <c r="M18" s="154">
        <f t="shared" si="6"/>
        <v>0</v>
      </c>
      <c r="N18" s="155" t="str">
        <f t="shared" si="7"/>
        <v/>
      </c>
      <c r="O18" s="151"/>
      <c r="P18" s="151"/>
      <c r="Q18" s="235"/>
      <c r="R18" s="236"/>
    </row>
    <row r="19" spans="1:18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/>
      <c r="M19" s="163">
        <f t="shared" si="6"/>
        <v>0</v>
      </c>
      <c r="N19" s="164" t="str">
        <f t="shared" si="7"/>
        <v/>
      </c>
      <c r="O19" s="210"/>
      <c r="P19" s="210"/>
      <c r="Q19" s="166">
        <f t="shared" si="4"/>
        <v>0</v>
      </c>
      <c r="R19" s="167" t="str">
        <f t="shared" si="5"/>
        <v/>
      </c>
    </row>
    <row r="20" spans="1:18" x14ac:dyDescent="0.25">
      <c r="A20" s="168" t="s">
        <v>10</v>
      </c>
      <c r="B20" s="169" t="str">
        <f>B19</f>
        <v>субъект РФ 1</v>
      </c>
      <c r="C20" s="169" t="str">
        <f t="shared" ref="C20:D35" si="9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/>
      <c r="M20" s="173">
        <f t="shared" si="6"/>
        <v>0</v>
      </c>
      <c r="N20" s="174" t="str">
        <f t="shared" si="7"/>
        <v/>
      </c>
      <c r="O20" s="139"/>
      <c r="P20" s="139"/>
      <c r="Q20" s="229"/>
      <c r="R20" s="232"/>
    </row>
    <row r="21" spans="1:18" x14ac:dyDescent="0.25">
      <c r="A21" s="177"/>
      <c r="B21" s="178" t="str">
        <f t="shared" ref="B21:D36" si="10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211"/>
      <c r="K21" s="185"/>
      <c r="L21" s="185" t="s">
        <v>195</v>
      </c>
      <c r="M21" s="185">
        <f t="shared" si="6"/>
        <v>0</v>
      </c>
      <c r="N21" s="186" t="str">
        <f t="shared" si="7"/>
        <v/>
      </c>
      <c r="O21" s="182"/>
      <c r="P21" s="182"/>
      <c r="Q21" s="230"/>
      <c r="R21" s="233"/>
    </row>
    <row r="22" spans="1:18" x14ac:dyDescent="0.25">
      <c r="A22" s="177"/>
      <c r="B22" s="178" t="str">
        <f t="shared" si="10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 t="s">
        <v>197</v>
      </c>
      <c r="M22" s="185">
        <f t="shared" si="6"/>
        <v>0</v>
      </c>
      <c r="N22" s="186" t="str">
        <f t="shared" si="7"/>
        <v/>
      </c>
      <c r="O22" s="182"/>
      <c r="P22" s="182"/>
      <c r="Q22" s="230"/>
      <c r="R22" s="233"/>
    </row>
    <row r="23" spans="1:18" x14ac:dyDescent="0.25">
      <c r="A23" s="177"/>
      <c r="B23" s="178" t="str">
        <f t="shared" si="10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 t="s">
        <v>199</v>
      </c>
      <c r="M23" s="185">
        <f t="shared" si="6"/>
        <v>0</v>
      </c>
      <c r="N23" s="186" t="str">
        <f t="shared" si="7"/>
        <v/>
      </c>
      <c r="O23" s="182"/>
      <c r="P23" s="182"/>
      <c r="Q23" s="230"/>
      <c r="R23" s="233"/>
    </row>
    <row r="24" spans="1:18" x14ac:dyDescent="0.25">
      <c r="A24" s="177"/>
      <c r="B24" s="178" t="str">
        <f t="shared" si="10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200</v>
      </c>
      <c r="F24" s="181"/>
      <c r="G24" s="182"/>
      <c r="H24" s="182"/>
      <c r="I24" s="183"/>
      <c r="J24" s="189"/>
      <c r="K24" s="190"/>
      <c r="L24" s="190"/>
      <c r="M24" s="185">
        <f t="shared" si="6"/>
        <v>0</v>
      </c>
      <c r="N24" s="186" t="str">
        <f t="shared" si="7"/>
        <v/>
      </c>
      <c r="O24" s="182"/>
      <c r="P24" s="182"/>
      <c r="Q24" s="230"/>
      <c r="R24" s="233"/>
    </row>
    <row r="25" spans="1:18" x14ac:dyDescent="0.25">
      <c r="A25" s="168" t="s">
        <v>13</v>
      </c>
      <c r="B25" s="169" t="str">
        <f t="shared" si="10"/>
        <v>субъект РФ 1</v>
      </c>
      <c r="C25" s="169" t="str">
        <f t="shared" si="9"/>
        <v>ДЗО 1</v>
      </c>
      <c r="D25" s="170" t="str">
        <f t="shared" si="9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1">SUM(J26:J29)</f>
        <v>0</v>
      </c>
      <c r="K25" s="173">
        <f t="shared" si="11"/>
        <v>0</v>
      </c>
      <c r="L25" s="173"/>
      <c r="M25" s="173">
        <f t="shared" si="6"/>
        <v>0</v>
      </c>
      <c r="N25" s="174" t="str">
        <f t="shared" si="7"/>
        <v/>
      </c>
      <c r="O25" s="139"/>
      <c r="P25" s="139"/>
      <c r="Q25" s="229"/>
      <c r="R25" s="232"/>
    </row>
    <row r="26" spans="1:18" x14ac:dyDescent="0.25">
      <c r="A26" s="177"/>
      <c r="B26" s="178" t="str">
        <f t="shared" si="10"/>
        <v>субъект РФ 1</v>
      </c>
      <c r="C26" s="178" t="str">
        <f t="shared" si="9"/>
        <v>ДЗО 1</v>
      </c>
      <c r="D26" s="179" t="str">
        <f t="shared" si="9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/>
      <c r="M26" s="185">
        <f t="shared" si="6"/>
        <v>0</v>
      </c>
      <c r="N26" s="186" t="str">
        <f t="shared" si="7"/>
        <v/>
      </c>
      <c r="O26" s="182"/>
      <c r="P26" s="182"/>
      <c r="Q26" s="230"/>
      <c r="R26" s="233"/>
    </row>
    <row r="27" spans="1:18" x14ac:dyDescent="0.25">
      <c r="A27" s="177"/>
      <c r="B27" s="178" t="str">
        <f t="shared" si="10"/>
        <v>субъект РФ 1</v>
      </c>
      <c r="C27" s="178" t="str">
        <f t="shared" si="9"/>
        <v>ДЗО 1</v>
      </c>
      <c r="D27" s="179" t="str">
        <f t="shared" si="9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/>
      <c r="M27" s="185">
        <f t="shared" si="6"/>
        <v>0</v>
      </c>
      <c r="N27" s="186" t="str">
        <f t="shared" si="7"/>
        <v/>
      </c>
      <c r="O27" s="182"/>
      <c r="P27" s="182"/>
      <c r="Q27" s="230"/>
      <c r="R27" s="233"/>
    </row>
    <row r="28" spans="1:18" x14ac:dyDescent="0.25">
      <c r="A28" s="177"/>
      <c r="B28" s="178" t="str">
        <f t="shared" si="10"/>
        <v>субъект РФ 1</v>
      </c>
      <c r="C28" s="178" t="str">
        <f t="shared" si="9"/>
        <v>ДЗО 1</v>
      </c>
      <c r="D28" s="179" t="str">
        <f t="shared" si="9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/>
      <c r="M28" s="185">
        <f t="shared" si="6"/>
        <v>0</v>
      </c>
      <c r="N28" s="186" t="str">
        <f t="shared" si="7"/>
        <v/>
      </c>
      <c r="O28" s="182"/>
      <c r="P28" s="182"/>
      <c r="Q28" s="230"/>
      <c r="R28" s="233"/>
    </row>
    <row r="29" spans="1:18" x14ac:dyDescent="0.25">
      <c r="A29" s="177"/>
      <c r="B29" s="178" t="str">
        <f t="shared" si="10"/>
        <v>субъект РФ 1</v>
      </c>
      <c r="C29" s="178" t="str">
        <f t="shared" si="9"/>
        <v>ДЗО 1</v>
      </c>
      <c r="D29" s="179" t="str">
        <f t="shared" si="9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/>
      <c r="M29" s="185">
        <f t="shared" si="6"/>
        <v>0</v>
      </c>
      <c r="N29" s="186" t="str">
        <f t="shared" si="7"/>
        <v/>
      </c>
      <c r="O29" s="182"/>
      <c r="P29" s="182"/>
      <c r="Q29" s="230"/>
      <c r="R29" s="233"/>
    </row>
    <row r="30" spans="1:18" x14ac:dyDescent="0.25">
      <c r="A30" s="168" t="s">
        <v>15</v>
      </c>
      <c r="B30" s="169" t="str">
        <f t="shared" si="10"/>
        <v>субъект РФ 1</v>
      </c>
      <c r="C30" s="169" t="str">
        <f t="shared" si="9"/>
        <v>ДЗО 1</v>
      </c>
      <c r="D30" s="170" t="str">
        <f t="shared" si="9"/>
        <v>филиал 1</v>
      </c>
      <c r="E30" s="171" t="s">
        <v>186</v>
      </c>
      <c r="F30" s="212"/>
      <c r="G30" s="139"/>
      <c r="H30" s="139"/>
      <c r="I30" s="140"/>
      <c r="J30" s="172">
        <f t="shared" ref="J30:K30" si="12">SUM(J31:J34)</f>
        <v>0</v>
      </c>
      <c r="K30" s="173">
        <f t="shared" si="12"/>
        <v>0</v>
      </c>
      <c r="L30" s="173"/>
      <c r="M30" s="173">
        <f t="shared" si="6"/>
        <v>0</v>
      </c>
      <c r="N30" s="174" t="str">
        <f t="shared" si="7"/>
        <v/>
      </c>
      <c r="O30" s="139"/>
      <c r="P30" s="139"/>
      <c r="Q30" s="229"/>
      <c r="R30" s="232"/>
    </row>
    <row r="31" spans="1:18" x14ac:dyDescent="0.25">
      <c r="A31" s="177"/>
      <c r="B31" s="178" t="str">
        <f t="shared" si="10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194</v>
      </c>
      <c r="F31" s="181"/>
      <c r="G31" s="182"/>
      <c r="H31" s="182"/>
      <c r="I31" s="183"/>
      <c r="J31" s="211"/>
      <c r="K31" s="185"/>
      <c r="L31" s="185"/>
      <c r="M31" s="185">
        <f t="shared" si="6"/>
        <v>0</v>
      </c>
      <c r="N31" s="186" t="str">
        <f t="shared" si="7"/>
        <v/>
      </c>
      <c r="O31" s="182"/>
      <c r="P31" s="182"/>
      <c r="Q31" s="230"/>
      <c r="R31" s="233"/>
    </row>
    <row r="32" spans="1:18" x14ac:dyDescent="0.25">
      <c r="A32" s="177"/>
      <c r="B32" s="178" t="str">
        <f t="shared" si="10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/>
      <c r="M32" s="185">
        <f t="shared" si="6"/>
        <v>0</v>
      </c>
      <c r="N32" s="186" t="str">
        <f t="shared" si="7"/>
        <v/>
      </c>
      <c r="O32" s="182"/>
      <c r="P32" s="182"/>
      <c r="Q32" s="230"/>
      <c r="R32" s="233"/>
    </row>
    <row r="33" spans="1:18" x14ac:dyDescent="0.25">
      <c r="A33" s="177"/>
      <c r="B33" s="178" t="str">
        <f t="shared" si="10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90"/>
      <c r="M33" s="185">
        <f t="shared" si="6"/>
        <v>0</v>
      </c>
      <c r="N33" s="186" t="str">
        <f t="shared" si="7"/>
        <v/>
      </c>
      <c r="O33" s="182"/>
      <c r="P33" s="182"/>
      <c r="Q33" s="230"/>
      <c r="R33" s="233"/>
    </row>
    <row r="34" spans="1:18" x14ac:dyDescent="0.25">
      <c r="A34" s="177"/>
      <c r="B34" s="178" t="str">
        <f t="shared" si="10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/>
      <c r="M34" s="185">
        <f t="shared" si="6"/>
        <v>0</v>
      </c>
      <c r="N34" s="186" t="str">
        <f t="shared" si="7"/>
        <v/>
      </c>
      <c r="O34" s="182"/>
      <c r="P34" s="182"/>
      <c r="Q34" s="230"/>
      <c r="R34" s="233"/>
    </row>
    <row r="35" spans="1:18" x14ac:dyDescent="0.25">
      <c r="A35" s="168" t="s">
        <v>17</v>
      </c>
      <c r="B35" s="169" t="str">
        <f t="shared" si="10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3">SUM(J36:J39)</f>
        <v>0</v>
      </c>
      <c r="K35" s="173">
        <f t="shared" si="13"/>
        <v>0</v>
      </c>
      <c r="L35" s="173"/>
      <c r="M35" s="173">
        <f t="shared" si="6"/>
        <v>0</v>
      </c>
      <c r="N35" s="174" t="str">
        <f t="shared" si="7"/>
        <v/>
      </c>
      <c r="O35" s="139"/>
      <c r="P35" s="139"/>
      <c r="Q35" s="229"/>
      <c r="R35" s="232"/>
    </row>
    <row r="36" spans="1:18" x14ac:dyDescent="0.25">
      <c r="A36" s="177"/>
      <c r="B36" s="178" t="str">
        <f t="shared" si="10"/>
        <v>субъект РФ 1</v>
      </c>
      <c r="C36" s="178" t="str">
        <f t="shared" si="10"/>
        <v>ДЗО 1</v>
      </c>
      <c r="D36" s="179" t="str">
        <f t="shared" si="10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6"/>
        <v>0</v>
      </c>
      <c r="N36" s="186" t="str">
        <f t="shared" si="7"/>
        <v/>
      </c>
      <c r="O36" s="182"/>
      <c r="P36" s="182"/>
      <c r="Q36" s="230"/>
      <c r="R36" s="233"/>
    </row>
    <row r="37" spans="1:18" x14ac:dyDescent="0.25">
      <c r="A37" s="177"/>
      <c r="B37" s="178" t="str">
        <f t="shared" ref="B37:D52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6"/>
        <v>0</v>
      </c>
      <c r="N37" s="186" t="str">
        <f t="shared" si="7"/>
        <v/>
      </c>
      <c r="O37" s="182"/>
      <c r="P37" s="182"/>
      <c r="Q37" s="230"/>
      <c r="R37" s="233"/>
    </row>
    <row r="38" spans="1:18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6"/>
        <v>0</v>
      </c>
      <c r="N38" s="186" t="str">
        <f t="shared" si="7"/>
        <v/>
      </c>
      <c r="O38" s="182"/>
      <c r="P38" s="182"/>
      <c r="Q38" s="230"/>
      <c r="R38" s="233"/>
    </row>
    <row r="39" spans="1:18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/>
      <c r="M39" s="185">
        <f t="shared" si="6"/>
        <v>0</v>
      </c>
      <c r="N39" s="186" t="str">
        <f t="shared" si="7"/>
        <v/>
      </c>
      <c r="O39" s="182"/>
      <c r="P39" s="182"/>
      <c r="Q39" s="230"/>
      <c r="R39" s="233"/>
    </row>
    <row r="40" spans="1:18" x14ac:dyDescent="0.25">
      <c r="A40" s="168" t="s">
        <v>19</v>
      </c>
      <c r="B40" s="169" t="str">
        <f t="shared" si="14"/>
        <v>субъект РФ 1</v>
      </c>
      <c r="C40" s="169" t="str">
        <f t="shared" si="14"/>
        <v>ДЗО 1</v>
      </c>
      <c r="D40" s="170" t="str">
        <f t="shared" si="14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15">SUM(J41:J44)</f>
        <v>0</v>
      </c>
      <c r="K40" s="173">
        <f t="shared" si="15"/>
        <v>0</v>
      </c>
      <c r="L40" s="173"/>
      <c r="M40" s="173">
        <f t="shared" si="6"/>
        <v>0</v>
      </c>
      <c r="N40" s="174" t="str">
        <f t="shared" si="7"/>
        <v/>
      </c>
      <c r="O40" s="139"/>
      <c r="P40" s="139"/>
      <c r="Q40" s="229"/>
      <c r="R40" s="232"/>
    </row>
    <row r="41" spans="1:18" x14ac:dyDescent="0.25">
      <c r="A41" s="177"/>
      <c r="B41" s="178" t="str">
        <f t="shared" si="14"/>
        <v>субъект РФ 1</v>
      </c>
      <c r="C41" s="178" t="str">
        <f t="shared" si="14"/>
        <v>ДЗО 1</v>
      </c>
      <c r="D41" s="179" t="str">
        <f t="shared" si="14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90"/>
      <c r="M41" s="185">
        <f t="shared" si="6"/>
        <v>0</v>
      </c>
      <c r="N41" s="186" t="str">
        <f t="shared" si="7"/>
        <v/>
      </c>
      <c r="O41" s="182"/>
      <c r="P41" s="182"/>
      <c r="Q41" s="230"/>
      <c r="R41" s="233"/>
    </row>
    <row r="42" spans="1:18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90"/>
      <c r="M42" s="185">
        <f t="shared" si="6"/>
        <v>0</v>
      </c>
      <c r="N42" s="186" t="str">
        <f t="shared" si="7"/>
        <v/>
      </c>
      <c r="O42" s="182"/>
      <c r="P42" s="182"/>
      <c r="Q42" s="230"/>
      <c r="R42" s="233"/>
    </row>
    <row r="43" spans="1:18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90"/>
      <c r="M43" s="185">
        <f t="shared" si="6"/>
        <v>0</v>
      </c>
      <c r="N43" s="186" t="str">
        <f t="shared" si="7"/>
        <v/>
      </c>
      <c r="O43" s="182"/>
      <c r="P43" s="182"/>
      <c r="Q43" s="230"/>
      <c r="R43" s="233"/>
    </row>
    <row r="44" spans="1:18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/>
      <c r="M44" s="185">
        <f t="shared" si="6"/>
        <v>0</v>
      </c>
      <c r="N44" s="186" t="str">
        <f t="shared" si="7"/>
        <v/>
      </c>
      <c r="O44" s="182"/>
      <c r="P44" s="182"/>
      <c r="Q44" s="230"/>
      <c r="R44" s="233"/>
    </row>
    <row r="45" spans="1:18" ht="30" x14ac:dyDescent="0.25">
      <c r="A45" s="168" t="s">
        <v>21</v>
      </c>
      <c r="B45" s="169" t="str">
        <f t="shared" si="14"/>
        <v>субъект РФ 1</v>
      </c>
      <c r="C45" s="169" t="str">
        <f t="shared" si="14"/>
        <v>ДЗО 1</v>
      </c>
      <c r="D45" s="170" t="str">
        <f t="shared" si="14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16">SUM(J46:J49)</f>
        <v>0</v>
      </c>
      <c r="K45" s="173">
        <f t="shared" si="16"/>
        <v>0</v>
      </c>
      <c r="L45" s="173"/>
      <c r="M45" s="173">
        <f t="shared" si="6"/>
        <v>0</v>
      </c>
      <c r="N45" s="174" t="str">
        <f t="shared" si="7"/>
        <v/>
      </c>
      <c r="O45" s="139"/>
      <c r="P45" s="139"/>
      <c r="Q45" s="229"/>
      <c r="R45" s="232"/>
    </row>
    <row r="46" spans="1:18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/>
      <c r="M46" s="185">
        <f t="shared" si="6"/>
        <v>0</v>
      </c>
      <c r="N46" s="186" t="str">
        <f t="shared" si="7"/>
        <v/>
      </c>
      <c r="O46" s="182"/>
      <c r="P46" s="182"/>
      <c r="Q46" s="230"/>
      <c r="R46" s="233"/>
    </row>
    <row r="47" spans="1:18" x14ac:dyDescent="0.25">
      <c r="A47" s="177"/>
      <c r="B47" s="178" t="str">
        <f t="shared" si="14"/>
        <v>субъект РФ 1</v>
      </c>
      <c r="C47" s="178" t="str">
        <f t="shared" si="14"/>
        <v>ДЗО 1</v>
      </c>
      <c r="D47" s="179" t="str">
        <f t="shared" si="14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/>
      <c r="M47" s="185">
        <f t="shared" si="6"/>
        <v>0</v>
      </c>
      <c r="N47" s="186" t="str">
        <f t="shared" si="7"/>
        <v/>
      </c>
      <c r="O47" s="182"/>
      <c r="P47" s="182"/>
      <c r="Q47" s="230"/>
      <c r="R47" s="233"/>
    </row>
    <row r="48" spans="1:18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90"/>
      <c r="M48" s="185">
        <f t="shared" si="6"/>
        <v>0</v>
      </c>
      <c r="N48" s="186" t="str">
        <f t="shared" si="7"/>
        <v/>
      </c>
      <c r="O48" s="182"/>
      <c r="P48" s="182"/>
      <c r="Q48" s="230"/>
      <c r="R48" s="233"/>
    </row>
    <row r="49" spans="1:18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/>
      <c r="M49" s="185">
        <f t="shared" si="6"/>
        <v>0</v>
      </c>
      <c r="N49" s="186" t="str">
        <f t="shared" si="7"/>
        <v/>
      </c>
      <c r="O49" s="182"/>
      <c r="P49" s="182"/>
      <c r="Q49" s="230"/>
      <c r="R49" s="233"/>
    </row>
    <row r="50" spans="1:18" x14ac:dyDescent="0.25">
      <c r="A50" s="168" t="s">
        <v>23</v>
      </c>
      <c r="B50" s="169" t="str">
        <f t="shared" si="14"/>
        <v>субъект РФ 1</v>
      </c>
      <c r="C50" s="169" t="str">
        <f t="shared" si="14"/>
        <v>ДЗО 1</v>
      </c>
      <c r="D50" s="170" t="str">
        <f t="shared" si="14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/>
      <c r="M50" s="193">
        <f t="shared" si="6"/>
        <v>0</v>
      </c>
      <c r="N50" s="194" t="str">
        <f t="shared" si="7"/>
        <v/>
      </c>
      <c r="O50" s="139"/>
      <c r="P50" s="139"/>
      <c r="Q50" s="229"/>
      <c r="R50" s="232"/>
    </row>
    <row r="51" spans="1:18" x14ac:dyDescent="0.25">
      <c r="A51" s="168" t="s">
        <v>25</v>
      </c>
      <c r="B51" s="169" t="str">
        <f t="shared" si="14"/>
        <v>субъект РФ 1</v>
      </c>
      <c r="C51" s="169" t="str">
        <f t="shared" si="14"/>
        <v>ДЗО 1</v>
      </c>
      <c r="D51" s="170" t="str">
        <f t="shared" si="14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/>
      <c r="M51" s="173">
        <f t="shared" si="6"/>
        <v>0</v>
      </c>
      <c r="N51" s="174" t="str">
        <f t="shared" si="7"/>
        <v/>
      </c>
      <c r="O51" s="139"/>
      <c r="P51" s="139"/>
      <c r="Q51" s="229"/>
      <c r="R51" s="232"/>
    </row>
    <row r="52" spans="1:18" x14ac:dyDescent="0.25">
      <c r="A52" s="177"/>
      <c r="B52" s="178" t="str">
        <f t="shared" si="14"/>
        <v>субъект РФ 1</v>
      </c>
      <c r="C52" s="178" t="str">
        <f t="shared" si="14"/>
        <v>ДЗО 1</v>
      </c>
      <c r="D52" s="179" t="str">
        <f t="shared" si="14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/>
      <c r="M52" s="185">
        <f t="shared" si="6"/>
        <v>0</v>
      </c>
      <c r="N52" s="186" t="str">
        <f t="shared" si="7"/>
        <v/>
      </c>
      <c r="O52" s="182"/>
      <c r="P52" s="182"/>
      <c r="Q52" s="230"/>
      <c r="R52" s="233"/>
    </row>
    <row r="53" spans="1:18" x14ac:dyDescent="0.25">
      <c r="A53" s="177"/>
      <c r="B53" s="178" t="str">
        <f t="shared" ref="B53:D55" si="17">B52</f>
        <v>субъект РФ 1</v>
      </c>
      <c r="C53" s="178" t="str">
        <f t="shared" si="17"/>
        <v>ДЗО 1</v>
      </c>
      <c r="D53" s="179" t="str">
        <f t="shared" si="17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/>
      <c r="M53" s="185">
        <f t="shared" si="6"/>
        <v>0</v>
      </c>
      <c r="N53" s="186" t="str">
        <f t="shared" si="7"/>
        <v/>
      </c>
      <c r="O53" s="182"/>
      <c r="P53" s="182"/>
      <c r="Q53" s="230"/>
      <c r="R53" s="233"/>
    </row>
    <row r="54" spans="1:18" x14ac:dyDescent="0.25">
      <c r="A54" s="177"/>
      <c r="B54" s="178" t="str">
        <f t="shared" si="17"/>
        <v>субъект РФ 1</v>
      </c>
      <c r="C54" s="178" t="str">
        <f t="shared" si="17"/>
        <v>ДЗО 1</v>
      </c>
      <c r="D54" s="179" t="str">
        <f t="shared" si="17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/>
      <c r="M54" s="185">
        <f t="shared" si="6"/>
        <v>0</v>
      </c>
      <c r="N54" s="186" t="str">
        <f t="shared" si="7"/>
        <v/>
      </c>
      <c r="O54" s="182"/>
      <c r="P54" s="182"/>
      <c r="Q54" s="230"/>
      <c r="R54" s="233"/>
    </row>
    <row r="55" spans="1:18" ht="15.75" thickBot="1" x14ac:dyDescent="0.3">
      <c r="A55" s="197"/>
      <c r="B55" s="198" t="str">
        <f t="shared" si="17"/>
        <v>субъект РФ 1</v>
      </c>
      <c r="C55" s="198" t="str">
        <f t="shared" si="17"/>
        <v>ДЗО 1</v>
      </c>
      <c r="D55" s="199" t="str">
        <f t="shared" si="17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/>
      <c r="M55" s="205">
        <f t="shared" si="6"/>
        <v>0</v>
      </c>
      <c r="N55" s="206" t="str">
        <f t="shared" si="7"/>
        <v/>
      </c>
      <c r="O55" s="202"/>
      <c r="P55" s="202"/>
      <c r="Q55" s="231"/>
      <c r="R55" s="234"/>
    </row>
  </sheetData>
  <autoFilter ref="A9:E55"/>
  <mergeCells count="18">
    <mergeCell ref="P7:P8"/>
    <mergeCell ref="Q7:R7"/>
    <mergeCell ref="J6:N6"/>
    <mergeCell ref="O6:R6"/>
    <mergeCell ref="F7:F8"/>
    <mergeCell ref="G7:G8"/>
    <mergeCell ref="H7:I7"/>
    <mergeCell ref="J7:J8"/>
    <mergeCell ref="K7:K8"/>
    <mergeCell ref="L7:L8"/>
    <mergeCell ref="M7:N7"/>
    <mergeCell ref="O7:O8"/>
    <mergeCell ref="F6:I6"/>
    <mergeCell ref="A6:A8"/>
    <mergeCell ref="B6:B8"/>
    <mergeCell ref="C6:C8"/>
    <mergeCell ref="D6:D8"/>
    <mergeCell ref="E6:E8"/>
  </mergeCells>
  <conditionalFormatting sqref="I10:I55">
    <cfRule type="cellIs" dxfId="43" priority="15" operator="lessThan">
      <formula>0</formula>
    </cfRule>
    <cfRule type="cellIs" dxfId="42" priority="16" operator="greaterThan">
      <formula>0</formula>
    </cfRule>
  </conditionalFormatting>
  <conditionalFormatting sqref="N10:N55">
    <cfRule type="cellIs" dxfId="41" priority="13" operator="lessThan">
      <formula>0</formula>
    </cfRule>
    <cfRule type="cellIs" dxfId="40" priority="14" operator="greaterThan">
      <formula>0</formula>
    </cfRule>
  </conditionalFormatting>
  <conditionalFormatting sqref="H10:H55">
    <cfRule type="cellIs" dxfId="39" priority="9" operator="lessThan">
      <formula>0</formula>
    </cfRule>
    <cfRule type="cellIs" dxfId="38" priority="10" operator="greaterThan">
      <formula>0</formula>
    </cfRule>
  </conditionalFormatting>
  <conditionalFormatting sqref="M10:M55">
    <cfRule type="cellIs" dxfId="37" priority="7" operator="lessThan">
      <formula>0</formula>
    </cfRule>
    <cfRule type="cellIs" dxfId="36" priority="8" operator="greaterThan">
      <formula>0</formula>
    </cfRule>
  </conditionalFormatting>
  <conditionalFormatting sqref="R10:R55">
    <cfRule type="cellIs" dxfId="35" priority="3" operator="lessThan">
      <formula>0</formula>
    </cfRule>
    <cfRule type="cellIs" dxfId="34" priority="4" operator="greaterThan">
      <formula>0</formula>
    </cfRule>
  </conditionalFormatting>
  <conditionalFormatting sqref="Q10:Q55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pane xSplit="5" ySplit="9" topLeftCell="M10" activePane="bottomRight" state="frozen"/>
      <selection activeCell="R10" sqref="R10"/>
      <selection pane="topRight" activeCell="R10" sqref="R10"/>
      <selection pane="bottomLeft" activeCell="R10" sqref="R10"/>
      <selection pane="bottomRight" activeCell="R10" sqref="R1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9" width="17.140625" style="133" customWidth="1"/>
    <col min="10" max="11" width="16.7109375" style="133" customWidth="1"/>
    <col min="12" max="12" width="17.140625" style="133" customWidth="1"/>
    <col min="13" max="13" width="20" style="133" customWidth="1"/>
    <col min="14" max="17" width="16.7109375" style="133" customWidth="1"/>
    <col min="18" max="18" width="17.140625" style="133" customWidth="1"/>
    <col min="19" max="19" width="19" style="133" customWidth="1"/>
    <col min="20" max="21" width="17.140625" style="133" customWidth="1"/>
    <col min="22" max="16384" width="9.140625" style="133"/>
  </cols>
  <sheetData>
    <row r="1" spans="1:21" s="110" customFormat="1" ht="15.75" x14ac:dyDescent="0.25">
      <c r="A1" s="109" t="s">
        <v>208</v>
      </c>
      <c r="C1" s="111" t="s">
        <v>209</v>
      </c>
    </row>
    <row r="2" spans="1:21" s="110" customFormat="1" ht="12.75" x14ac:dyDescent="0.2"/>
    <row r="3" spans="1:21" s="110" customFormat="1" ht="15.75" x14ac:dyDescent="0.25">
      <c r="A3" s="112" t="s">
        <v>210</v>
      </c>
      <c r="B3" s="112"/>
    </row>
    <row r="4" spans="1:21" s="110" customFormat="1" ht="12" customHeight="1" x14ac:dyDescent="0.2"/>
    <row r="5" spans="1:21" s="110" customFormat="1" ht="12" customHeight="1" thickBot="1" x14ac:dyDescent="0.25"/>
    <row r="6" spans="1:21" s="110" customFormat="1" ht="24.75" customHeight="1" x14ac:dyDescent="0.2">
      <c r="A6" s="272" t="s">
        <v>172</v>
      </c>
      <c r="B6" s="263" t="s">
        <v>1</v>
      </c>
      <c r="C6" s="263" t="s">
        <v>2</v>
      </c>
      <c r="D6" s="263" t="s">
        <v>3</v>
      </c>
      <c r="E6" s="276" t="s">
        <v>173</v>
      </c>
      <c r="F6" s="292" t="s">
        <v>174</v>
      </c>
      <c r="G6" s="283"/>
      <c r="H6" s="283"/>
      <c r="I6" s="293"/>
      <c r="J6" s="292" t="s">
        <v>175</v>
      </c>
      <c r="K6" s="283"/>
      <c r="L6" s="283"/>
      <c r="M6" s="293"/>
      <c r="N6" s="292" t="s">
        <v>211</v>
      </c>
      <c r="O6" s="283"/>
      <c r="P6" s="283"/>
      <c r="Q6" s="283"/>
      <c r="R6" s="283"/>
      <c r="S6" s="283"/>
      <c r="T6" s="283"/>
      <c r="U6" s="293"/>
    </row>
    <row r="7" spans="1:21" s="110" customFormat="1" ht="24.75" customHeight="1" x14ac:dyDescent="0.2">
      <c r="A7" s="273"/>
      <c r="B7" s="264"/>
      <c r="C7" s="264"/>
      <c r="D7" s="264"/>
      <c r="E7" s="277"/>
      <c r="F7" s="280">
        <v>2019</v>
      </c>
      <c r="G7" s="290">
        <v>2020</v>
      </c>
      <c r="H7" s="278" t="s">
        <v>177</v>
      </c>
      <c r="I7" s="279"/>
      <c r="J7" s="280">
        <v>2019</v>
      </c>
      <c r="K7" s="290">
        <v>2020</v>
      </c>
      <c r="L7" s="278" t="s">
        <v>177</v>
      </c>
      <c r="M7" s="279"/>
      <c r="N7" s="295" t="s">
        <v>212</v>
      </c>
      <c r="O7" s="294"/>
      <c r="P7" s="278" t="s">
        <v>176</v>
      </c>
      <c r="Q7" s="294"/>
      <c r="R7" s="278" t="s">
        <v>213</v>
      </c>
      <c r="S7" s="294"/>
      <c r="T7" s="278" t="s">
        <v>214</v>
      </c>
      <c r="U7" s="279"/>
    </row>
    <row r="8" spans="1:21" s="110" customFormat="1" ht="42.75" customHeight="1" thickBot="1" x14ac:dyDescent="0.25">
      <c r="A8" s="274"/>
      <c r="B8" s="275"/>
      <c r="C8" s="275"/>
      <c r="D8" s="275"/>
      <c r="E8" s="277"/>
      <c r="F8" s="281"/>
      <c r="G8" s="291"/>
      <c r="H8" s="113" t="s">
        <v>179</v>
      </c>
      <c r="I8" s="114" t="s">
        <v>180</v>
      </c>
      <c r="J8" s="281"/>
      <c r="K8" s="291"/>
      <c r="L8" s="113" t="s">
        <v>179</v>
      </c>
      <c r="M8" s="114" t="s">
        <v>180</v>
      </c>
      <c r="N8" s="213">
        <v>2019</v>
      </c>
      <c r="O8" s="214">
        <v>2020</v>
      </c>
      <c r="P8" s="214">
        <v>2019</v>
      </c>
      <c r="Q8" s="214">
        <v>2020</v>
      </c>
      <c r="R8" s="215" t="s">
        <v>179</v>
      </c>
      <c r="S8" s="215" t="s">
        <v>180</v>
      </c>
      <c r="T8" s="215" t="s">
        <v>179</v>
      </c>
      <c r="U8" s="216" t="s">
        <v>180</v>
      </c>
    </row>
    <row r="9" spans="1:21" s="110" customFormat="1" ht="13.5" thickBot="1" x14ac:dyDescent="0.25">
      <c r="A9" s="115">
        <v>1</v>
      </c>
      <c r="B9" s="116">
        <f>A9+1</f>
        <v>2</v>
      </c>
      <c r="C9" s="116">
        <f t="shared" ref="C9:Q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 t="s">
        <v>223</v>
      </c>
      <c r="M9" s="121" t="s">
        <v>224</v>
      </c>
      <c r="N9" s="119">
        <v>14</v>
      </c>
      <c r="O9" s="120">
        <f t="shared" si="0"/>
        <v>15</v>
      </c>
      <c r="P9" s="120">
        <f t="shared" si="0"/>
        <v>16</v>
      </c>
      <c r="Q9" s="120">
        <f t="shared" si="0"/>
        <v>17</v>
      </c>
      <c r="R9" s="122" t="s">
        <v>225</v>
      </c>
      <c r="S9" s="122" t="s">
        <v>226</v>
      </c>
      <c r="T9" s="122" t="s">
        <v>228</v>
      </c>
      <c r="U9" s="122" t="s">
        <v>227</v>
      </c>
    </row>
    <row r="10" spans="1:2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217">
        <f t="shared" ref="F10" si="1">SUMIFS(F18:F4992,$A18:$A4992,$A10,$C18:$C4992,$C10)</f>
        <v>0</v>
      </c>
      <c r="G10" s="128">
        <f>SUMIFS(G18:G4992,$A18:$A4992,$A10,$C18:$C4992,$C10)</f>
        <v>0</v>
      </c>
      <c r="H10" s="128">
        <f>G10-F10</f>
        <v>0</v>
      </c>
      <c r="I10" s="129" t="str">
        <f>IFERROR(G10/F10-1,"")</f>
        <v/>
      </c>
      <c r="J10" s="130">
        <f t="shared" ref="J10" si="2">SUM(J11:J18)</f>
        <v>0</v>
      </c>
      <c r="K10" s="128">
        <f t="shared" ref="K10" si="3">SUM(K11:K18)</f>
        <v>0</v>
      </c>
      <c r="L10" s="128">
        <f>K10-J10</f>
        <v>0</v>
      </c>
      <c r="M10" s="129" t="str">
        <f>IFERROR(K10/J10-1,"")</f>
        <v/>
      </c>
      <c r="N10" s="130">
        <f t="shared" ref="N10:Q10" si="4">SUM(N11:N18)</f>
        <v>0</v>
      </c>
      <c r="O10" s="128">
        <f t="shared" ref="O10:P10" si="5">SUM(O11:O18)</f>
        <v>0</v>
      </c>
      <c r="P10" s="128">
        <f t="shared" si="5"/>
        <v>0</v>
      </c>
      <c r="Q10" s="128">
        <f t="shared" si="4"/>
        <v>0</v>
      </c>
      <c r="R10" s="131">
        <f>O10-N10</f>
        <v>0</v>
      </c>
      <c r="S10" s="218" t="str">
        <f>IFERROR(O10/N10-1,"")</f>
        <v/>
      </c>
      <c r="T10" s="131">
        <f>Q10-P10</f>
        <v>0</v>
      </c>
      <c r="U10" s="132" t="str">
        <f>IFERROR(Q10/P10-1,"")</f>
        <v/>
      </c>
    </row>
    <row r="11" spans="1:2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>
        <f t="shared" ref="L11:L55" si="6">K11-J11</f>
        <v>0</v>
      </c>
      <c r="M11" s="143" t="str">
        <f t="shared" ref="M11:M55" si="7">IFERROR(K11/J11-1,"")</f>
        <v/>
      </c>
      <c r="N11" s="141">
        <f>SUMIFS(N19:N4993,$A19:$A4993,$A11,$C19:$C4993,$C11)</f>
        <v>0</v>
      </c>
      <c r="O11" s="142">
        <f>SUMIFS(O19:O4993,$A19:$A4993,$A11,$C19:$C4993,$C11)</f>
        <v>0</v>
      </c>
      <c r="P11" s="142">
        <f>SUMIFS(P19:P4993,$A19:$A4993,$A11,$C19:$C4993,$C11)</f>
        <v>0</v>
      </c>
      <c r="Q11" s="142">
        <f>SUMIFS(Q19:Q4993,$A19:$A4993,$A11,$C19:$C4993,$C11)</f>
        <v>0</v>
      </c>
      <c r="R11" s="144">
        <f t="shared" ref="R11:R55" si="8">O11-N11</f>
        <v>0</v>
      </c>
      <c r="S11" s="219" t="str">
        <f t="shared" ref="S11:S55" si="9">IFERROR(O11/N11-1,"")</f>
        <v/>
      </c>
      <c r="T11" s="144">
        <f t="shared" ref="T11:T55" si="10">Q11-P11</f>
        <v>0</v>
      </c>
      <c r="U11" s="145" t="str">
        <f t="shared" ref="U11:U55" si="11">IFERROR(Q11/P11-1,"")</f>
        <v/>
      </c>
    </row>
    <row r="12" spans="1:21" x14ac:dyDescent="0.25">
      <c r="A12" s="134" t="s">
        <v>13</v>
      </c>
      <c r="B12" s="135" t="s">
        <v>182</v>
      </c>
      <c r="C12" s="135" t="str">
        <f t="shared" ref="C12:C18" si="12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>
        <f t="shared" si="6"/>
        <v>0</v>
      </c>
      <c r="M12" s="143" t="str">
        <f t="shared" si="7"/>
        <v/>
      </c>
      <c r="N12" s="141">
        <f>SUMIFS(N19:N4993,$A19:$A4993,$A12,$C19:$C4993,$C12)</f>
        <v>0</v>
      </c>
      <c r="O12" s="142">
        <f>SUMIFS(O19:O4993,$A19:$A4993,$A12,$C19:$C4993,$C12)</f>
        <v>0</v>
      </c>
      <c r="P12" s="142">
        <f>SUMIFS(P19:P4993,$A19:$A4993,$A12,$C19:$C4993,$C12)</f>
        <v>0</v>
      </c>
      <c r="Q12" s="142">
        <f>SUMIFS(Q19:Q4993,$A19:$A4993,$A12,$C19:$C4993,$C12)</f>
        <v>0</v>
      </c>
      <c r="R12" s="144">
        <f t="shared" si="8"/>
        <v>0</v>
      </c>
      <c r="S12" s="219" t="str">
        <f t="shared" si="9"/>
        <v/>
      </c>
      <c r="T12" s="144">
        <f t="shared" si="10"/>
        <v>0</v>
      </c>
      <c r="U12" s="145" t="str">
        <f t="shared" si="11"/>
        <v/>
      </c>
    </row>
    <row r="13" spans="1:21" x14ac:dyDescent="0.25">
      <c r="A13" s="134" t="s">
        <v>15</v>
      </c>
      <c r="B13" s="135" t="s">
        <v>182</v>
      </c>
      <c r="C13" s="135" t="str">
        <f t="shared" si="12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>
        <f t="shared" si="6"/>
        <v>0</v>
      </c>
      <c r="M13" s="143" t="str">
        <f t="shared" si="7"/>
        <v/>
      </c>
      <c r="N13" s="141">
        <f>SUMIFS(N19:N4993,$A19:$A4993,$A13,$C19:$C4993,$C13)</f>
        <v>0</v>
      </c>
      <c r="O13" s="142">
        <f>SUMIFS(O19:O4993,$A19:$A4993,$A13,$C19:$C4993,$C13)</f>
        <v>0</v>
      </c>
      <c r="P13" s="142">
        <f>SUMIFS(P19:P4993,$A19:$A4993,$A13,$C19:$C4993,$C13)</f>
        <v>0</v>
      </c>
      <c r="Q13" s="142">
        <f>SUMIFS(Q19:Q4993,$A19:$A4993,$A13,$C19:$C4993,$C13)</f>
        <v>0</v>
      </c>
      <c r="R13" s="144">
        <f t="shared" si="8"/>
        <v>0</v>
      </c>
      <c r="S13" s="219" t="str">
        <f t="shared" si="9"/>
        <v/>
      </c>
      <c r="T13" s="144">
        <f t="shared" si="10"/>
        <v>0</v>
      </c>
      <c r="U13" s="145" t="str">
        <f t="shared" si="11"/>
        <v/>
      </c>
    </row>
    <row r="14" spans="1:21" x14ac:dyDescent="0.25">
      <c r="A14" s="134" t="s">
        <v>17</v>
      </c>
      <c r="B14" s="135" t="s">
        <v>182</v>
      </c>
      <c r="C14" s="135" t="str">
        <f t="shared" si="12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>
        <f t="shared" si="6"/>
        <v>0</v>
      </c>
      <c r="M14" s="143" t="str">
        <f t="shared" si="7"/>
        <v/>
      </c>
      <c r="N14" s="141">
        <f>SUMIFS(N19:N4993,$A19:$A4993,$A14,$C19:$C4993,$C14)</f>
        <v>0</v>
      </c>
      <c r="O14" s="142">
        <f>SUMIFS(O19:O4993,$A19:$A4993,$A14,$C19:$C4993,$C14)</f>
        <v>0</v>
      </c>
      <c r="P14" s="142">
        <f>SUMIFS(P19:P4993,$A19:$A4993,$A14,$C19:$C4993,$C14)</f>
        <v>0</v>
      </c>
      <c r="Q14" s="142">
        <f>SUMIFS(Q19:Q4993,$A19:$A4993,$A14,$C19:$C4993,$C14)</f>
        <v>0</v>
      </c>
      <c r="R14" s="144">
        <f t="shared" si="8"/>
        <v>0</v>
      </c>
      <c r="S14" s="219" t="str">
        <f t="shared" si="9"/>
        <v/>
      </c>
      <c r="T14" s="144">
        <f t="shared" si="10"/>
        <v>0</v>
      </c>
      <c r="U14" s="145" t="str">
        <f t="shared" si="11"/>
        <v/>
      </c>
    </row>
    <row r="15" spans="1:21" x14ac:dyDescent="0.25">
      <c r="A15" s="134" t="s">
        <v>19</v>
      </c>
      <c r="B15" s="135" t="s">
        <v>182</v>
      </c>
      <c r="C15" s="135" t="str">
        <f t="shared" si="12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>
        <f t="shared" si="6"/>
        <v>0</v>
      </c>
      <c r="M15" s="143" t="str">
        <f t="shared" si="7"/>
        <v/>
      </c>
      <c r="N15" s="141">
        <f>SUMIFS(N19:N4993,$A19:$A4993,$A15,$C19:$C4993,$C15)</f>
        <v>0</v>
      </c>
      <c r="O15" s="142">
        <f>SUMIFS(O19:O4993,$A19:$A4993,$A15,$C19:$C4993,$C15)</f>
        <v>0</v>
      </c>
      <c r="P15" s="142">
        <f>SUMIFS(P19:P4993,$A19:$A4993,$A15,$C19:$C4993,$C15)</f>
        <v>0</v>
      </c>
      <c r="Q15" s="142">
        <f>SUMIFS(Q19:Q4993,$A19:$A4993,$A15,$C19:$C4993,$C15)</f>
        <v>0</v>
      </c>
      <c r="R15" s="144">
        <f t="shared" si="8"/>
        <v>0</v>
      </c>
      <c r="S15" s="219" t="str">
        <f t="shared" si="9"/>
        <v/>
      </c>
      <c r="T15" s="144">
        <f t="shared" si="10"/>
        <v>0</v>
      </c>
      <c r="U15" s="145" t="str">
        <f t="shared" si="11"/>
        <v/>
      </c>
    </row>
    <row r="16" spans="1:21" ht="30" x14ac:dyDescent="0.25">
      <c r="A16" s="134" t="s">
        <v>21</v>
      </c>
      <c r="B16" s="135" t="s">
        <v>182</v>
      </c>
      <c r="C16" s="135" t="str">
        <f t="shared" si="12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>
        <f t="shared" si="6"/>
        <v>0</v>
      </c>
      <c r="M16" s="143" t="str">
        <f t="shared" si="7"/>
        <v/>
      </c>
      <c r="N16" s="141">
        <f>SUMIFS(N19:N4993,$A19:$A4993,$A16,$C19:$C4993,$C16)</f>
        <v>0</v>
      </c>
      <c r="O16" s="142">
        <f>SUMIFS(O19:O4993,$A19:$A4993,$A16,$C19:$C4993,$C16)</f>
        <v>0</v>
      </c>
      <c r="P16" s="142">
        <f>SUMIFS(P19:P4993,$A19:$A4993,$A16,$C19:$C4993,$C16)</f>
        <v>0</v>
      </c>
      <c r="Q16" s="142">
        <f>SUMIFS(Q19:Q4993,$A19:$A4993,$A16,$C19:$C4993,$C16)</f>
        <v>0</v>
      </c>
      <c r="R16" s="144">
        <f t="shared" si="8"/>
        <v>0</v>
      </c>
      <c r="S16" s="219" t="str">
        <f t="shared" si="9"/>
        <v/>
      </c>
      <c r="T16" s="144">
        <f t="shared" si="10"/>
        <v>0</v>
      </c>
      <c r="U16" s="145" t="str">
        <f t="shared" si="11"/>
        <v/>
      </c>
    </row>
    <row r="17" spans="1:21" x14ac:dyDescent="0.25">
      <c r="A17" s="134" t="s">
        <v>23</v>
      </c>
      <c r="B17" s="135" t="s">
        <v>182</v>
      </c>
      <c r="C17" s="135" t="str">
        <f t="shared" si="12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>
        <f t="shared" si="6"/>
        <v>0</v>
      </c>
      <c r="M17" s="143" t="str">
        <f t="shared" si="7"/>
        <v/>
      </c>
      <c r="N17" s="141">
        <f>SUMIFS(N19:N4993,$A19:$A4993,$A17,$C19:$C4993,$C17)</f>
        <v>0</v>
      </c>
      <c r="O17" s="142">
        <f>SUMIFS(O19:O4993,$A19:$A4993,$A17,$C19:$C4993,$C17)</f>
        <v>0</v>
      </c>
      <c r="P17" s="142">
        <f>SUMIFS(P19:P4993,$A19:$A4993,$A17,$C19:$C4993,$C17)</f>
        <v>0</v>
      </c>
      <c r="Q17" s="142">
        <f>SUMIFS(Q19:Q4993,$A19:$A4993,$A17,$C19:$C4993,$C17)</f>
        <v>0</v>
      </c>
      <c r="R17" s="144">
        <f t="shared" si="8"/>
        <v>0</v>
      </c>
      <c r="S17" s="219" t="str">
        <f t="shared" si="9"/>
        <v/>
      </c>
      <c r="T17" s="144">
        <f t="shared" si="10"/>
        <v>0</v>
      </c>
      <c r="U17" s="145" t="str">
        <f t="shared" si="11"/>
        <v/>
      </c>
    </row>
    <row r="18" spans="1:21" x14ac:dyDescent="0.25">
      <c r="A18" s="146" t="s">
        <v>25</v>
      </c>
      <c r="B18" s="147" t="s">
        <v>182</v>
      </c>
      <c r="C18" s="147" t="str">
        <f t="shared" si="12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>
        <f t="shared" si="6"/>
        <v>0</v>
      </c>
      <c r="M18" s="155" t="str">
        <f t="shared" si="7"/>
        <v/>
      </c>
      <c r="N18" s="153">
        <f>SUMIFS(N19:N4993,$A19:$A4993,$A18,$C19:$C4993,$C18)</f>
        <v>0</v>
      </c>
      <c r="O18" s="154">
        <f>SUMIFS(O19:O4993,$A19:$A4993,$A18,$C19:$C4993,$C18)</f>
        <v>0</v>
      </c>
      <c r="P18" s="154">
        <f>SUMIFS(P19:P4993,$A19:$A4993,$A18,$C19:$C4993,$C18)</f>
        <v>0</v>
      </c>
      <c r="Q18" s="154">
        <f>SUMIFS(Q19:Q4993,$A19:$A4993,$A18,$C19:$C4993,$C18)</f>
        <v>0</v>
      </c>
      <c r="R18" s="156">
        <f t="shared" si="8"/>
        <v>0</v>
      </c>
      <c r="S18" s="220" t="str">
        <f t="shared" si="9"/>
        <v/>
      </c>
      <c r="T18" s="156">
        <f t="shared" si="10"/>
        <v>0</v>
      </c>
      <c r="U18" s="157" t="str">
        <f t="shared" si="11"/>
        <v/>
      </c>
    </row>
    <row r="19" spans="1:2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>
        <f t="shared" si="6"/>
        <v>0</v>
      </c>
      <c r="M19" s="164" t="str">
        <f t="shared" si="7"/>
        <v/>
      </c>
      <c r="N19" s="165">
        <f>SUM(N20,N25,N30,N35,N40,N45,N50,N51)</f>
        <v>0</v>
      </c>
      <c r="O19" s="163">
        <f>SUM(O20,O25,O30,O35,O40,O45,O50,O51)</f>
        <v>0</v>
      </c>
      <c r="P19" s="163">
        <f>SUM(P20,P25,P30,P35,P40,P45,P50,P51)</f>
        <v>0</v>
      </c>
      <c r="Q19" s="163">
        <f>SUM(Q20,Q25,Q30,Q35,Q40,Q45,Q50,Q51)</f>
        <v>0</v>
      </c>
      <c r="R19" s="166">
        <f t="shared" si="8"/>
        <v>0</v>
      </c>
      <c r="S19" s="221" t="str">
        <f t="shared" si="9"/>
        <v/>
      </c>
      <c r="T19" s="166">
        <f t="shared" si="10"/>
        <v>0</v>
      </c>
      <c r="U19" s="167" t="str">
        <f t="shared" si="11"/>
        <v/>
      </c>
    </row>
    <row r="20" spans="1:21" x14ac:dyDescent="0.25">
      <c r="A20" s="168" t="s">
        <v>10</v>
      </c>
      <c r="B20" s="169" t="str">
        <f>B19</f>
        <v>субъект РФ 1</v>
      </c>
      <c r="C20" s="169" t="str">
        <f t="shared" ref="C20:D35" si="13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>
        <f t="shared" si="6"/>
        <v>0</v>
      </c>
      <c r="M20" s="174" t="str">
        <f t="shared" si="7"/>
        <v/>
      </c>
      <c r="N20" s="172">
        <f>SUM(N21:N24)</f>
        <v>0</v>
      </c>
      <c r="O20" s="173">
        <f>SUM(O21:O24)</f>
        <v>0</v>
      </c>
      <c r="P20" s="173">
        <f>SUM(P21:P24)</f>
        <v>0</v>
      </c>
      <c r="Q20" s="173">
        <f>SUM(Q21:Q24)</f>
        <v>0</v>
      </c>
      <c r="R20" s="175">
        <f t="shared" si="8"/>
        <v>0</v>
      </c>
      <c r="S20" s="222" t="str">
        <f t="shared" si="9"/>
        <v/>
      </c>
      <c r="T20" s="175">
        <f t="shared" si="10"/>
        <v>0</v>
      </c>
      <c r="U20" s="176" t="str">
        <f t="shared" si="11"/>
        <v/>
      </c>
    </row>
    <row r="21" spans="1:21" x14ac:dyDescent="0.25">
      <c r="A21" s="177"/>
      <c r="B21" s="178" t="str">
        <f t="shared" ref="B21:D36" si="14">B20</f>
        <v>субъект РФ 1</v>
      </c>
      <c r="C21" s="178" t="str">
        <f t="shared" si="13"/>
        <v>ДЗО 1</v>
      </c>
      <c r="D21" s="179" t="str">
        <f t="shared" si="13"/>
        <v>филиал 1</v>
      </c>
      <c r="E21" s="191" t="s">
        <v>194</v>
      </c>
      <c r="F21" s="181"/>
      <c r="G21" s="182"/>
      <c r="H21" s="182"/>
      <c r="I21" s="183"/>
      <c r="J21" s="184"/>
      <c r="K21" s="185"/>
      <c r="L21" s="185">
        <f t="shared" si="6"/>
        <v>0</v>
      </c>
      <c r="M21" s="186" t="str">
        <f t="shared" si="7"/>
        <v/>
      </c>
      <c r="N21" s="184"/>
      <c r="O21" s="185"/>
      <c r="P21" s="185"/>
      <c r="Q21" s="185"/>
      <c r="R21" s="187">
        <f t="shared" si="8"/>
        <v>0</v>
      </c>
      <c r="S21" s="223" t="str">
        <f t="shared" si="9"/>
        <v/>
      </c>
      <c r="T21" s="187">
        <f t="shared" si="10"/>
        <v>0</v>
      </c>
      <c r="U21" s="188" t="str">
        <f t="shared" si="11"/>
        <v/>
      </c>
    </row>
    <row r="22" spans="1:21" x14ac:dyDescent="0.25">
      <c r="A22" s="177"/>
      <c r="B22" s="178" t="str">
        <f t="shared" si="14"/>
        <v>субъект РФ 1</v>
      </c>
      <c r="C22" s="178" t="str">
        <f t="shared" si="13"/>
        <v>ДЗО 1</v>
      </c>
      <c r="D22" s="179" t="str">
        <f t="shared" si="13"/>
        <v>филиал 1</v>
      </c>
      <c r="E22" s="191" t="s">
        <v>196</v>
      </c>
      <c r="F22" s="181"/>
      <c r="G22" s="182"/>
      <c r="H22" s="182"/>
      <c r="I22" s="183"/>
      <c r="J22" s="184"/>
      <c r="K22" s="185"/>
      <c r="L22" s="185">
        <f t="shared" si="6"/>
        <v>0</v>
      </c>
      <c r="M22" s="186" t="str">
        <f t="shared" si="7"/>
        <v/>
      </c>
      <c r="N22" s="184"/>
      <c r="O22" s="185"/>
      <c r="P22" s="185"/>
      <c r="Q22" s="185"/>
      <c r="R22" s="187">
        <f t="shared" si="8"/>
        <v>0</v>
      </c>
      <c r="S22" s="223" t="str">
        <f t="shared" si="9"/>
        <v/>
      </c>
      <c r="T22" s="187">
        <f t="shared" si="10"/>
        <v>0</v>
      </c>
      <c r="U22" s="188" t="str">
        <f t="shared" si="11"/>
        <v/>
      </c>
    </row>
    <row r="23" spans="1:21" x14ac:dyDescent="0.25">
      <c r="A23" s="177"/>
      <c r="B23" s="178" t="str">
        <f t="shared" si="14"/>
        <v>субъект РФ 1</v>
      </c>
      <c r="C23" s="178" t="str">
        <f t="shared" si="13"/>
        <v>ДЗО 1</v>
      </c>
      <c r="D23" s="179" t="str">
        <f t="shared" si="13"/>
        <v>филиал 1</v>
      </c>
      <c r="E23" s="191" t="s">
        <v>198</v>
      </c>
      <c r="F23" s="181"/>
      <c r="G23" s="182"/>
      <c r="H23" s="182"/>
      <c r="I23" s="183"/>
      <c r="J23" s="184"/>
      <c r="K23" s="185"/>
      <c r="L23" s="185">
        <f t="shared" si="6"/>
        <v>0</v>
      </c>
      <c r="M23" s="186" t="str">
        <f t="shared" si="7"/>
        <v/>
      </c>
      <c r="N23" s="184"/>
      <c r="O23" s="185"/>
      <c r="P23" s="185"/>
      <c r="Q23" s="185"/>
      <c r="R23" s="187">
        <f t="shared" si="8"/>
        <v>0</v>
      </c>
      <c r="S23" s="223" t="str">
        <f t="shared" si="9"/>
        <v/>
      </c>
      <c r="T23" s="187">
        <f t="shared" si="10"/>
        <v>0</v>
      </c>
      <c r="U23" s="188" t="str">
        <f t="shared" si="11"/>
        <v/>
      </c>
    </row>
    <row r="24" spans="1:21" x14ac:dyDescent="0.25">
      <c r="A24" s="177"/>
      <c r="B24" s="178" t="str">
        <f t="shared" si="14"/>
        <v>субъект РФ 1</v>
      </c>
      <c r="C24" s="178" t="str">
        <f t="shared" si="13"/>
        <v>ДЗО 1</v>
      </c>
      <c r="D24" s="179" t="str">
        <f t="shared" si="13"/>
        <v>филиал 1</v>
      </c>
      <c r="E24" s="191" t="s">
        <v>200</v>
      </c>
      <c r="F24" s="181"/>
      <c r="G24" s="182"/>
      <c r="H24" s="182"/>
      <c r="I24" s="183"/>
      <c r="J24" s="189"/>
      <c r="K24" s="190"/>
      <c r="L24" s="185">
        <f t="shared" si="6"/>
        <v>0</v>
      </c>
      <c r="M24" s="186" t="str">
        <f t="shared" si="7"/>
        <v/>
      </c>
      <c r="N24" s="189"/>
      <c r="O24" s="190"/>
      <c r="P24" s="190"/>
      <c r="Q24" s="190"/>
      <c r="R24" s="187">
        <f t="shared" si="8"/>
        <v>0</v>
      </c>
      <c r="S24" s="223" t="str">
        <f t="shared" si="9"/>
        <v/>
      </c>
      <c r="T24" s="187">
        <f t="shared" si="10"/>
        <v>0</v>
      </c>
      <c r="U24" s="188" t="str">
        <f t="shared" si="11"/>
        <v/>
      </c>
    </row>
    <row r="25" spans="1:21" x14ac:dyDescent="0.25">
      <c r="A25" s="168" t="s">
        <v>13</v>
      </c>
      <c r="B25" s="169" t="str">
        <f t="shared" si="14"/>
        <v>субъект РФ 1</v>
      </c>
      <c r="C25" s="169" t="str">
        <f t="shared" si="13"/>
        <v>ДЗО 1</v>
      </c>
      <c r="D25" s="170" t="str">
        <f t="shared" si="13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5">SUM(J26:J29)</f>
        <v>0</v>
      </c>
      <c r="K25" s="173">
        <f t="shared" si="15"/>
        <v>0</v>
      </c>
      <c r="L25" s="173">
        <f t="shared" si="6"/>
        <v>0</v>
      </c>
      <c r="M25" s="174" t="str">
        <f t="shared" si="7"/>
        <v/>
      </c>
      <c r="N25" s="172">
        <f t="shared" ref="N25:Q25" si="16">SUM(N26:N29)</f>
        <v>0</v>
      </c>
      <c r="O25" s="173">
        <f t="shared" si="16"/>
        <v>0</v>
      </c>
      <c r="P25" s="173">
        <f t="shared" si="16"/>
        <v>0</v>
      </c>
      <c r="Q25" s="173">
        <f t="shared" si="16"/>
        <v>0</v>
      </c>
      <c r="R25" s="175">
        <f t="shared" si="8"/>
        <v>0</v>
      </c>
      <c r="S25" s="222" t="str">
        <f t="shared" si="9"/>
        <v/>
      </c>
      <c r="T25" s="175">
        <f t="shared" si="10"/>
        <v>0</v>
      </c>
      <c r="U25" s="176" t="str">
        <f t="shared" si="11"/>
        <v/>
      </c>
    </row>
    <row r="26" spans="1:21" x14ac:dyDescent="0.25">
      <c r="A26" s="177"/>
      <c r="B26" s="178" t="str">
        <f t="shared" si="14"/>
        <v>субъект РФ 1</v>
      </c>
      <c r="C26" s="178" t="str">
        <f t="shared" si="13"/>
        <v>ДЗО 1</v>
      </c>
      <c r="D26" s="179" t="str">
        <f t="shared" si="13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>
        <f t="shared" si="6"/>
        <v>0</v>
      </c>
      <c r="M26" s="186" t="str">
        <f t="shared" si="7"/>
        <v/>
      </c>
      <c r="N26" s="184"/>
      <c r="O26" s="185"/>
      <c r="P26" s="185"/>
      <c r="Q26" s="185"/>
      <c r="R26" s="187">
        <f t="shared" si="8"/>
        <v>0</v>
      </c>
      <c r="S26" s="223" t="str">
        <f t="shared" si="9"/>
        <v/>
      </c>
      <c r="T26" s="187">
        <f t="shared" si="10"/>
        <v>0</v>
      </c>
      <c r="U26" s="188" t="str">
        <f t="shared" si="11"/>
        <v/>
      </c>
    </row>
    <row r="27" spans="1:21" x14ac:dyDescent="0.25">
      <c r="A27" s="177"/>
      <c r="B27" s="178" t="str">
        <f t="shared" si="14"/>
        <v>субъект РФ 1</v>
      </c>
      <c r="C27" s="178" t="str">
        <f t="shared" si="13"/>
        <v>ДЗО 1</v>
      </c>
      <c r="D27" s="179" t="str">
        <f t="shared" si="13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>
        <f t="shared" si="6"/>
        <v>0</v>
      </c>
      <c r="M27" s="186" t="str">
        <f t="shared" si="7"/>
        <v/>
      </c>
      <c r="N27" s="184"/>
      <c r="O27" s="185"/>
      <c r="P27" s="185"/>
      <c r="Q27" s="185"/>
      <c r="R27" s="187">
        <f t="shared" si="8"/>
        <v>0</v>
      </c>
      <c r="S27" s="223" t="str">
        <f t="shared" si="9"/>
        <v/>
      </c>
      <c r="T27" s="187">
        <f t="shared" si="10"/>
        <v>0</v>
      </c>
      <c r="U27" s="188" t="str">
        <f t="shared" si="11"/>
        <v/>
      </c>
    </row>
    <row r="28" spans="1:21" x14ac:dyDescent="0.25">
      <c r="A28" s="177"/>
      <c r="B28" s="178" t="str">
        <f t="shared" si="14"/>
        <v>субъект РФ 1</v>
      </c>
      <c r="C28" s="178" t="str">
        <f t="shared" si="13"/>
        <v>ДЗО 1</v>
      </c>
      <c r="D28" s="179" t="str">
        <f t="shared" si="13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>
        <f t="shared" si="6"/>
        <v>0</v>
      </c>
      <c r="M28" s="186" t="str">
        <f t="shared" si="7"/>
        <v/>
      </c>
      <c r="N28" s="184"/>
      <c r="O28" s="185"/>
      <c r="P28" s="185"/>
      <c r="Q28" s="185"/>
      <c r="R28" s="187">
        <f t="shared" si="8"/>
        <v>0</v>
      </c>
      <c r="S28" s="223" t="str">
        <f t="shared" si="9"/>
        <v/>
      </c>
      <c r="T28" s="187">
        <f t="shared" si="10"/>
        <v>0</v>
      </c>
      <c r="U28" s="188" t="str">
        <f t="shared" si="11"/>
        <v/>
      </c>
    </row>
    <row r="29" spans="1:21" x14ac:dyDescent="0.25">
      <c r="A29" s="177"/>
      <c r="B29" s="178" t="str">
        <f t="shared" si="14"/>
        <v>субъект РФ 1</v>
      </c>
      <c r="C29" s="178" t="str">
        <f t="shared" si="13"/>
        <v>ДЗО 1</v>
      </c>
      <c r="D29" s="179" t="str">
        <f t="shared" si="13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>
        <f t="shared" si="6"/>
        <v>0</v>
      </c>
      <c r="M29" s="186" t="str">
        <f t="shared" si="7"/>
        <v/>
      </c>
      <c r="N29" s="184"/>
      <c r="O29" s="185"/>
      <c r="P29" s="185"/>
      <c r="Q29" s="185"/>
      <c r="R29" s="187">
        <f t="shared" si="8"/>
        <v>0</v>
      </c>
      <c r="S29" s="223" t="str">
        <f t="shared" si="9"/>
        <v/>
      </c>
      <c r="T29" s="187">
        <f t="shared" si="10"/>
        <v>0</v>
      </c>
      <c r="U29" s="188" t="str">
        <f t="shared" si="11"/>
        <v/>
      </c>
    </row>
    <row r="30" spans="1:21" x14ac:dyDescent="0.25">
      <c r="A30" s="168" t="s">
        <v>15</v>
      </c>
      <c r="B30" s="169" t="str">
        <f t="shared" si="14"/>
        <v>субъект РФ 1</v>
      </c>
      <c r="C30" s="169" t="str">
        <f t="shared" si="13"/>
        <v>ДЗО 1</v>
      </c>
      <c r="D30" s="170" t="str">
        <f t="shared" si="13"/>
        <v>филиал 1</v>
      </c>
      <c r="E30" s="171" t="s">
        <v>186</v>
      </c>
      <c r="F30" s="138"/>
      <c r="G30" s="139"/>
      <c r="H30" s="139"/>
      <c r="I30" s="140"/>
      <c r="J30" s="172">
        <f t="shared" ref="J30:K30" si="17">SUM(J31:J34)</f>
        <v>0</v>
      </c>
      <c r="K30" s="173">
        <f t="shared" si="17"/>
        <v>0</v>
      </c>
      <c r="L30" s="173">
        <f t="shared" si="6"/>
        <v>0</v>
      </c>
      <c r="M30" s="174" t="str">
        <f t="shared" si="7"/>
        <v/>
      </c>
      <c r="N30" s="172">
        <f t="shared" ref="N30:Q30" si="18">SUM(N31:N34)</f>
        <v>0</v>
      </c>
      <c r="O30" s="173">
        <f t="shared" si="18"/>
        <v>0</v>
      </c>
      <c r="P30" s="173">
        <f t="shared" si="18"/>
        <v>0</v>
      </c>
      <c r="Q30" s="173">
        <f t="shared" si="18"/>
        <v>0</v>
      </c>
      <c r="R30" s="175">
        <f t="shared" si="8"/>
        <v>0</v>
      </c>
      <c r="S30" s="222" t="str">
        <f t="shared" si="9"/>
        <v/>
      </c>
      <c r="T30" s="175">
        <f t="shared" si="10"/>
        <v>0</v>
      </c>
      <c r="U30" s="176" t="str">
        <f t="shared" si="11"/>
        <v/>
      </c>
    </row>
    <row r="31" spans="1:21" x14ac:dyDescent="0.25">
      <c r="A31" s="177"/>
      <c r="B31" s="178" t="str">
        <f t="shared" si="14"/>
        <v>субъект РФ 1</v>
      </c>
      <c r="C31" s="178" t="str">
        <f t="shared" si="13"/>
        <v>ДЗО 1</v>
      </c>
      <c r="D31" s="179" t="str">
        <f t="shared" si="13"/>
        <v>филиал 1</v>
      </c>
      <c r="E31" s="191" t="s">
        <v>194</v>
      </c>
      <c r="F31" s="181"/>
      <c r="G31" s="182"/>
      <c r="H31" s="182"/>
      <c r="I31" s="183"/>
      <c r="J31" s="184"/>
      <c r="K31" s="185"/>
      <c r="L31" s="185">
        <f t="shared" si="6"/>
        <v>0</v>
      </c>
      <c r="M31" s="186" t="str">
        <f t="shared" si="7"/>
        <v/>
      </c>
      <c r="N31" s="184"/>
      <c r="O31" s="185"/>
      <c r="P31" s="185"/>
      <c r="Q31" s="185"/>
      <c r="R31" s="187">
        <f t="shared" si="8"/>
        <v>0</v>
      </c>
      <c r="S31" s="223" t="str">
        <f t="shared" si="9"/>
        <v/>
      </c>
      <c r="T31" s="187">
        <f t="shared" si="10"/>
        <v>0</v>
      </c>
      <c r="U31" s="188" t="str">
        <f t="shared" si="11"/>
        <v/>
      </c>
    </row>
    <row r="32" spans="1:21" x14ac:dyDescent="0.25">
      <c r="A32" s="177"/>
      <c r="B32" s="178" t="str">
        <f t="shared" si="14"/>
        <v>субъект РФ 1</v>
      </c>
      <c r="C32" s="178" t="str">
        <f t="shared" si="13"/>
        <v>ДЗО 1</v>
      </c>
      <c r="D32" s="179" t="str">
        <f t="shared" si="13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>
        <f t="shared" si="6"/>
        <v>0</v>
      </c>
      <c r="M32" s="186" t="str">
        <f t="shared" si="7"/>
        <v/>
      </c>
      <c r="N32" s="184"/>
      <c r="O32" s="185"/>
      <c r="P32" s="185"/>
      <c r="Q32" s="185"/>
      <c r="R32" s="187">
        <f t="shared" si="8"/>
        <v>0</v>
      </c>
      <c r="S32" s="223" t="str">
        <f t="shared" si="9"/>
        <v/>
      </c>
      <c r="T32" s="187">
        <f t="shared" si="10"/>
        <v>0</v>
      </c>
      <c r="U32" s="188" t="str">
        <f t="shared" si="11"/>
        <v/>
      </c>
    </row>
    <row r="33" spans="1:21" x14ac:dyDescent="0.25">
      <c r="A33" s="177"/>
      <c r="B33" s="178" t="str">
        <f t="shared" si="14"/>
        <v>субъект РФ 1</v>
      </c>
      <c r="C33" s="178" t="str">
        <f t="shared" si="13"/>
        <v>ДЗО 1</v>
      </c>
      <c r="D33" s="179" t="str">
        <f t="shared" si="13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85">
        <f t="shared" si="6"/>
        <v>0</v>
      </c>
      <c r="M33" s="186" t="str">
        <f t="shared" si="7"/>
        <v/>
      </c>
      <c r="N33" s="189"/>
      <c r="O33" s="190"/>
      <c r="P33" s="190"/>
      <c r="Q33" s="190"/>
      <c r="R33" s="187">
        <f t="shared" si="8"/>
        <v>0</v>
      </c>
      <c r="S33" s="223" t="str">
        <f t="shared" si="9"/>
        <v/>
      </c>
      <c r="T33" s="187">
        <f t="shared" si="10"/>
        <v>0</v>
      </c>
      <c r="U33" s="188" t="str">
        <f t="shared" si="11"/>
        <v/>
      </c>
    </row>
    <row r="34" spans="1:21" x14ac:dyDescent="0.25">
      <c r="A34" s="177"/>
      <c r="B34" s="178" t="str">
        <f t="shared" si="14"/>
        <v>субъект РФ 1</v>
      </c>
      <c r="C34" s="178" t="str">
        <f t="shared" si="13"/>
        <v>ДЗО 1</v>
      </c>
      <c r="D34" s="179" t="str">
        <f t="shared" si="13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>
        <f t="shared" si="6"/>
        <v>0</v>
      </c>
      <c r="M34" s="186" t="str">
        <f t="shared" si="7"/>
        <v/>
      </c>
      <c r="N34" s="184"/>
      <c r="O34" s="185"/>
      <c r="P34" s="185"/>
      <c r="Q34" s="185"/>
      <c r="R34" s="187">
        <f t="shared" si="8"/>
        <v>0</v>
      </c>
      <c r="S34" s="223" t="str">
        <f t="shared" si="9"/>
        <v/>
      </c>
      <c r="T34" s="187">
        <f t="shared" si="10"/>
        <v>0</v>
      </c>
      <c r="U34" s="188" t="str">
        <f t="shared" si="11"/>
        <v/>
      </c>
    </row>
    <row r="35" spans="1:21" x14ac:dyDescent="0.25">
      <c r="A35" s="168" t="s">
        <v>17</v>
      </c>
      <c r="B35" s="169" t="str">
        <f t="shared" si="14"/>
        <v>субъект РФ 1</v>
      </c>
      <c r="C35" s="169" t="str">
        <f t="shared" si="13"/>
        <v>ДЗО 1</v>
      </c>
      <c r="D35" s="170" t="str">
        <f t="shared" si="13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9">SUM(J36:J39)</f>
        <v>0</v>
      </c>
      <c r="K35" s="173">
        <f t="shared" si="19"/>
        <v>0</v>
      </c>
      <c r="L35" s="173">
        <f t="shared" si="6"/>
        <v>0</v>
      </c>
      <c r="M35" s="174" t="str">
        <f t="shared" si="7"/>
        <v/>
      </c>
      <c r="N35" s="172">
        <f t="shared" ref="N35:Q35" si="20">SUM(N36:N39)</f>
        <v>0</v>
      </c>
      <c r="O35" s="173">
        <f t="shared" si="20"/>
        <v>0</v>
      </c>
      <c r="P35" s="173">
        <f t="shared" si="20"/>
        <v>0</v>
      </c>
      <c r="Q35" s="173">
        <f t="shared" si="20"/>
        <v>0</v>
      </c>
      <c r="R35" s="175">
        <f t="shared" si="8"/>
        <v>0</v>
      </c>
      <c r="S35" s="222" t="str">
        <f t="shared" si="9"/>
        <v/>
      </c>
      <c r="T35" s="175">
        <f t="shared" si="10"/>
        <v>0</v>
      </c>
      <c r="U35" s="176" t="str">
        <f t="shared" si="11"/>
        <v/>
      </c>
    </row>
    <row r="36" spans="1:21" x14ac:dyDescent="0.25">
      <c r="A36" s="177"/>
      <c r="B36" s="178" t="str">
        <f t="shared" si="14"/>
        <v>субъект РФ 1</v>
      </c>
      <c r="C36" s="178" t="str">
        <f t="shared" si="14"/>
        <v>ДЗО 1</v>
      </c>
      <c r="D36" s="179" t="str">
        <f t="shared" si="14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>
        <f t="shared" si="6"/>
        <v>0</v>
      </c>
      <c r="M36" s="186" t="str">
        <f t="shared" si="7"/>
        <v/>
      </c>
      <c r="N36" s="184"/>
      <c r="O36" s="185"/>
      <c r="P36" s="185"/>
      <c r="Q36" s="185"/>
      <c r="R36" s="187">
        <f t="shared" si="8"/>
        <v>0</v>
      </c>
      <c r="S36" s="223" t="str">
        <f t="shared" si="9"/>
        <v/>
      </c>
      <c r="T36" s="187">
        <f t="shared" si="10"/>
        <v>0</v>
      </c>
      <c r="U36" s="188" t="str">
        <f t="shared" si="11"/>
        <v/>
      </c>
    </row>
    <row r="37" spans="1:21" x14ac:dyDescent="0.25">
      <c r="A37" s="177"/>
      <c r="B37" s="178" t="str">
        <f t="shared" ref="B37:D52" si="21">B36</f>
        <v>субъект РФ 1</v>
      </c>
      <c r="C37" s="178" t="str">
        <f t="shared" si="21"/>
        <v>ДЗО 1</v>
      </c>
      <c r="D37" s="179" t="str">
        <f t="shared" si="21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>
        <f t="shared" si="6"/>
        <v>0</v>
      </c>
      <c r="M37" s="186" t="str">
        <f t="shared" si="7"/>
        <v/>
      </c>
      <c r="N37" s="184"/>
      <c r="O37" s="185"/>
      <c r="P37" s="185"/>
      <c r="Q37" s="185"/>
      <c r="R37" s="187">
        <f t="shared" si="8"/>
        <v>0</v>
      </c>
      <c r="S37" s="223" t="str">
        <f t="shared" si="9"/>
        <v/>
      </c>
      <c r="T37" s="187">
        <f t="shared" si="10"/>
        <v>0</v>
      </c>
      <c r="U37" s="188" t="str">
        <f t="shared" si="11"/>
        <v/>
      </c>
    </row>
    <row r="38" spans="1:21" x14ac:dyDescent="0.25">
      <c r="A38" s="177"/>
      <c r="B38" s="178" t="str">
        <f t="shared" si="21"/>
        <v>субъект РФ 1</v>
      </c>
      <c r="C38" s="178" t="str">
        <f t="shared" si="21"/>
        <v>ДЗО 1</v>
      </c>
      <c r="D38" s="179" t="str">
        <f t="shared" si="21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85">
        <f t="shared" si="6"/>
        <v>0</v>
      </c>
      <c r="M38" s="186" t="str">
        <f t="shared" si="7"/>
        <v/>
      </c>
      <c r="N38" s="189"/>
      <c r="O38" s="190"/>
      <c r="P38" s="190"/>
      <c r="Q38" s="190"/>
      <c r="R38" s="187">
        <f t="shared" si="8"/>
        <v>0</v>
      </c>
      <c r="S38" s="223" t="str">
        <f t="shared" si="9"/>
        <v/>
      </c>
      <c r="T38" s="187">
        <f t="shared" si="10"/>
        <v>0</v>
      </c>
      <c r="U38" s="188" t="str">
        <f t="shared" si="11"/>
        <v/>
      </c>
    </row>
    <row r="39" spans="1:21" x14ac:dyDescent="0.25">
      <c r="A39" s="177"/>
      <c r="B39" s="178" t="str">
        <f t="shared" si="21"/>
        <v>субъект РФ 1</v>
      </c>
      <c r="C39" s="178" t="str">
        <f t="shared" si="21"/>
        <v>ДЗО 1</v>
      </c>
      <c r="D39" s="179" t="str">
        <f t="shared" si="21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>
        <f t="shared" si="6"/>
        <v>0</v>
      </c>
      <c r="M39" s="186" t="str">
        <f t="shared" si="7"/>
        <v/>
      </c>
      <c r="N39" s="184"/>
      <c r="O39" s="185"/>
      <c r="P39" s="185"/>
      <c r="Q39" s="185"/>
      <c r="R39" s="187">
        <f t="shared" si="8"/>
        <v>0</v>
      </c>
      <c r="S39" s="223" t="str">
        <f t="shared" si="9"/>
        <v/>
      </c>
      <c r="T39" s="187">
        <f t="shared" si="10"/>
        <v>0</v>
      </c>
      <c r="U39" s="188" t="str">
        <f t="shared" si="11"/>
        <v/>
      </c>
    </row>
    <row r="40" spans="1:21" x14ac:dyDescent="0.25">
      <c r="A40" s="168" t="s">
        <v>19</v>
      </c>
      <c r="B40" s="169" t="str">
        <f t="shared" si="21"/>
        <v>субъект РФ 1</v>
      </c>
      <c r="C40" s="169" t="str">
        <f t="shared" si="21"/>
        <v>ДЗО 1</v>
      </c>
      <c r="D40" s="170" t="str">
        <f t="shared" si="21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22">SUM(J41:J44)</f>
        <v>0</v>
      </c>
      <c r="K40" s="173">
        <f t="shared" si="22"/>
        <v>0</v>
      </c>
      <c r="L40" s="173">
        <f t="shared" si="6"/>
        <v>0</v>
      </c>
      <c r="M40" s="174" t="str">
        <f t="shared" si="7"/>
        <v/>
      </c>
      <c r="N40" s="172">
        <f t="shared" ref="N40:Q40" si="23">SUM(N41:N44)</f>
        <v>0</v>
      </c>
      <c r="O40" s="173">
        <f t="shared" si="23"/>
        <v>0</v>
      </c>
      <c r="P40" s="173">
        <f t="shared" si="23"/>
        <v>0</v>
      </c>
      <c r="Q40" s="173">
        <f t="shared" si="23"/>
        <v>0</v>
      </c>
      <c r="R40" s="175">
        <f t="shared" si="8"/>
        <v>0</v>
      </c>
      <c r="S40" s="222" t="str">
        <f t="shared" si="9"/>
        <v/>
      </c>
      <c r="T40" s="175">
        <f t="shared" si="10"/>
        <v>0</v>
      </c>
      <c r="U40" s="176" t="str">
        <f t="shared" si="11"/>
        <v/>
      </c>
    </row>
    <row r="41" spans="1:21" x14ac:dyDescent="0.25">
      <c r="A41" s="177"/>
      <c r="B41" s="178" t="str">
        <f t="shared" si="21"/>
        <v>субъект РФ 1</v>
      </c>
      <c r="C41" s="178" t="str">
        <f t="shared" si="21"/>
        <v>ДЗО 1</v>
      </c>
      <c r="D41" s="179" t="str">
        <f t="shared" si="21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85">
        <f t="shared" si="6"/>
        <v>0</v>
      </c>
      <c r="M41" s="186" t="str">
        <f t="shared" si="7"/>
        <v/>
      </c>
      <c r="N41" s="189"/>
      <c r="O41" s="190"/>
      <c r="P41" s="190"/>
      <c r="Q41" s="190"/>
      <c r="R41" s="187">
        <f t="shared" si="8"/>
        <v>0</v>
      </c>
      <c r="S41" s="223" t="str">
        <f t="shared" si="9"/>
        <v/>
      </c>
      <c r="T41" s="187">
        <f t="shared" si="10"/>
        <v>0</v>
      </c>
      <c r="U41" s="188" t="str">
        <f t="shared" si="11"/>
        <v/>
      </c>
    </row>
    <row r="42" spans="1:21" x14ac:dyDescent="0.25">
      <c r="A42" s="177"/>
      <c r="B42" s="178" t="str">
        <f t="shared" si="21"/>
        <v>субъект РФ 1</v>
      </c>
      <c r="C42" s="178" t="str">
        <f t="shared" si="21"/>
        <v>ДЗО 1</v>
      </c>
      <c r="D42" s="179" t="str">
        <f t="shared" si="21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85">
        <f t="shared" si="6"/>
        <v>0</v>
      </c>
      <c r="M42" s="186" t="str">
        <f t="shared" si="7"/>
        <v/>
      </c>
      <c r="N42" s="189"/>
      <c r="O42" s="190"/>
      <c r="P42" s="190"/>
      <c r="Q42" s="190"/>
      <c r="R42" s="187">
        <f t="shared" si="8"/>
        <v>0</v>
      </c>
      <c r="S42" s="223" t="str">
        <f t="shared" si="9"/>
        <v/>
      </c>
      <c r="T42" s="187">
        <f t="shared" si="10"/>
        <v>0</v>
      </c>
      <c r="U42" s="188" t="str">
        <f t="shared" si="11"/>
        <v/>
      </c>
    </row>
    <row r="43" spans="1:21" x14ac:dyDescent="0.25">
      <c r="A43" s="177"/>
      <c r="B43" s="178" t="str">
        <f t="shared" si="21"/>
        <v>субъект РФ 1</v>
      </c>
      <c r="C43" s="178" t="str">
        <f t="shared" si="21"/>
        <v>ДЗО 1</v>
      </c>
      <c r="D43" s="179" t="str">
        <f t="shared" si="21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85">
        <f t="shared" si="6"/>
        <v>0</v>
      </c>
      <c r="M43" s="186" t="str">
        <f t="shared" si="7"/>
        <v/>
      </c>
      <c r="N43" s="189"/>
      <c r="O43" s="190"/>
      <c r="P43" s="190"/>
      <c r="Q43" s="190"/>
      <c r="R43" s="187">
        <f t="shared" si="8"/>
        <v>0</v>
      </c>
      <c r="S43" s="223" t="str">
        <f t="shared" si="9"/>
        <v/>
      </c>
      <c r="T43" s="187">
        <f t="shared" si="10"/>
        <v>0</v>
      </c>
      <c r="U43" s="188" t="str">
        <f t="shared" si="11"/>
        <v/>
      </c>
    </row>
    <row r="44" spans="1:21" x14ac:dyDescent="0.25">
      <c r="A44" s="177"/>
      <c r="B44" s="178" t="str">
        <f t="shared" si="21"/>
        <v>субъект РФ 1</v>
      </c>
      <c r="C44" s="178" t="str">
        <f t="shared" si="21"/>
        <v>ДЗО 1</v>
      </c>
      <c r="D44" s="179" t="str">
        <f t="shared" si="21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>
        <f t="shared" si="6"/>
        <v>0</v>
      </c>
      <c r="M44" s="186" t="str">
        <f t="shared" si="7"/>
        <v/>
      </c>
      <c r="N44" s="184"/>
      <c r="O44" s="185"/>
      <c r="P44" s="185"/>
      <c r="Q44" s="185"/>
      <c r="R44" s="187">
        <f t="shared" si="8"/>
        <v>0</v>
      </c>
      <c r="S44" s="223" t="str">
        <f t="shared" si="9"/>
        <v/>
      </c>
      <c r="T44" s="187">
        <f t="shared" si="10"/>
        <v>0</v>
      </c>
      <c r="U44" s="188" t="str">
        <f t="shared" si="11"/>
        <v/>
      </c>
    </row>
    <row r="45" spans="1:21" ht="30" x14ac:dyDescent="0.25">
      <c r="A45" s="168" t="s">
        <v>21</v>
      </c>
      <c r="B45" s="169" t="str">
        <f t="shared" si="21"/>
        <v>субъект РФ 1</v>
      </c>
      <c r="C45" s="169" t="str">
        <f t="shared" si="21"/>
        <v>ДЗО 1</v>
      </c>
      <c r="D45" s="170" t="str">
        <f t="shared" si="21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24">SUM(J46:J49)</f>
        <v>0</v>
      </c>
      <c r="K45" s="173">
        <f t="shared" si="24"/>
        <v>0</v>
      </c>
      <c r="L45" s="173">
        <f t="shared" si="6"/>
        <v>0</v>
      </c>
      <c r="M45" s="174" t="str">
        <f t="shared" si="7"/>
        <v/>
      </c>
      <c r="N45" s="172">
        <f t="shared" ref="N45:Q45" si="25">SUM(N46:N49)</f>
        <v>0</v>
      </c>
      <c r="O45" s="173">
        <f t="shared" si="25"/>
        <v>0</v>
      </c>
      <c r="P45" s="173">
        <f t="shared" si="25"/>
        <v>0</v>
      </c>
      <c r="Q45" s="173">
        <f t="shared" si="25"/>
        <v>0</v>
      </c>
      <c r="R45" s="175">
        <f t="shared" si="8"/>
        <v>0</v>
      </c>
      <c r="S45" s="222" t="str">
        <f t="shared" si="9"/>
        <v/>
      </c>
      <c r="T45" s="175">
        <f t="shared" si="10"/>
        <v>0</v>
      </c>
      <c r="U45" s="176" t="str">
        <f t="shared" si="11"/>
        <v/>
      </c>
    </row>
    <row r="46" spans="1:21" x14ac:dyDescent="0.25">
      <c r="A46" s="177"/>
      <c r="B46" s="178" t="str">
        <f t="shared" si="21"/>
        <v>субъект РФ 1</v>
      </c>
      <c r="C46" s="178" t="str">
        <f t="shared" si="21"/>
        <v>ДЗО 1</v>
      </c>
      <c r="D46" s="179" t="str">
        <f t="shared" si="21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>
        <f t="shared" si="6"/>
        <v>0</v>
      </c>
      <c r="M46" s="186" t="str">
        <f t="shared" si="7"/>
        <v/>
      </c>
      <c r="N46" s="184"/>
      <c r="O46" s="185"/>
      <c r="P46" s="185"/>
      <c r="Q46" s="185"/>
      <c r="R46" s="187">
        <f t="shared" si="8"/>
        <v>0</v>
      </c>
      <c r="S46" s="223" t="str">
        <f t="shared" si="9"/>
        <v/>
      </c>
      <c r="T46" s="187">
        <f t="shared" si="10"/>
        <v>0</v>
      </c>
      <c r="U46" s="188" t="str">
        <f t="shared" si="11"/>
        <v/>
      </c>
    </row>
    <row r="47" spans="1:21" x14ac:dyDescent="0.25">
      <c r="A47" s="177"/>
      <c r="B47" s="178" t="str">
        <f t="shared" si="21"/>
        <v>субъект РФ 1</v>
      </c>
      <c r="C47" s="178" t="str">
        <f t="shared" si="21"/>
        <v>ДЗО 1</v>
      </c>
      <c r="D47" s="179" t="str">
        <f t="shared" si="21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>
        <f t="shared" si="6"/>
        <v>0</v>
      </c>
      <c r="M47" s="186" t="str">
        <f t="shared" si="7"/>
        <v/>
      </c>
      <c r="N47" s="184"/>
      <c r="O47" s="185"/>
      <c r="P47" s="185"/>
      <c r="Q47" s="185"/>
      <c r="R47" s="187">
        <f t="shared" si="8"/>
        <v>0</v>
      </c>
      <c r="S47" s="223" t="str">
        <f t="shared" si="9"/>
        <v/>
      </c>
      <c r="T47" s="187">
        <f t="shared" si="10"/>
        <v>0</v>
      </c>
      <c r="U47" s="188" t="str">
        <f t="shared" si="11"/>
        <v/>
      </c>
    </row>
    <row r="48" spans="1:21" x14ac:dyDescent="0.25">
      <c r="A48" s="177"/>
      <c r="B48" s="178" t="str">
        <f t="shared" si="21"/>
        <v>субъект РФ 1</v>
      </c>
      <c r="C48" s="178" t="str">
        <f t="shared" si="21"/>
        <v>ДЗО 1</v>
      </c>
      <c r="D48" s="179" t="str">
        <f t="shared" si="21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85">
        <f t="shared" si="6"/>
        <v>0</v>
      </c>
      <c r="M48" s="186" t="str">
        <f t="shared" si="7"/>
        <v/>
      </c>
      <c r="N48" s="189"/>
      <c r="O48" s="190"/>
      <c r="P48" s="190"/>
      <c r="Q48" s="190"/>
      <c r="R48" s="187">
        <f t="shared" si="8"/>
        <v>0</v>
      </c>
      <c r="S48" s="223" t="str">
        <f t="shared" si="9"/>
        <v/>
      </c>
      <c r="T48" s="187">
        <f t="shared" si="10"/>
        <v>0</v>
      </c>
      <c r="U48" s="188" t="str">
        <f t="shared" si="11"/>
        <v/>
      </c>
    </row>
    <row r="49" spans="1:21" x14ac:dyDescent="0.25">
      <c r="A49" s="177"/>
      <c r="B49" s="178" t="str">
        <f t="shared" si="21"/>
        <v>субъект РФ 1</v>
      </c>
      <c r="C49" s="178" t="str">
        <f t="shared" si="21"/>
        <v>ДЗО 1</v>
      </c>
      <c r="D49" s="179" t="str">
        <f t="shared" si="21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>
        <f t="shared" si="6"/>
        <v>0</v>
      </c>
      <c r="M49" s="186" t="str">
        <f t="shared" si="7"/>
        <v/>
      </c>
      <c r="N49" s="184"/>
      <c r="O49" s="185"/>
      <c r="P49" s="185"/>
      <c r="Q49" s="185"/>
      <c r="R49" s="187">
        <f t="shared" si="8"/>
        <v>0</v>
      </c>
      <c r="S49" s="223" t="str">
        <f t="shared" si="9"/>
        <v/>
      </c>
      <c r="T49" s="187">
        <f t="shared" si="10"/>
        <v>0</v>
      </c>
      <c r="U49" s="188" t="str">
        <f t="shared" si="11"/>
        <v/>
      </c>
    </row>
    <row r="50" spans="1:21" x14ac:dyDescent="0.25">
      <c r="A50" s="168" t="s">
        <v>23</v>
      </c>
      <c r="B50" s="169" t="str">
        <f t="shared" si="21"/>
        <v>субъект РФ 1</v>
      </c>
      <c r="C50" s="169" t="str">
        <f t="shared" si="21"/>
        <v>ДЗО 1</v>
      </c>
      <c r="D50" s="170" t="str">
        <f t="shared" si="21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>
        <f t="shared" si="6"/>
        <v>0</v>
      </c>
      <c r="M50" s="194" t="str">
        <f t="shared" si="7"/>
        <v/>
      </c>
      <c r="N50" s="192"/>
      <c r="O50" s="193"/>
      <c r="P50" s="193"/>
      <c r="Q50" s="193"/>
      <c r="R50" s="195">
        <f t="shared" si="8"/>
        <v>0</v>
      </c>
      <c r="S50" s="224" t="str">
        <f t="shared" si="9"/>
        <v/>
      </c>
      <c r="T50" s="195">
        <f t="shared" si="10"/>
        <v>0</v>
      </c>
      <c r="U50" s="196" t="str">
        <f t="shared" si="11"/>
        <v/>
      </c>
    </row>
    <row r="51" spans="1:21" x14ac:dyDescent="0.25">
      <c r="A51" s="168" t="s">
        <v>25</v>
      </c>
      <c r="B51" s="169" t="str">
        <f t="shared" si="21"/>
        <v>субъект РФ 1</v>
      </c>
      <c r="C51" s="169" t="str">
        <f t="shared" si="21"/>
        <v>ДЗО 1</v>
      </c>
      <c r="D51" s="170" t="str">
        <f t="shared" si="21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>
        <f t="shared" si="6"/>
        <v>0</v>
      </c>
      <c r="M51" s="174" t="str">
        <f t="shared" si="7"/>
        <v/>
      </c>
      <c r="N51" s="172">
        <f>SUM(N52:N55)</f>
        <v>0</v>
      </c>
      <c r="O51" s="173">
        <f>SUM(O52:O55)</f>
        <v>0</v>
      </c>
      <c r="P51" s="173">
        <f>SUM(P52:P55)</f>
        <v>0</v>
      </c>
      <c r="Q51" s="173">
        <f>SUM(Q52:Q55)</f>
        <v>0</v>
      </c>
      <c r="R51" s="175">
        <f t="shared" si="8"/>
        <v>0</v>
      </c>
      <c r="S51" s="222" t="str">
        <f t="shared" si="9"/>
        <v/>
      </c>
      <c r="T51" s="175">
        <f t="shared" si="10"/>
        <v>0</v>
      </c>
      <c r="U51" s="176" t="str">
        <f t="shared" si="11"/>
        <v/>
      </c>
    </row>
    <row r="52" spans="1:21" x14ac:dyDescent="0.25">
      <c r="A52" s="177"/>
      <c r="B52" s="178" t="str">
        <f t="shared" si="21"/>
        <v>субъект РФ 1</v>
      </c>
      <c r="C52" s="178" t="str">
        <f t="shared" si="21"/>
        <v>ДЗО 1</v>
      </c>
      <c r="D52" s="179" t="str">
        <f t="shared" si="21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>
        <f t="shared" si="6"/>
        <v>0</v>
      </c>
      <c r="M52" s="186" t="str">
        <f t="shared" si="7"/>
        <v/>
      </c>
      <c r="N52" s="184"/>
      <c r="O52" s="185"/>
      <c r="P52" s="185"/>
      <c r="Q52" s="185"/>
      <c r="R52" s="187">
        <f t="shared" si="8"/>
        <v>0</v>
      </c>
      <c r="S52" s="223" t="str">
        <f t="shared" si="9"/>
        <v/>
      </c>
      <c r="T52" s="187">
        <f t="shared" si="10"/>
        <v>0</v>
      </c>
      <c r="U52" s="188" t="str">
        <f t="shared" si="11"/>
        <v/>
      </c>
    </row>
    <row r="53" spans="1:21" x14ac:dyDescent="0.25">
      <c r="A53" s="177"/>
      <c r="B53" s="178" t="str">
        <f t="shared" ref="B53:D55" si="26">B52</f>
        <v>субъект РФ 1</v>
      </c>
      <c r="C53" s="178" t="str">
        <f t="shared" si="26"/>
        <v>ДЗО 1</v>
      </c>
      <c r="D53" s="179" t="str">
        <f t="shared" si="26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>
        <f t="shared" si="6"/>
        <v>0</v>
      </c>
      <c r="M53" s="186" t="str">
        <f t="shared" si="7"/>
        <v/>
      </c>
      <c r="N53" s="184"/>
      <c r="O53" s="185"/>
      <c r="P53" s="185"/>
      <c r="Q53" s="185"/>
      <c r="R53" s="187">
        <f t="shared" si="8"/>
        <v>0</v>
      </c>
      <c r="S53" s="223" t="str">
        <f t="shared" si="9"/>
        <v/>
      </c>
      <c r="T53" s="187">
        <f t="shared" si="10"/>
        <v>0</v>
      </c>
      <c r="U53" s="188" t="str">
        <f t="shared" si="11"/>
        <v/>
      </c>
    </row>
    <row r="54" spans="1:21" x14ac:dyDescent="0.25">
      <c r="A54" s="177"/>
      <c r="B54" s="178" t="str">
        <f t="shared" si="26"/>
        <v>субъект РФ 1</v>
      </c>
      <c r="C54" s="178" t="str">
        <f t="shared" si="26"/>
        <v>ДЗО 1</v>
      </c>
      <c r="D54" s="179" t="str">
        <f t="shared" si="26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>
        <f t="shared" si="6"/>
        <v>0</v>
      </c>
      <c r="M54" s="186" t="str">
        <f t="shared" si="7"/>
        <v/>
      </c>
      <c r="N54" s="184"/>
      <c r="O54" s="185"/>
      <c r="P54" s="185"/>
      <c r="Q54" s="185"/>
      <c r="R54" s="187">
        <f t="shared" si="8"/>
        <v>0</v>
      </c>
      <c r="S54" s="223" t="str">
        <f t="shared" si="9"/>
        <v/>
      </c>
      <c r="T54" s="187">
        <f t="shared" si="10"/>
        <v>0</v>
      </c>
      <c r="U54" s="188" t="str">
        <f t="shared" si="11"/>
        <v/>
      </c>
    </row>
    <row r="55" spans="1:21" ht="15.75" thickBot="1" x14ac:dyDescent="0.3">
      <c r="A55" s="197"/>
      <c r="B55" s="198" t="str">
        <f t="shared" si="26"/>
        <v>субъект РФ 1</v>
      </c>
      <c r="C55" s="198" t="str">
        <f t="shared" si="26"/>
        <v>ДЗО 1</v>
      </c>
      <c r="D55" s="199" t="str">
        <f t="shared" si="26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>
        <f t="shared" si="6"/>
        <v>0</v>
      </c>
      <c r="M55" s="206" t="str">
        <f t="shared" si="7"/>
        <v/>
      </c>
      <c r="N55" s="204"/>
      <c r="O55" s="205"/>
      <c r="P55" s="205"/>
      <c r="Q55" s="205"/>
      <c r="R55" s="207">
        <f t="shared" si="8"/>
        <v>0</v>
      </c>
      <c r="S55" s="225" t="str">
        <f t="shared" si="9"/>
        <v/>
      </c>
      <c r="T55" s="207">
        <f t="shared" si="10"/>
        <v>0</v>
      </c>
      <c r="U55" s="208" t="str">
        <f t="shared" si="11"/>
        <v/>
      </c>
    </row>
  </sheetData>
  <autoFilter ref="A9:U55"/>
  <mergeCells count="18">
    <mergeCell ref="J6:M6"/>
    <mergeCell ref="N6:U6"/>
    <mergeCell ref="F7:F8"/>
    <mergeCell ref="G7:G8"/>
    <mergeCell ref="H7:I7"/>
    <mergeCell ref="J7:J8"/>
    <mergeCell ref="K7:K8"/>
    <mergeCell ref="L7:M7"/>
    <mergeCell ref="R7:S7"/>
    <mergeCell ref="T7:U7"/>
    <mergeCell ref="F6:I6"/>
    <mergeCell ref="N7:O7"/>
    <mergeCell ref="P7:Q7"/>
    <mergeCell ref="A6:A8"/>
    <mergeCell ref="B6:B8"/>
    <mergeCell ref="C6:C8"/>
    <mergeCell ref="D6:D8"/>
    <mergeCell ref="E6:E8"/>
  </mergeCells>
  <conditionalFormatting sqref="I10:I55">
    <cfRule type="cellIs" dxfId="31" priority="15" operator="lessThan">
      <formula>0</formula>
    </cfRule>
    <cfRule type="cellIs" dxfId="30" priority="16" operator="greaterThan">
      <formula>0</formula>
    </cfRule>
  </conditionalFormatting>
  <conditionalFormatting sqref="M10:M55">
    <cfRule type="cellIs" dxfId="29" priority="13" operator="lessThan">
      <formula>0</formula>
    </cfRule>
    <cfRule type="cellIs" dxfId="28" priority="14" operator="greaterThan">
      <formula>0</formula>
    </cfRule>
  </conditionalFormatting>
  <conditionalFormatting sqref="U10:U55">
    <cfRule type="cellIs" dxfId="27" priority="11" operator="lessThan">
      <formula>0</formula>
    </cfRule>
    <cfRule type="cellIs" dxfId="26" priority="12" operator="greaterThan">
      <formula>0</formula>
    </cfRule>
  </conditionalFormatting>
  <conditionalFormatting sqref="H10:H55">
    <cfRule type="cellIs" dxfId="25" priority="9" operator="lessThan">
      <formula>0</formula>
    </cfRule>
    <cfRule type="cellIs" dxfId="24" priority="10" operator="greaterThan">
      <formula>0</formula>
    </cfRule>
  </conditionalFormatting>
  <conditionalFormatting sqref="L10:L55">
    <cfRule type="cellIs" dxfId="23" priority="7" operator="lessThan">
      <formula>0</formula>
    </cfRule>
    <cfRule type="cellIs" dxfId="22" priority="8" operator="greaterThan">
      <formula>0</formula>
    </cfRule>
  </conditionalFormatting>
  <conditionalFormatting sqref="R10:R55">
    <cfRule type="cellIs" dxfId="21" priority="5" operator="lessThan">
      <formula>0</formula>
    </cfRule>
    <cfRule type="cellIs" dxfId="20" priority="6" operator="greaterThan">
      <formula>0</formula>
    </cfRule>
  </conditionalFormatting>
  <conditionalFormatting sqref="S10:S55">
    <cfRule type="cellIs" dxfId="19" priority="3" operator="lessThan">
      <formula>0</formula>
    </cfRule>
    <cfRule type="cellIs" dxfId="18" priority="4" operator="greaterThan">
      <formula>0</formula>
    </cfRule>
  </conditionalFormatting>
  <conditionalFormatting sqref="T10:T55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pane xSplit="5" ySplit="9" topLeftCell="F10" activePane="bottomRight" state="frozen"/>
      <selection activeCell="R10" sqref="R10"/>
      <selection pane="topRight" activeCell="R10" sqref="R10"/>
      <selection pane="bottomLeft" activeCell="R10" sqref="R10"/>
      <selection pane="bottomRight" activeCell="R10" sqref="R1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9" width="17.140625" style="133" customWidth="1"/>
    <col min="10" max="11" width="16.7109375" style="133" customWidth="1"/>
    <col min="12" max="12" width="17.140625" style="133" customWidth="1"/>
    <col min="13" max="13" width="20" style="133" customWidth="1"/>
    <col min="14" max="17" width="16.7109375" style="133" customWidth="1"/>
    <col min="18" max="18" width="17.140625" style="133" customWidth="1"/>
    <col min="19" max="19" width="19" style="133" customWidth="1"/>
    <col min="20" max="21" width="17.140625" style="133" customWidth="1"/>
    <col min="22" max="16384" width="9.140625" style="133"/>
  </cols>
  <sheetData>
    <row r="1" spans="1:21" s="110" customFormat="1" ht="15.75" x14ac:dyDescent="0.25">
      <c r="A1" s="109" t="s">
        <v>208</v>
      </c>
      <c r="C1" s="111" t="s">
        <v>209</v>
      </c>
    </row>
    <row r="2" spans="1:21" s="110" customFormat="1" ht="12.75" x14ac:dyDescent="0.2"/>
    <row r="3" spans="1:21" s="110" customFormat="1" ht="15.75" x14ac:dyDescent="0.25">
      <c r="A3" s="112" t="s">
        <v>210</v>
      </c>
      <c r="B3" s="112"/>
    </row>
    <row r="4" spans="1:21" s="110" customFormat="1" ht="12" customHeight="1" x14ac:dyDescent="0.2"/>
    <row r="5" spans="1:21" s="110" customFormat="1" ht="12" customHeight="1" thickBot="1" x14ac:dyDescent="0.25"/>
    <row r="6" spans="1:21" s="110" customFormat="1" ht="24.75" customHeight="1" x14ac:dyDescent="0.2">
      <c r="A6" s="272" t="s">
        <v>172</v>
      </c>
      <c r="B6" s="263" t="s">
        <v>1</v>
      </c>
      <c r="C6" s="263" t="s">
        <v>2</v>
      </c>
      <c r="D6" s="263" t="s">
        <v>3</v>
      </c>
      <c r="E6" s="276" t="s">
        <v>173</v>
      </c>
      <c r="F6" s="292" t="s">
        <v>174</v>
      </c>
      <c r="G6" s="283"/>
      <c r="H6" s="283"/>
      <c r="I6" s="293"/>
      <c r="J6" s="292" t="s">
        <v>175</v>
      </c>
      <c r="K6" s="283"/>
      <c r="L6" s="283"/>
      <c r="M6" s="293"/>
      <c r="N6" s="292" t="s">
        <v>211</v>
      </c>
      <c r="O6" s="283"/>
      <c r="P6" s="283"/>
      <c r="Q6" s="283"/>
      <c r="R6" s="283"/>
      <c r="S6" s="283"/>
      <c r="T6" s="283"/>
      <c r="U6" s="293"/>
    </row>
    <row r="7" spans="1:21" s="110" customFormat="1" ht="24.75" customHeight="1" x14ac:dyDescent="0.2">
      <c r="A7" s="273"/>
      <c r="B7" s="264"/>
      <c r="C7" s="264"/>
      <c r="D7" s="264"/>
      <c r="E7" s="277"/>
      <c r="F7" s="280">
        <v>2019</v>
      </c>
      <c r="G7" s="290">
        <v>2020</v>
      </c>
      <c r="H7" s="278" t="s">
        <v>177</v>
      </c>
      <c r="I7" s="279"/>
      <c r="J7" s="280">
        <v>2019</v>
      </c>
      <c r="K7" s="290">
        <v>2020</v>
      </c>
      <c r="L7" s="278" t="s">
        <v>177</v>
      </c>
      <c r="M7" s="279"/>
      <c r="N7" s="295" t="s">
        <v>212</v>
      </c>
      <c r="O7" s="294"/>
      <c r="P7" s="278" t="s">
        <v>176</v>
      </c>
      <c r="Q7" s="294"/>
      <c r="R7" s="278" t="s">
        <v>213</v>
      </c>
      <c r="S7" s="294"/>
      <c r="T7" s="278" t="s">
        <v>214</v>
      </c>
      <c r="U7" s="279"/>
    </row>
    <row r="8" spans="1:21" s="110" customFormat="1" ht="42.75" customHeight="1" thickBot="1" x14ac:dyDescent="0.25">
      <c r="A8" s="274"/>
      <c r="B8" s="275"/>
      <c r="C8" s="275"/>
      <c r="D8" s="275"/>
      <c r="E8" s="277"/>
      <c r="F8" s="281"/>
      <c r="G8" s="291"/>
      <c r="H8" s="113" t="s">
        <v>179</v>
      </c>
      <c r="I8" s="114" t="s">
        <v>180</v>
      </c>
      <c r="J8" s="281"/>
      <c r="K8" s="291"/>
      <c r="L8" s="113" t="s">
        <v>179</v>
      </c>
      <c r="M8" s="114" t="s">
        <v>180</v>
      </c>
      <c r="N8" s="213">
        <v>2019</v>
      </c>
      <c r="O8" s="214">
        <v>2020</v>
      </c>
      <c r="P8" s="214">
        <v>2019</v>
      </c>
      <c r="Q8" s="214">
        <v>2020</v>
      </c>
      <c r="R8" s="215" t="s">
        <v>179</v>
      </c>
      <c r="S8" s="215" t="s">
        <v>180</v>
      </c>
      <c r="T8" s="215" t="s">
        <v>179</v>
      </c>
      <c r="U8" s="216" t="s">
        <v>180</v>
      </c>
    </row>
    <row r="9" spans="1:21" s="110" customFormat="1" ht="13.5" thickBot="1" x14ac:dyDescent="0.25">
      <c r="A9" s="115">
        <v>1</v>
      </c>
      <c r="B9" s="116">
        <f>A9+1</f>
        <v>2</v>
      </c>
      <c r="C9" s="116">
        <f t="shared" ref="C9:Q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 t="s">
        <v>223</v>
      </c>
      <c r="M9" s="121" t="s">
        <v>224</v>
      </c>
      <c r="N9" s="119">
        <v>14</v>
      </c>
      <c r="O9" s="120">
        <f t="shared" si="0"/>
        <v>15</v>
      </c>
      <c r="P9" s="120">
        <f t="shared" si="0"/>
        <v>16</v>
      </c>
      <c r="Q9" s="120">
        <f t="shared" si="0"/>
        <v>17</v>
      </c>
      <c r="R9" s="122" t="s">
        <v>225</v>
      </c>
      <c r="S9" s="122" t="s">
        <v>226</v>
      </c>
      <c r="T9" s="122" t="s">
        <v>228</v>
      </c>
      <c r="U9" s="122" t="s">
        <v>227</v>
      </c>
    </row>
    <row r="10" spans="1:2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217">
        <f t="shared" ref="F10:G10" si="1">SUMIFS(F18:F4992,$A18:$A4992,$A10,$C18:$C4992,$C10)</f>
        <v>0</v>
      </c>
      <c r="G10" s="128">
        <f t="shared" si="1"/>
        <v>0</v>
      </c>
      <c r="H10" s="128">
        <f>G10-F10</f>
        <v>0</v>
      </c>
      <c r="I10" s="129" t="str">
        <f>IFERROR(G10/F10-1,"")</f>
        <v/>
      </c>
      <c r="J10" s="130">
        <f t="shared" ref="J10:K10" si="2">SUM(J11:J18)</f>
        <v>0</v>
      </c>
      <c r="K10" s="128">
        <f t="shared" si="2"/>
        <v>0</v>
      </c>
      <c r="L10" s="128">
        <f>K10-J10</f>
        <v>0</v>
      </c>
      <c r="M10" s="129" t="str">
        <f>IFERROR(K10/J10-1,"")</f>
        <v/>
      </c>
      <c r="N10" s="130">
        <f t="shared" ref="N10:Q10" si="3">SUM(N11:N18)</f>
        <v>0</v>
      </c>
      <c r="O10" s="128">
        <f t="shared" si="3"/>
        <v>0</v>
      </c>
      <c r="P10" s="128">
        <f t="shared" si="3"/>
        <v>0</v>
      </c>
      <c r="Q10" s="128">
        <f t="shared" si="3"/>
        <v>0</v>
      </c>
      <c r="R10" s="131">
        <f>O10-N10</f>
        <v>0</v>
      </c>
      <c r="S10" s="218" t="str">
        <f>IFERROR(O10/N10-1,"")</f>
        <v/>
      </c>
      <c r="T10" s="131">
        <f>Q10-P10</f>
        <v>0</v>
      </c>
      <c r="U10" s="132" t="str">
        <f>IFERROR(Q10/P10-1,"")</f>
        <v/>
      </c>
    </row>
    <row r="11" spans="1:2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>
        <f t="shared" ref="L11:L55" si="4">K11-J11</f>
        <v>0</v>
      </c>
      <c r="M11" s="143" t="str">
        <f t="shared" ref="M11:M55" si="5">IFERROR(K11/J11-1,"")</f>
        <v/>
      </c>
      <c r="N11" s="141">
        <f>SUMIFS(N19:N4993,$A19:$A4993,$A11,$C19:$C4993,$C11)</f>
        <v>0</v>
      </c>
      <c r="O11" s="142">
        <f>SUMIFS(O19:O4993,$A19:$A4993,$A11,$C19:$C4993,$C11)</f>
        <v>0</v>
      </c>
      <c r="P11" s="142">
        <f>SUMIFS(P19:P4993,$A19:$A4993,$A11,$C19:$C4993,$C11)</f>
        <v>0</v>
      </c>
      <c r="Q11" s="142">
        <f>SUMIFS(Q19:Q4993,$A19:$A4993,$A11,$C19:$C4993,$C11)</f>
        <v>0</v>
      </c>
      <c r="R11" s="144">
        <f t="shared" ref="R11:R55" si="6">O11-N11</f>
        <v>0</v>
      </c>
      <c r="S11" s="219" t="str">
        <f t="shared" ref="S11:S55" si="7">IFERROR(O11/N11-1,"")</f>
        <v/>
      </c>
      <c r="T11" s="144">
        <f t="shared" ref="T11:T55" si="8">Q11-P11</f>
        <v>0</v>
      </c>
      <c r="U11" s="145" t="str">
        <f t="shared" ref="U11:U55" si="9">IFERROR(Q11/P11-1,"")</f>
        <v/>
      </c>
    </row>
    <row r="12" spans="1:21" x14ac:dyDescent="0.25">
      <c r="A12" s="134" t="s">
        <v>13</v>
      </c>
      <c r="B12" s="135" t="s">
        <v>182</v>
      </c>
      <c r="C12" s="135" t="str">
        <f t="shared" ref="C12:C18" si="10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>
        <f t="shared" si="4"/>
        <v>0</v>
      </c>
      <c r="M12" s="143" t="str">
        <f t="shared" si="5"/>
        <v/>
      </c>
      <c r="N12" s="141">
        <f>SUMIFS(N19:N4993,$A19:$A4993,$A12,$C19:$C4993,$C12)</f>
        <v>0</v>
      </c>
      <c r="O12" s="142">
        <f>SUMIFS(O19:O4993,$A19:$A4993,$A12,$C19:$C4993,$C12)</f>
        <v>0</v>
      </c>
      <c r="P12" s="142">
        <f>SUMIFS(P19:P4993,$A19:$A4993,$A12,$C19:$C4993,$C12)</f>
        <v>0</v>
      </c>
      <c r="Q12" s="142">
        <f>SUMIFS(Q19:Q4993,$A19:$A4993,$A12,$C19:$C4993,$C12)</f>
        <v>0</v>
      </c>
      <c r="R12" s="144">
        <f t="shared" si="6"/>
        <v>0</v>
      </c>
      <c r="S12" s="219" t="str">
        <f t="shared" si="7"/>
        <v/>
      </c>
      <c r="T12" s="144">
        <f t="shared" si="8"/>
        <v>0</v>
      </c>
      <c r="U12" s="145" t="str">
        <f t="shared" si="9"/>
        <v/>
      </c>
    </row>
    <row r="13" spans="1:21" x14ac:dyDescent="0.25">
      <c r="A13" s="134" t="s">
        <v>15</v>
      </c>
      <c r="B13" s="135" t="s">
        <v>182</v>
      </c>
      <c r="C13" s="135" t="str">
        <f t="shared" si="10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>
        <f t="shared" si="4"/>
        <v>0</v>
      </c>
      <c r="M13" s="143" t="str">
        <f t="shared" si="5"/>
        <v/>
      </c>
      <c r="N13" s="141">
        <f>SUMIFS(N19:N4993,$A19:$A4993,$A13,$C19:$C4993,$C13)</f>
        <v>0</v>
      </c>
      <c r="O13" s="142">
        <f>SUMIFS(O19:O4993,$A19:$A4993,$A13,$C19:$C4993,$C13)</f>
        <v>0</v>
      </c>
      <c r="P13" s="142">
        <f>SUMIFS(P19:P4993,$A19:$A4993,$A13,$C19:$C4993,$C13)</f>
        <v>0</v>
      </c>
      <c r="Q13" s="142">
        <f>SUMIFS(Q19:Q4993,$A19:$A4993,$A13,$C19:$C4993,$C13)</f>
        <v>0</v>
      </c>
      <c r="R13" s="144">
        <f t="shared" si="6"/>
        <v>0</v>
      </c>
      <c r="S13" s="219" t="str">
        <f t="shared" si="7"/>
        <v/>
      </c>
      <c r="T13" s="144">
        <f t="shared" si="8"/>
        <v>0</v>
      </c>
      <c r="U13" s="145" t="str">
        <f t="shared" si="9"/>
        <v/>
      </c>
    </row>
    <row r="14" spans="1:21" x14ac:dyDescent="0.25">
      <c r="A14" s="134" t="s">
        <v>17</v>
      </c>
      <c r="B14" s="135" t="s">
        <v>182</v>
      </c>
      <c r="C14" s="135" t="str">
        <f t="shared" si="10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>
        <f t="shared" si="4"/>
        <v>0</v>
      </c>
      <c r="M14" s="143" t="str">
        <f t="shared" si="5"/>
        <v/>
      </c>
      <c r="N14" s="141">
        <f>SUMIFS(N19:N4993,$A19:$A4993,$A14,$C19:$C4993,$C14)</f>
        <v>0</v>
      </c>
      <c r="O14" s="142">
        <f>SUMIFS(O19:O4993,$A19:$A4993,$A14,$C19:$C4993,$C14)</f>
        <v>0</v>
      </c>
      <c r="P14" s="142">
        <f>SUMIFS(P19:P4993,$A19:$A4993,$A14,$C19:$C4993,$C14)</f>
        <v>0</v>
      </c>
      <c r="Q14" s="142">
        <f>SUMIFS(Q19:Q4993,$A19:$A4993,$A14,$C19:$C4993,$C14)</f>
        <v>0</v>
      </c>
      <c r="R14" s="144">
        <f t="shared" si="6"/>
        <v>0</v>
      </c>
      <c r="S14" s="219" t="str">
        <f t="shared" si="7"/>
        <v/>
      </c>
      <c r="T14" s="144">
        <f t="shared" si="8"/>
        <v>0</v>
      </c>
      <c r="U14" s="145" t="str">
        <f t="shared" si="9"/>
        <v/>
      </c>
    </row>
    <row r="15" spans="1:21" x14ac:dyDescent="0.25">
      <c r="A15" s="134" t="s">
        <v>19</v>
      </c>
      <c r="B15" s="135" t="s">
        <v>182</v>
      </c>
      <c r="C15" s="135" t="str">
        <f t="shared" si="10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>
        <f t="shared" si="4"/>
        <v>0</v>
      </c>
      <c r="M15" s="143" t="str">
        <f t="shared" si="5"/>
        <v/>
      </c>
      <c r="N15" s="141">
        <f>SUMIFS(N19:N4993,$A19:$A4993,$A15,$C19:$C4993,$C15)</f>
        <v>0</v>
      </c>
      <c r="O15" s="142">
        <f>SUMIFS(O19:O4993,$A19:$A4993,$A15,$C19:$C4993,$C15)</f>
        <v>0</v>
      </c>
      <c r="P15" s="142">
        <f>SUMIFS(P19:P4993,$A19:$A4993,$A15,$C19:$C4993,$C15)</f>
        <v>0</v>
      </c>
      <c r="Q15" s="142">
        <f>SUMIFS(Q19:Q4993,$A19:$A4993,$A15,$C19:$C4993,$C15)</f>
        <v>0</v>
      </c>
      <c r="R15" s="144">
        <f t="shared" si="6"/>
        <v>0</v>
      </c>
      <c r="S15" s="219" t="str">
        <f t="shared" si="7"/>
        <v/>
      </c>
      <c r="T15" s="144">
        <f t="shared" si="8"/>
        <v>0</v>
      </c>
      <c r="U15" s="145" t="str">
        <f t="shared" si="9"/>
        <v/>
      </c>
    </row>
    <row r="16" spans="1:21" ht="30" x14ac:dyDescent="0.25">
      <c r="A16" s="134" t="s">
        <v>21</v>
      </c>
      <c r="B16" s="135" t="s">
        <v>182</v>
      </c>
      <c r="C16" s="135" t="str">
        <f t="shared" si="10"/>
        <v>ДЗО 1</v>
      </c>
      <c r="D16" s="136" t="s">
        <v>182</v>
      </c>
      <c r="E16" s="137" t="s">
        <v>189</v>
      </c>
      <c r="F16" s="226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>
        <f t="shared" si="4"/>
        <v>0</v>
      </c>
      <c r="M16" s="143" t="str">
        <f t="shared" si="5"/>
        <v/>
      </c>
      <c r="N16" s="141">
        <f>SUMIFS(N19:N4993,$A19:$A4993,$A16,$C19:$C4993,$C16)</f>
        <v>0</v>
      </c>
      <c r="O16" s="142">
        <f>SUMIFS(O19:O4993,$A19:$A4993,$A16,$C19:$C4993,$C16)</f>
        <v>0</v>
      </c>
      <c r="P16" s="142">
        <f>SUMIFS(P19:P4993,$A19:$A4993,$A16,$C19:$C4993,$C16)</f>
        <v>0</v>
      </c>
      <c r="Q16" s="142">
        <f>SUMIFS(Q19:Q4993,$A19:$A4993,$A16,$C19:$C4993,$C16)</f>
        <v>0</v>
      </c>
      <c r="R16" s="144">
        <f t="shared" si="6"/>
        <v>0</v>
      </c>
      <c r="S16" s="219" t="str">
        <f t="shared" si="7"/>
        <v/>
      </c>
      <c r="T16" s="144">
        <f t="shared" si="8"/>
        <v>0</v>
      </c>
      <c r="U16" s="145" t="str">
        <f t="shared" si="9"/>
        <v/>
      </c>
    </row>
    <row r="17" spans="1:21" x14ac:dyDescent="0.25">
      <c r="A17" s="134" t="s">
        <v>23</v>
      </c>
      <c r="B17" s="135" t="s">
        <v>182</v>
      </c>
      <c r="C17" s="135" t="str">
        <f t="shared" si="10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>
        <f t="shared" si="4"/>
        <v>0</v>
      </c>
      <c r="M17" s="143" t="str">
        <f t="shared" si="5"/>
        <v/>
      </c>
      <c r="N17" s="141">
        <f>SUMIFS(N19:N4993,$A19:$A4993,$A17,$C19:$C4993,$C17)</f>
        <v>0</v>
      </c>
      <c r="O17" s="142">
        <f>SUMIFS(O19:O4993,$A19:$A4993,$A17,$C19:$C4993,$C17)</f>
        <v>0</v>
      </c>
      <c r="P17" s="142">
        <f>SUMIFS(P19:P4993,$A19:$A4993,$A17,$C19:$C4993,$C17)</f>
        <v>0</v>
      </c>
      <c r="Q17" s="142">
        <f>SUMIFS(Q19:Q4993,$A19:$A4993,$A17,$C19:$C4993,$C17)</f>
        <v>0</v>
      </c>
      <c r="R17" s="144">
        <f t="shared" si="6"/>
        <v>0</v>
      </c>
      <c r="S17" s="219" t="str">
        <f t="shared" si="7"/>
        <v/>
      </c>
      <c r="T17" s="144">
        <f t="shared" si="8"/>
        <v>0</v>
      </c>
      <c r="U17" s="145" t="str">
        <f t="shared" si="9"/>
        <v/>
      </c>
    </row>
    <row r="18" spans="1:21" x14ac:dyDescent="0.25">
      <c r="A18" s="146" t="s">
        <v>25</v>
      </c>
      <c r="B18" s="147" t="s">
        <v>182</v>
      </c>
      <c r="C18" s="147" t="str">
        <f t="shared" si="10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>
        <f t="shared" si="4"/>
        <v>0</v>
      </c>
      <c r="M18" s="155" t="str">
        <f t="shared" si="5"/>
        <v/>
      </c>
      <c r="N18" s="153">
        <f>SUMIFS(N19:N4993,$A19:$A4993,$A18,$C19:$C4993,$C18)</f>
        <v>0</v>
      </c>
      <c r="O18" s="154">
        <f>SUMIFS(O19:O4993,$A19:$A4993,$A18,$C19:$C4993,$C18)</f>
        <v>0</v>
      </c>
      <c r="P18" s="154">
        <f>SUMIFS(P19:P4993,$A19:$A4993,$A18,$C19:$C4993,$C18)</f>
        <v>0</v>
      </c>
      <c r="Q18" s="154">
        <f>SUMIFS(Q19:Q4993,$A19:$A4993,$A18,$C19:$C4993,$C18)</f>
        <v>0</v>
      </c>
      <c r="R18" s="156">
        <f t="shared" si="6"/>
        <v>0</v>
      </c>
      <c r="S18" s="220" t="str">
        <f t="shared" si="7"/>
        <v/>
      </c>
      <c r="T18" s="156">
        <f t="shared" si="8"/>
        <v>0</v>
      </c>
      <c r="U18" s="157" t="str">
        <f t="shared" si="9"/>
        <v/>
      </c>
    </row>
    <row r="19" spans="1:2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>
        <f t="shared" si="4"/>
        <v>0</v>
      </c>
      <c r="M19" s="164" t="str">
        <f t="shared" si="5"/>
        <v/>
      </c>
      <c r="N19" s="165">
        <f>SUM(N20,N25,N30,N35,N40,N45,N50,N51)</f>
        <v>0</v>
      </c>
      <c r="O19" s="163">
        <f>SUM(O20,O25,O30,O35,O40,O45,O50,O51)</f>
        <v>0</v>
      </c>
      <c r="P19" s="163">
        <f>SUM(P20,P25,P30,P35,P40,P45,P50,P51)</f>
        <v>0</v>
      </c>
      <c r="Q19" s="163">
        <f>SUM(Q20,Q25,Q30,Q35,Q40,Q45,Q50,Q51)</f>
        <v>0</v>
      </c>
      <c r="R19" s="166">
        <f t="shared" si="6"/>
        <v>0</v>
      </c>
      <c r="S19" s="221" t="str">
        <f t="shared" si="7"/>
        <v/>
      </c>
      <c r="T19" s="166">
        <f t="shared" si="8"/>
        <v>0</v>
      </c>
      <c r="U19" s="167" t="str">
        <f t="shared" si="9"/>
        <v/>
      </c>
    </row>
    <row r="20" spans="1:21" x14ac:dyDescent="0.25">
      <c r="A20" s="168" t="s">
        <v>10</v>
      </c>
      <c r="B20" s="169" t="str">
        <f>B19</f>
        <v>субъект РФ 1</v>
      </c>
      <c r="C20" s="169" t="str">
        <f t="shared" ref="C20:D35" si="11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>
        <f t="shared" si="4"/>
        <v>0</v>
      </c>
      <c r="M20" s="174" t="str">
        <f t="shared" si="5"/>
        <v/>
      </c>
      <c r="N20" s="172">
        <f>SUM(N21:N24)</f>
        <v>0</v>
      </c>
      <c r="O20" s="173">
        <f>SUM(O21:O24)</f>
        <v>0</v>
      </c>
      <c r="P20" s="173">
        <f>SUM(P21:P24)</f>
        <v>0</v>
      </c>
      <c r="Q20" s="173">
        <f>SUM(Q21:Q24)</f>
        <v>0</v>
      </c>
      <c r="R20" s="175">
        <f t="shared" si="6"/>
        <v>0</v>
      </c>
      <c r="S20" s="222" t="str">
        <f t="shared" si="7"/>
        <v/>
      </c>
      <c r="T20" s="175">
        <f t="shared" si="8"/>
        <v>0</v>
      </c>
      <c r="U20" s="176" t="str">
        <f t="shared" si="9"/>
        <v/>
      </c>
    </row>
    <row r="21" spans="1:21" x14ac:dyDescent="0.25">
      <c r="A21" s="177"/>
      <c r="B21" s="178" t="str">
        <f t="shared" ref="B21:D36" si="12">B20</f>
        <v>субъект РФ 1</v>
      </c>
      <c r="C21" s="178" t="str">
        <f t="shared" si="11"/>
        <v>ДЗО 1</v>
      </c>
      <c r="D21" s="179" t="str">
        <f t="shared" si="11"/>
        <v>филиал 1</v>
      </c>
      <c r="E21" s="191" t="s">
        <v>194</v>
      </c>
      <c r="F21" s="181"/>
      <c r="G21" s="182"/>
      <c r="H21" s="182"/>
      <c r="I21" s="183"/>
      <c r="J21" s="211"/>
      <c r="K21" s="185"/>
      <c r="L21" s="185">
        <f t="shared" si="4"/>
        <v>0</v>
      </c>
      <c r="M21" s="186" t="str">
        <f t="shared" si="5"/>
        <v/>
      </c>
      <c r="N21" s="184"/>
      <c r="O21" s="185"/>
      <c r="P21" s="185"/>
      <c r="Q21" s="185"/>
      <c r="R21" s="187">
        <f t="shared" si="6"/>
        <v>0</v>
      </c>
      <c r="S21" s="223" t="str">
        <f t="shared" si="7"/>
        <v/>
      </c>
      <c r="T21" s="187">
        <f t="shared" si="8"/>
        <v>0</v>
      </c>
      <c r="U21" s="188" t="str">
        <f t="shared" si="9"/>
        <v/>
      </c>
    </row>
    <row r="22" spans="1:21" x14ac:dyDescent="0.25">
      <c r="A22" s="177"/>
      <c r="B22" s="178" t="str">
        <f t="shared" si="12"/>
        <v>субъект РФ 1</v>
      </c>
      <c r="C22" s="178" t="str">
        <f t="shared" si="11"/>
        <v>ДЗО 1</v>
      </c>
      <c r="D22" s="179" t="str">
        <f t="shared" si="11"/>
        <v>филиал 1</v>
      </c>
      <c r="E22" s="191" t="s">
        <v>196</v>
      </c>
      <c r="F22" s="181"/>
      <c r="G22" s="182"/>
      <c r="H22" s="182"/>
      <c r="I22" s="183"/>
      <c r="J22" s="184"/>
      <c r="K22" s="185"/>
      <c r="L22" s="185">
        <f t="shared" si="4"/>
        <v>0</v>
      </c>
      <c r="M22" s="186" t="str">
        <f t="shared" si="5"/>
        <v/>
      </c>
      <c r="N22" s="184"/>
      <c r="O22" s="185"/>
      <c r="P22" s="185"/>
      <c r="Q22" s="185"/>
      <c r="R22" s="187">
        <f t="shared" si="6"/>
        <v>0</v>
      </c>
      <c r="S22" s="223" t="str">
        <f t="shared" si="7"/>
        <v/>
      </c>
      <c r="T22" s="187">
        <f t="shared" si="8"/>
        <v>0</v>
      </c>
      <c r="U22" s="188" t="str">
        <f t="shared" si="9"/>
        <v/>
      </c>
    </row>
    <row r="23" spans="1:21" x14ac:dyDescent="0.25">
      <c r="A23" s="177"/>
      <c r="B23" s="178" t="str">
        <f t="shared" si="12"/>
        <v>субъект РФ 1</v>
      </c>
      <c r="C23" s="178" t="str">
        <f t="shared" si="11"/>
        <v>ДЗО 1</v>
      </c>
      <c r="D23" s="179" t="str">
        <f t="shared" si="11"/>
        <v>филиал 1</v>
      </c>
      <c r="E23" s="191" t="s">
        <v>198</v>
      </c>
      <c r="F23" s="181"/>
      <c r="G23" s="182"/>
      <c r="H23" s="182"/>
      <c r="I23" s="183"/>
      <c r="J23" s="184"/>
      <c r="K23" s="185"/>
      <c r="L23" s="185">
        <f t="shared" si="4"/>
        <v>0</v>
      </c>
      <c r="M23" s="186" t="str">
        <f t="shared" si="5"/>
        <v/>
      </c>
      <c r="N23" s="184"/>
      <c r="O23" s="185"/>
      <c r="P23" s="185"/>
      <c r="Q23" s="185"/>
      <c r="R23" s="187">
        <f t="shared" si="6"/>
        <v>0</v>
      </c>
      <c r="S23" s="223" t="str">
        <f t="shared" si="7"/>
        <v/>
      </c>
      <c r="T23" s="187">
        <f t="shared" si="8"/>
        <v>0</v>
      </c>
      <c r="U23" s="188" t="str">
        <f t="shared" si="9"/>
        <v/>
      </c>
    </row>
    <row r="24" spans="1:21" x14ac:dyDescent="0.25">
      <c r="A24" s="177"/>
      <c r="B24" s="178" t="str">
        <f t="shared" si="12"/>
        <v>субъект РФ 1</v>
      </c>
      <c r="C24" s="178" t="str">
        <f t="shared" si="11"/>
        <v>ДЗО 1</v>
      </c>
      <c r="D24" s="179" t="str">
        <f t="shared" si="11"/>
        <v>филиал 1</v>
      </c>
      <c r="E24" s="191" t="s">
        <v>200</v>
      </c>
      <c r="F24" s="181"/>
      <c r="G24" s="182"/>
      <c r="H24" s="182"/>
      <c r="I24" s="183"/>
      <c r="J24" s="189"/>
      <c r="K24" s="190"/>
      <c r="L24" s="185">
        <f t="shared" si="4"/>
        <v>0</v>
      </c>
      <c r="M24" s="186" t="str">
        <f t="shared" si="5"/>
        <v/>
      </c>
      <c r="N24" s="189"/>
      <c r="O24" s="190"/>
      <c r="P24" s="190"/>
      <c r="Q24" s="190"/>
      <c r="R24" s="187">
        <f t="shared" si="6"/>
        <v>0</v>
      </c>
      <c r="S24" s="223" t="str">
        <f t="shared" si="7"/>
        <v/>
      </c>
      <c r="T24" s="187">
        <f t="shared" si="8"/>
        <v>0</v>
      </c>
      <c r="U24" s="188" t="str">
        <f t="shared" si="9"/>
        <v/>
      </c>
    </row>
    <row r="25" spans="1:21" x14ac:dyDescent="0.25">
      <c r="A25" s="168" t="s">
        <v>13</v>
      </c>
      <c r="B25" s="169" t="str">
        <f t="shared" si="12"/>
        <v>субъект РФ 1</v>
      </c>
      <c r="C25" s="169" t="str">
        <f t="shared" si="11"/>
        <v>ДЗО 1</v>
      </c>
      <c r="D25" s="170" t="str">
        <f t="shared" si="11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3">SUM(J26:J29)</f>
        <v>0</v>
      </c>
      <c r="K25" s="173">
        <f t="shared" si="13"/>
        <v>0</v>
      </c>
      <c r="L25" s="173">
        <f t="shared" si="4"/>
        <v>0</v>
      </c>
      <c r="M25" s="174" t="str">
        <f t="shared" si="5"/>
        <v/>
      </c>
      <c r="N25" s="172">
        <f t="shared" ref="N25:Q25" si="14">SUM(N26:N29)</f>
        <v>0</v>
      </c>
      <c r="O25" s="173">
        <f t="shared" si="14"/>
        <v>0</v>
      </c>
      <c r="P25" s="173">
        <f t="shared" si="14"/>
        <v>0</v>
      </c>
      <c r="Q25" s="173">
        <f t="shared" si="14"/>
        <v>0</v>
      </c>
      <c r="R25" s="175">
        <f t="shared" si="6"/>
        <v>0</v>
      </c>
      <c r="S25" s="222" t="str">
        <f t="shared" si="7"/>
        <v/>
      </c>
      <c r="T25" s="175">
        <f t="shared" si="8"/>
        <v>0</v>
      </c>
      <c r="U25" s="176" t="str">
        <f t="shared" si="9"/>
        <v/>
      </c>
    </row>
    <row r="26" spans="1:21" x14ac:dyDescent="0.25">
      <c r="A26" s="177"/>
      <c r="B26" s="178" t="str">
        <f t="shared" si="12"/>
        <v>субъект РФ 1</v>
      </c>
      <c r="C26" s="178" t="str">
        <f t="shared" si="11"/>
        <v>ДЗО 1</v>
      </c>
      <c r="D26" s="179" t="str">
        <f t="shared" si="11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>
        <f t="shared" si="4"/>
        <v>0</v>
      </c>
      <c r="M26" s="186" t="str">
        <f t="shared" si="5"/>
        <v/>
      </c>
      <c r="N26" s="184"/>
      <c r="O26" s="185"/>
      <c r="P26" s="185"/>
      <c r="Q26" s="185"/>
      <c r="R26" s="187">
        <f t="shared" si="6"/>
        <v>0</v>
      </c>
      <c r="S26" s="223" t="str">
        <f t="shared" si="7"/>
        <v/>
      </c>
      <c r="T26" s="187">
        <f t="shared" si="8"/>
        <v>0</v>
      </c>
      <c r="U26" s="188" t="str">
        <f t="shared" si="9"/>
        <v/>
      </c>
    </row>
    <row r="27" spans="1:21" x14ac:dyDescent="0.25">
      <c r="A27" s="177"/>
      <c r="B27" s="178" t="str">
        <f t="shared" si="12"/>
        <v>субъект РФ 1</v>
      </c>
      <c r="C27" s="178" t="str">
        <f t="shared" si="11"/>
        <v>ДЗО 1</v>
      </c>
      <c r="D27" s="179" t="str">
        <f t="shared" si="11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>
        <f t="shared" si="4"/>
        <v>0</v>
      </c>
      <c r="M27" s="186" t="str">
        <f t="shared" si="5"/>
        <v/>
      </c>
      <c r="N27" s="184"/>
      <c r="O27" s="185"/>
      <c r="P27" s="185"/>
      <c r="Q27" s="185"/>
      <c r="R27" s="187">
        <f t="shared" si="6"/>
        <v>0</v>
      </c>
      <c r="S27" s="223" t="str">
        <f t="shared" si="7"/>
        <v/>
      </c>
      <c r="T27" s="187">
        <f t="shared" si="8"/>
        <v>0</v>
      </c>
      <c r="U27" s="188" t="str">
        <f t="shared" si="9"/>
        <v/>
      </c>
    </row>
    <row r="28" spans="1:21" x14ac:dyDescent="0.25">
      <c r="A28" s="177"/>
      <c r="B28" s="178" t="str">
        <f t="shared" si="12"/>
        <v>субъект РФ 1</v>
      </c>
      <c r="C28" s="178" t="str">
        <f t="shared" si="11"/>
        <v>ДЗО 1</v>
      </c>
      <c r="D28" s="179" t="str">
        <f t="shared" si="11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>
        <f t="shared" si="4"/>
        <v>0</v>
      </c>
      <c r="M28" s="186" t="str">
        <f t="shared" si="5"/>
        <v/>
      </c>
      <c r="N28" s="184"/>
      <c r="O28" s="185"/>
      <c r="P28" s="185"/>
      <c r="Q28" s="185"/>
      <c r="R28" s="187">
        <f t="shared" si="6"/>
        <v>0</v>
      </c>
      <c r="S28" s="223" t="str">
        <f t="shared" si="7"/>
        <v/>
      </c>
      <c r="T28" s="187">
        <f t="shared" si="8"/>
        <v>0</v>
      </c>
      <c r="U28" s="188" t="str">
        <f t="shared" si="9"/>
        <v/>
      </c>
    </row>
    <row r="29" spans="1:21" x14ac:dyDescent="0.25">
      <c r="A29" s="177"/>
      <c r="B29" s="178" t="str">
        <f t="shared" si="12"/>
        <v>субъект РФ 1</v>
      </c>
      <c r="C29" s="178" t="str">
        <f t="shared" si="11"/>
        <v>ДЗО 1</v>
      </c>
      <c r="D29" s="179" t="str">
        <f t="shared" si="11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>
        <f t="shared" si="4"/>
        <v>0</v>
      </c>
      <c r="M29" s="186" t="str">
        <f t="shared" si="5"/>
        <v/>
      </c>
      <c r="N29" s="184"/>
      <c r="O29" s="185"/>
      <c r="P29" s="185"/>
      <c r="Q29" s="185"/>
      <c r="R29" s="187">
        <f t="shared" si="6"/>
        <v>0</v>
      </c>
      <c r="S29" s="223" t="str">
        <f t="shared" si="7"/>
        <v/>
      </c>
      <c r="T29" s="187">
        <f t="shared" si="8"/>
        <v>0</v>
      </c>
      <c r="U29" s="188" t="str">
        <f t="shared" si="9"/>
        <v/>
      </c>
    </row>
    <row r="30" spans="1:21" x14ac:dyDescent="0.25">
      <c r="A30" s="168" t="s">
        <v>15</v>
      </c>
      <c r="B30" s="169" t="str">
        <f t="shared" si="12"/>
        <v>субъект РФ 1</v>
      </c>
      <c r="C30" s="169" t="str">
        <f t="shared" si="11"/>
        <v>ДЗО 1</v>
      </c>
      <c r="D30" s="170" t="str">
        <f t="shared" si="11"/>
        <v>филиал 1</v>
      </c>
      <c r="E30" s="171" t="s">
        <v>186</v>
      </c>
      <c r="F30" s="138"/>
      <c r="G30" s="139"/>
      <c r="H30" s="139"/>
      <c r="I30" s="140"/>
      <c r="J30" s="172">
        <f t="shared" ref="J30:K30" si="15">SUM(J31:J34)</f>
        <v>0</v>
      </c>
      <c r="K30" s="173">
        <f t="shared" si="15"/>
        <v>0</v>
      </c>
      <c r="L30" s="173">
        <f t="shared" si="4"/>
        <v>0</v>
      </c>
      <c r="M30" s="174" t="str">
        <f t="shared" si="5"/>
        <v/>
      </c>
      <c r="N30" s="172">
        <f t="shared" ref="N30:Q30" si="16">SUM(N31:N34)</f>
        <v>0</v>
      </c>
      <c r="O30" s="173">
        <f t="shared" si="16"/>
        <v>0</v>
      </c>
      <c r="P30" s="173">
        <f t="shared" si="16"/>
        <v>0</v>
      </c>
      <c r="Q30" s="173">
        <f t="shared" si="16"/>
        <v>0</v>
      </c>
      <c r="R30" s="175">
        <f t="shared" si="6"/>
        <v>0</v>
      </c>
      <c r="S30" s="222" t="str">
        <f t="shared" si="7"/>
        <v/>
      </c>
      <c r="T30" s="175">
        <f t="shared" si="8"/>
        <v>0</v>
      </c>
      <c r="U30" s="176" t="str">
        <f t="shared" si="9"/>
        <v/>
      </c>
    </row>
    <row r="31" spans="1:21" x14ac:dyDescent="0.25">
      <c r="A31" s="177"/>
      <c r="B31" s="178" t="str">
        <f t="shared" si="12"/>
        <v>субъект РФ 1</v>
      </c>
      <c r="C31" s="178" t="str">
        <f t="shared" si="11"/>
        <v>ДЗО 1</v>
      </c>
      <c r="D31" s="179" t="str">
        <f t="shared" si="11"/>
        <v>филиал 1</v>
      </c>
      <c r="E31" s="191" t="s">
        <v>194</v>
      </c>
      <c r="F31" s="181"/>
      <c r="G31" s="182"/>
      <c r="H31" s="182"/>
      <c r="I31" s="183"/>
      <c r="J31" s="184"/>
      <c r="K31" s="185"/>
      <c r="L31" s="185">
        <f t="shared" si="4"/>
        <v>0</v>
      </c>
      <c r="M31" s="186" t="str">
        <f t="shared" si="5"/>
        <v/>
      </c>
      <c r="N31" s="184"/>
      <c r="O31" s="185"/>
      <c r="P31" s="185"/>
      <c r="Q31" s="185"/>
      <c r="R31" s="187">
        <f t="shared" si="6"/>
        <v>0</v>
      </c>
      <c r="S31" s="223" t="str">
        <f t="shared" si="7"/>
        <v/>
      </c>
      <c r="T31" s="187">
        <f t="shared" si="8"/>
        <v>0</v>
      </c>
      <c r="U31" s="188" t="str">
        <f t="shared" si="9"/>
        <v/>
      </c>
    </row>
    <row r="32" spans="1:21" x14ac:dyDescent="0.25">
      <c r="A32" s="177"/>
      <c r="B32" s="178" t="str">
        <f t="shared" si="12"/>
        <v>субъект РФ 1</v>
      </c>
      <c r="C32" s="178" t="str">
        <f t="shared" si="11"/>
        <v>ДЗО 1</v>
      </c>
      <c r="D32" s="179" t="str">
        <f t="shared" si="11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>
        <f t="shared" si="4"/>
        <v>0</v>
      </c>
      <c r="M32" s="186" t="str">
        <f t="shared" si="5"/>
        <v/>
      </c>
      <c r="N32" s="184"/>
      <c r="O32" s="185"/>
      <c r="P32" s="185"/>
      <c r="Q32" s="185"/>
      <c r="R32" s="187">
        <f t="shared" si="6"/>
        <v>0</v>
      </c>
      <c r="S32" s="223" t="str">
        <f t="shared" si="7"/>
        <v/>
      </c>
      <c r="T32" s="187">
        <f t="shared" si="8"/>
        <v>0</v>
      </c>
      <c r="U32" s="188" t="str">
        <f t="shared" si="9"/>
        <v/>
      </c>
    </row>
    <row r="33" spans="1:21" x14ac:dyDescent="0.25">
      <c r="A33" s="177"/>
      <c r="B33" s="178" t="str">
        <f t="shared" si="12"/>
        <v>субъект РФ 1</v>
      </c>
      <c r="C33" s="178" t="str">
        <f t="shared" si="11"/>
        <v>ДЗО 1</v>
      </c>
      <c r="D33" s="179" t="str">
        <f t="shared" si="11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85">
        <f t="shared" si="4"/>
        <v>0</v>
      </c>
      <c r="M33" s="186" t="str">
        <f t="shared" si="5"/>
        <v/>
      </c>
      <c r="N33" s="189"/>
      <c r="O33" s="190"/>
      <c r="P33" s="190"/>
      <c r="Q33" s="190"/>
      <c r="R33" s="187">
        <f t="shared" si="6"/>
        <v>0</v>
      </c>
      <c r="S33" s="223" t="str">
        <f t="shared" si="7"/>
        <v/>
      </c>
      <c r="T33" s="187">
        <f t="shared" si="8"/>
        <v>0</v>
      </c>
      <c r="U33" s="188" t="str">
        <f t="shared" si="9"/>
        <v/>
      </c>
    </row>
    <row r="34" spans="1:21" x14ac:dyDescent="0.25">
      <c r="A34" s="177"/>
      <c r="B34" s="178" t="str">
        <f t="shared" si="12"/>
        <v>субъект РФ 1</v>
      </c>
      <c r="C34" s="178" t="str">
        <f t="shared" si="11"/>
        <v>ДЗО 1</v>
      </c>
      <c r="D34" s="179" t="str">
        <f t="shared" si="11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>
        <f t="shared" si="4"/>
        <v>0</v>
      </c>
      <c r="M34" s="186" t="str">
        <f t="shared" si="5"/>
        <v/>
      </c>
      <c r="N34" s="184"/>
      <c r="O34" s="185"/>
      <c r="P34" s="185"/>
      <c r="Q34" s="185"/>
      <c r="R34" s="187">
        <f t="shared" si="6"/>
        <v>0</v>
      </c>
      <c r="S34" s="223" t="str">
        <f t="shared" si="7"/>
        <v/>
      </c>
      <c r="T34" s="187">
        <f t="shared" si="8"/>
        <v>0</v>
      </c>
      <c r="U34" s="188" t="str">
        <f t="shared" si="9"/>
        <v/>
      </c>
    </row>
    <row r="35" spans="1:21" x14ac:dyDescent="0.25">
      <c r="A35" s="168" t="s">
        <v>17</v>
      </c>
      <c r="B35" s="169" t="str">
        <f t="shared" si="12"/>
        <v>субъект РФ 1</v>
      </c>
      <c r="C35" s="169" t="str">
        <f t="shared" si="11"/>
        <v>ДЗО 1</v>
      </c>
      <c r="D35" s="170" t="str">
        <f t="shared" si="11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7">SUM(J36:J39)</f>
        <v>0</v>
      </c>
      <c r="K35" s="173">
        <f t="shared" si="17"/>
        <v>0</v>
      </c>
      <c r="L35" s="173">
        <f t="shared" si="4"/>
        <v>0</v>
      </c>
      <c r="M35" s="174" t="str">
        <f t="shared" si="5"/>
        <v/>
      </c>
      <c r="N35" s="172">
        <f t="shared" ref="N35:Q35" si="18">SUM(N36:N39)</f>
        <v>0</v>
      </c>
      <c r="O35" s="173">
        <f t="shared" si="18"/>
        <v>0</v>
      </c>
      <c r="P35" s="173">
        <f t="shared" si="18"/>
        <v>0</v>
      </c>
      <c r="Q35" s="173">
        <f t="shared" si="18"/>
        <v>0</v>
      </c>
      <c r="R35" s="175">
        <f t="shared" si="6"/>
        <v>0</v>
      </c>
      <c r="S35" s="222" t="str">
        <f t="shared" si="7"/>
        <v/>
      </c>
      <c r="T35" s="175">
        <f t="shared" si="8"/>
        <v>0</v>
      </c>
      <c r="U35" s="176" t="str">
        <f t="shared" si="9"/>
        <v/>
      </c>
    </row>
    <row r="36" spans="1:21" x14ac:dyDescent="0.25">
      <c r="A36" s="177"/>
      <c r="B36" s="178" t="str">
        <f t="shared" si="12"/>
        <v>субъект РФ 1</v>
      </c>
      <c r="C36" s="178" t="str">
        <f t="shared" si="12"/>
        <v>ДЗО 1</v>
      </c>
      <c r="D36" s="179" t="str">
        <f t="shared" si="12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>
        <f t="shared" si="4"/>
        <v>0</v>
      </c>
      <c r="M36" s="186" t="str">
        <f t="shared" si="5"/>
        <v/>
      </c>
      <c r="N36" s="184"/>
      <c r="O36" s="185"/>
      <c r="P36" s="185"/>
      <c r="Q36" s="185"/>
      <c r="R36" s="187">
        <f t="shared" si="6"/>
        <v>0</v>
      </c>
      <c r="S36" s="223" t="str">
        <f t="shared" si="7"/>
        <v/>
      </c>
      <c r="T36" s="187">
        <f t="shared" si="8"/>
        <v>0</v>
      </c>
      <c r="U36" s="188" t="str">
        <f t="shared" si="9"/>
        <v/>
      </c>
    </row>
    <row r="37" spans="1:21" x14ac:dyDescent="0.25">
      <c r="A37" s="177"/>
      <c r="B37" s="178" t="str">
        <f t="shared" ref="B37:D52" si="19">B36</f>
        <v>субъект РФ 1</v>
      </c>
      <c r="C37" s="178" t="str">
        <f t="shared" si="19"/>
        <v>ДЗО 1</v>
      </c>
      <c r="D37" s="179" t="str">
        <f t="shared" si="19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>
        <f t="shared" si="4"/>
        <v>0</v>
      </c>
      <c r="M37" s="186" t="str">
        <f t="shared" si="5"/>
        <v/>
      </c>
      <c r="N37" s="184"/>
      <c r="O37" s="185"/>
      <c r="P37" s="185"/>
      <c r="Q37" s="185"/>
      <c r="R37" s="187">
        <f t="shared" si="6"/>
        <v>0</v>
      </c>
      <c r="S37" s="223" t="str">
        <f t="shared" si="7"/>
        <v/>
      </c>
      <c r="T37" s="187">
        <f t="shared" si="8"/>
        <v>0</v>
      </c>
      <c r="U37" s="188" t="str">
        <f t="shared" si="9"/>
        <v/>
      </c>
    </row>
    <row r="38" spans="1:21" x14ac:dyDescent="0.25">
      <c r="A38" s="177"/>
      <c r="B38" s="178" t="str">
        <f t="shared" si="19"/>
        <v>субъект РФ 1</v>
      </c>
      <c r="C38" s="178" t="str">
        <f t="shared" si="19"/>
        <v>ДЗО 1</v>
      </c>
      <c r="D38" s="179" t="str">
        <f t="shared" si="19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85">
        <f t="shared" si="4"/>
        <v>0</v>
      </c>
      <c r="M38" s="186" t="str">
        <f t="shared" si="5"/>
        <v/>
      </c>
      <c r="N38" s="189"/>
      <c r="O38" s="190"/>
      <c r="P38" s="190"/>
      <c r="Q38" s="190"/>
      <c r="R38" s="187">
        <f t="shared" si="6"/>
        <v>0</v>
      </c>
      <c r="S38" s="223" t="str">
        <f t="shared" si="7"/>
        <v/>
      </c>
      <c r="T38" s="187">
        <f t="shared" si="8"/>
        <v>0</v>
      </c>
      <c r="U38" s="188" t="str">
        <f t="shared" si="9"/>
        <v/>
      </c>
    </row>
    <row r="39" spans="1:21" x14ac:dyDescent="0.25">
      <c r="A39" s="177"/>
      <c r="B39" s="178" t="str">
        <f t="shared" si="19"/>
        <v>субъект РФ 1</v>
      </c>
      <c r="C39" s="178" t="str">
        <f t="shared" si="19"/>
        <v>ДЗО 1</v>
      </c>
      <c r="D39" s="179" t="str">
        <f t="shared" si="19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>
        <f t="shared" si="4"/>
        <v>0</v>
      </c>
      <c r="M39" s="186" t="str">
        <f t="shared" si="5"/>
        <v/>
      </c>
      <c r="N39" s="184"/>
      <c r="O39" s="185"/>
      <c r="P39" s="185"/>
      <c r="Q39" s="185"/>
      <c r="R39" s="187">
        <f t="shared" si="6"/>
        <v>0</v>
      </c>
      <c r="S39" s="223" t="str">
        <f t="shared" si="7"/>
        <v/>
      </c>
      <c r="T39" s="187">
        <f t="shared" si="8"/>
        <v>0</v>
      </c>
      <c r="U39" s="188" t="str">
        <f t="shared" si="9"/>
        <v/>
      </c>
    </row>
    <row r="40" spans="1:21" x14ac:dyDescent="0.25">
      <c r="A40" s="168" t="s">
        <v>19</v>
      </c>
      <c r="B40" s="169" t="str">
        <f t="shared" si="19"/>
        <v>субъект РФ 1</v>
      </c>
      <c r="C40" s="169" t="str">
        <f t="shared" si="19"/>
        <v>ДЗО 1</v>
      </c>
      <c r="D40" s="170" t="str">
        <f t="shared" si="19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20">SUM(J41:J44)</f>
        <v>0</v>
      </c>
      <c r="K40" s="173">
        <f t="shared" si="20"/>
        <v>0</v>
      </c>
      <c r="L40" s="173">
        <f t="shared" si="4"/>
        <v>0</v>
      </c>
      <c r="M40" s="174" t="str">
        <f t="shared" si="5"/>
        <v/>
      </c>
      <c r="N40" s="172">
        <f t="shared" ref="N40:Q40" si="21">SUM(N41:N44)</f>
        <v>0</v>
      </c>
      <c r="O40" s="173">
        <f t="shared" si="21"/>
        <v>0</v>
      </c>
      <c r="P40" s="173">
        <f t="shared" si="21"/>
        <v>0</v>
      </c>
      <c r="Q40" s="173">
        <f t="shared" si="21"/>
        <v>0</v>
      </c>
      <c r="R40" s="175">
        <f t="shared" si="6"/>
        <v>0</v>
      </c>
      <c r="S40" s="222" t="str">
        <f t="shared" si="7"/>
        <v/>
      </c>
      <c r="T40" s="175">
        <f t="shared" si="8"/>
        <v>0</v>
      </c>
      <c r="U40" s="176" t="str">
        <f t="shared" si="9"/>
        <v/>
      </c>
    </row>
    <row r="41" spans="1:21" x14ac:dyDescent="0.25">
      <c r="A41" s="177"/>
      <c r="B41" s="178" t="str">
        <f t="shared" si="19"/>
        <v>субъект РФ 1</v>
      </c>
      <c r="C41" s="178" t="str">
        <f t="shared" si="19"/>
        <v>ДЗО 1</v>
      </c>
      <c r="D41" s="179" t="str">
        <f t="shared" si="19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85">
        <f t="shared" si="4"/>
        <v>0</v>
      </c>
      <c r="M41" s="186" t="str">
        <f t="shared" si="5"/>
        <v/>
      </c>
      <c r="N41" s="189"/>
      <c r="O41" s="190"/>
      <c r="P41" s="190"/>
      <c r="Q41" s="190"/>
      <c r="R41" s="187">
        <f t="shared" si="6"/>
        <v>0</v>
      </c>
      <c r="S41" s="223" t="str">
        <f t="shared" si="7"/>
        <v/>
      </c>
      <c r="T41" s="187">
        <f t="shared" si="8"/>
        <v>0</v>
      </c>
      <c r="U41" s="188" t="str">
        <f t="shared" si="9"/>
        <v/>
      </c>
    </row>
    <row r="42" spans="1:21" x14ac:dyDescent="0.25">
      <c r="A42" s="177"/>
      <c r="B42" s="178" t="str">
        <f t="shared" si="19"/>
        <v>субъект РФ 1</v>
      </c>
      <c r="C42" s="178" t="str">
        <f t="shared" si="19"/>
        <v>ДЗО 1</v>
      </c>
      <c r="D42" s="179" t="str">
        <f t="shared" si="19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85">
        <f t="shared" si="4"/>
        <v>0</v>
      </c>
      <c r="M42" s="186" t="str">
        <f t="shared" si="5"/>
        <v/>
      </c>
      <c r="N42" s="189"/>
      <c r="O42" s="190"/>
      <c r="P42" s="190"/>
      <c r="Q42" s="190"/>
      <c r="R42" s="187">
        <f t="shared" si="6"/>
        <v>0</v>
      </c>
      <c r="S42" s="223" t="str">
        <f t="shared" si="7"/>
        <v/>
      </c>
      <c r="T42" s="187">
        <f t="shared" si="8"/>
        <v>0</v>
      </c>
      <c r="U42" s="188" t="str">
        <f t="shared" si="9"/>
        <v/>
      </c>
    </row>
    <row r="43" spans="1:21" x14ac:dyDescent="0.25">
      <c r="A43" s="177"/>
      <c r="B43" s="178" t="str">
        <f t="shared" si="19"/>
        <v>субъект РФ 1</v>
      </c>
      <c r="C43" s="178" t="str">
        <f t="shared" si="19"/>
        <v>ДЗО 1</v>
      </c>
      <c r="D43" s="179" t="str">
        <f t="shared" si="19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85">
        <f t="shared" si="4"/>
        <v>0</v>
      </c>
      <c r="M43" s="186" t="str">
        <f t="shared" si="5"/>
        <v/>
      </c>
      <c r="N43" s="189"/>
      <c r="O43" s="190"/>
      <c r="P43" s="190"/>
      <c r="Q43" s="190"/>
      <c r="R43" s="187">
        <f t="shared" si="6"/>
        <v>0</v>
      </c>
      <c r="S43" s="223" t="str">
        <f t="shared" si="7"/>
        <v/>
      </c>
      <c r="T43" s="187">
        <f t="shared" si="8"/>
        <v>0</v>
      </c>
      <c r="U43" s="188" t="str">
        <f t="shared" si="9"/>
        <v/>
      </c>
    </row>
    <row r="44" spans="1:21" x14ac:dyDescent="0.25">
      <c r="A44" s="177"/>
      <c r="B44" s="178" t="str">
        <f t="shared" si="19"/>
        <v>субъект РФ 1</v>
      </c>
      <c r="C44" s="178" t="str">
        <f t="shared" si="19"/>
        <v>ДЗО 1</v>
      </c>
      <c r="D44" s="179" t="str">
        <f t="shared" si="19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>
        <f t="shared" si="4"/>
        <v>0</v>
      </c>
      <c r="M44" s="186" t="str">
        <f t="shared" si="5"/>
        <v/>
      </c>
      <c r="N44" s="184"/>
      <c r="O44" s="185"/>
      <c r="P44" s="185"/>
      <c r="Q44" s="185"/>
      <c r="R44" s="187">
        <f t="shared" si="6"/>
        <v>0</v>
      </c>
      <c r="S44" s="223" t="str">
        <f t="shared" si="7"/>
        <v/>
      </c>
      <c r="T44" s="187">
        <f t="shared" si="8"/>
        <v>0</v>
      </c>
      <c r="U44" s="188" t="str">
        <f t="shared" si="9"/>
        <v/>
      </c>
    </row>
    <row r="45" spans="1:21" ht="30" x14ac:dyDescent="0.25">
      <c r="A45" s="168" t="s">
        <v>21</v>
      </c>
      <c r="B45" s="169" t="str">
        <f t="shared" si="19"/>
        <v>субъект РФ 1</v>
      </c>
      <c r="C45" s="169" t="str">
        <f t="shared" si="19"/>
        <v>ДЗО 1</v>
      </c>
      <c r="D45" s="170" t="str">
        <f t="shared" si="19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22">SUM(J46:J49)</f>
        <v>0</v>
      </c>
      <c r="K45" s="173">
        <f t="shared" si="22"/>
        <v>0</v>
      </c>
      <c r="L45" s="173">
        <f t="shared" si="4"/>
        <v>0</v>
      </c>
      <c r="M45" s="174" t="str">
        <f t="shared" si="5"/>
        <v/>
      </c>
      <c r="N45" s="172">
        <f t="shared" ref="N45:Q45" si="23">SUM(N46:N49)</f>
        <v>0</v>
      </c>
      <c r="O45" s="173">
        <f t="shared" si="23"/>
        <v>0</v>
      </c>
      <c r="P45" s="173">
        <f t="shared" si="23"/>
        <v>0</v>
      </c>
      <c r="Q45" s="173">
        <f t="shared" si="23"/>
        <v>0</v>
      </c>
      <c r="R45" s="175">
        <f t="shared" si="6"/>
        <v>0</v>
      </c>
      <c r="S45" s="222" t="str">
        <f t="shared" si="7"/>
        <v/>
      </c>
      <c r="T45" s="175">
        <f t="shared" si="8"/>
        <v>0</v>
      </c>
      <c r="U45" s="176" t="str">
        <f t="shared" si="9"/>
        <v/>
      </c>
    </row>
    <row r="46" spans="1:21" x14ac:dyDescent="0.25">
      <c r="A46" s="177"/>
      <c r="B46" s="178" t="str">
        <f t="shared" si="19"/>
        <v>субъект РФ 1</v>
      </c>
      <c r="C46" s="178" t="str">
        <f t="shared" si="19"/>
        <v>ДЗО 1</v>
      </c>
      <c r="D46" s="179" t="str">
        <f t="shared" si="19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>
        <f t="shared" si="4"/>
        <v>0</v>
      </c>
      <c r="M46" s="186" t="str">
        <f t="shared" si="5"/>
        <v/>
      </c>
      <c r="N46" s="184"/>
      <c r="O46" s="185"/>
      <c r="P46" s="185"/>
      <c r="Q46" s="185"/>
      <c r="R46" s="187">
        <f t="shared" si="6"/>
        <v>0</v>
      </c>
      <c r="S46" s="223" t="str">
        <f t="shared" si="7"/>
        <v/>
      </c>
      <c r="T46" s="187">
        <f t="shared" si="8"/>
        <v>0</v>
      </c>
      <c r="U46" s="188" t="str">
        <f t="shared" si="9"/>
        <v/>
      </c>
    </row>
    <row r="47" spans="1:21" x14ac:dyDescent="0.25">
      <c r="A47" s="177"/>
      <c r="B47" s="178" t="str">
        <f t="shared" si="19"/>
        <v>субъект РФ 1</v>
      </c>
      <c r="C47" s="178" t="str">
        <f t="shared" si="19"/>
        <v>ДЗО 1</v>
      </c>
      <c r="D47" s="179" t="str">
        <f t="shared" si="19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>
        <f t="shared" si="4"/>
        <v>0</v>
      </c>
      <c r="M47" s="186" t="str">
        <f t="shared" si="5"/>
        <v/>
      </c>
      <c r="N47" s="184"/>
      <c r="O47" s="185"/>
      <c r="P47" s="185"/>
      <c r="Q47" s="185"/>
      <c r="R47" s="187">
        <f t="shared" si="6"/>
        <v>0</v>
      </c>
      <c r="S47" s="223" t="str">
        <f t="shared" si="7"/>
        <v/>
      </c>
      <c r="T47" s="187">
        <f t="shared" si="8"/>
        <v>0</v>
      </c>
      <c r="U47" s="188" t="str">
        <f t="shared" si="9"/>
        <v/>
      </c>
    </row>
    <row r="48" spans="1:21" x14ac:dyDescent="0.25">
      <c r="A48" s="177"/>
      <c r="B48" s="178" t="str">
        <f t="shared" si="19"/>
        <v>субъект РФ 1</v>
      </c>
      <c r="C48" s="178" t="str">
        <f t="shared" si="19"/>
        <v>ДЗО 1</v>
      </c>
      <c r="D48" s="179" t="str">
        <f t="shared" si="19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85">
        <f t="shared" si="4"/>
        <v>0</v>
      </c>
      <c r="M48" s="186" t="str">
        <f t="shared" si="5"/>
        <v/>
      </c>
      <c r="N48" s="189"/>
      <c r="O48" s="190"/>
      <c r="P48" s="190"/>
      <c r="Q48" s="190"/>
      <c r="R48" s="187">
        <f t="shared" si="6"/>
        <v>0</v>
      </c>
      <c r="S48" s="223" t="str">
        <f t="shared" si="7"/>
        <v/>
      </c>
      <c r="T48" s="187">
        <f t="shared" si="8"/>
        <v>0</v>
      </c>
      <c r="U48" s="188" t="str">
        <f t="shared" si="9"/>
        <v/>
      </c>
    </row>
    <row r="49" spans="1:21" x14ac:dyDescent="0.25">
      <c r="A49" s="177"/>
      <c r="B49" s="178" t="str">
        <f t="shared" si="19"/>
        <v>субъект РФ 1</v>
      </c>
      <c r="C49" s="178" t="str">
        <f t="shared" si="19"/>
        <v>ДЗО 1</v>
      </c>
      <c r="D49" s="179" t="str">
        <f t="shared" si="19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>
        <f t="shared" si="4"/>
        <v>0</v>
      </c>
      <c r="M49" s="186" t="str">
        <f t="shared" si="5"/>
        <v/>
      </c>
      <c r="N49" s="184"/>
      <c r="O49" s="185"/>
      <c r="P49" s="185"/>
      <c r="Q49" s="185"/>
      <c r="R49" s="187">
        <f t="shared" si="6"/>
        <v>0</v>
      </c>
      <c r="S49" s="223" t="str">
        <f t="shared" si="7"/>
        <v/>
      </c>
      <c r="T49" s="187">
        <f t="shared" si="8"/>
        <v>0</v>
      </c>
      <c r="U49" s="188" t="str">
        <f t="shared" si="9"/>
        <v/>
      </c>
    </row>
    <row r="50" spans="1:21" x14ac:dyDescent="0.25">
      <c r="A50" s="168" t="s">
        <v>23</v>
      </c>
      <c r="B50" s="169" t="str">
        <f t="shared" si="19"/>
        <v>субъект РФ 1</v>
      </c>
      <c r="C50" s="169" t="str">
        <f t="shared" si="19"/>
        <v>ДЗО 1</v>
      </c>
      <c r="D50" s="170" t="str">
        <f t="shared" si="19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>
        <f t="shared" si="4"/>
        <v>0</v>
      </c>
      <c r="M50" s="194" t="str">
        <f t="shared" si="5"/>
        <v/>
      </c>
      <c r="N50" s="192"/>
      <c r="O50" s="193"/>
      <c r="P50" s="193"/>
      <c r="Q50" s="193"/>
      <c r="R50" s="195">
        <f t="shared" si="6"/>
        <v>0</v>
      </c>
      <c r="S50" s="224" t="str">
        <f t="shared" si="7"/>
        <v/>
      </c>
      <c r="T50" s="195">
        <f t="shared" si="8"/>
        <v>0</v>
      </c>
      <c r="U50" s="196" t="str">
        <f t="shared" si="9"/>
        <v/>
      </c>
    </row>
    <row r="51" spans="1:21" x14ac:dyDescent="0.25">
      <c r="A51" s="168" t="s">
        <v>25</v>
      </c>
      <c r="B51" s="169" t="str">
        <f t="shared" si="19"/>
        <v>субъект РФ 1</v>
      </c>
      <c r="C51" s="169" t="str">
        <f t="shared" si="19"/>
        <v>ДЗО 1</v>
      </c>
      <c r="D51" s="170" t="str">
        <f t="shared" si="19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>
        <f t="shared" si="4"/>
        <v>0</v>
      </c>
      <c r="M51" s="174" t="str">
        <f t="shared" si="5"/>
        <v/>
      </c>
      <c r="N51" s="172">
        <f>SUM(N52:N55)</f>
        <v>0</v>
      </c>
      <c r="O51" s="173">
        <f>SUM(O52:O55)</f>
        <v>0</v>
      </c>
      <c r="P51" s="173">
        <f>SUM(P52:P55)</f>
        <v>0</v>
      </c>
      <c r="Q51" s="173">
        <f>SUM(Q52:Q55)</f>
        <v>0</v>
      </c>
      <c r="R51" s="175">
        <f t="shared" si="6"/>
        <v>0</v>
      </c>
      <c r="S51" s="222" t="str">
        <f t="shared" si="7"/>
        <v/>
      </c>
      <c r="T51" s="175">
        <f t="shared" si="8"/>
        <v>0</v>
      </c>
      <c r="U51" s="176" t="str">
        <f t="shared" si="9"/>
        <v/>
      </c>
    </row>
    <row r="52" spans="1:21" x14ac:dyDescent="0.25">
      <c r="A52" s="177"/>
      <c r="B52" s="178" t="str">
        <f t="shared" si="19"/>
        <v>субъект РФ 1</v>
      </c>
      <c r="C52" s="178" t="str">
        <f t="shared" si="19"/>
        <v>ДЗО 1</v>
      </c>
      <c r="D52" s="179" t="str">
        <f t="shared" si="19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>
        <f t="shared" si="4"/>
        <v>0</v>
      </c>
      <c r="M52" s="186" t="str">
        <f t="shared" si="5"/>
        <v/>
      </c>
      <c r="N52" s="184"/>
      <c r="O52" s="185"/>
      <c r="P52" s="185"/>
      <c r="Q52" s="185"/>
      <c r="R52" s="187">
        <f t="shared" si="6"/>
        <v>0</v>
      </c>
      <c r="S52" s="223" t="str">
        <f t="shared" si="7"/>
        <v/>
      </c>
      <c r="T52" s="187">
        <f t="shared" si="8"/>
        <v>0</v>
      </c>
      <c r="U52" s="188" t="str">
        <f t="shared" si="9"/>
        <v/>
      </c>
    </row>
    <row r="53" spans="1:21" x14ac:dyDescent="0.25">
      <c r="A53" s="177"/>
      <c r="B53" s="178" t="str">
        <f t="shared" ref="B53:D55" si="24">B52</f>
        <v>субъект РФ 1</v>
      </c>
      <c r="C53" s="178" t="str">
        <f t="shared" si="24"/>
        <v>ДЗО 1</v>
      </c>
      <c r="D53" s="179" t="str">
        <f t="shared" si="24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>
        <f t="shared" si="4"/>
        <v>0</v>
      </c>
      <c r="M53" s="186" t="str">
        <f t="shared" si="5"/>
        <v/>
      </c>
      <c r="N53" s="184"/>
      <c r="O53" s="185"/>
      <c r="P53" s="185"/>
      <c r="Q53" s="185"/>
      <c r="R53" s="187">
        <f t="shared" si="6"/>
        <v>0</v>
      </c>
      <c r="S53" s="223" t="str">
        <f t="shared" si="7"/>
        <v/>
      </c>
      <c r="T53" s="187">
        <f t="shared" si="8"/>
        <v>0</v>
      </c>
      <c r="U53" s="188" t="str">
        <f t="shared" si="9"/>
        <v/>
      </c>
    </row>
    <row r="54" spans="1:21" x14ac:dyDescent="0.25">
      <c r="A54" s="177"/>
      <c r="B54" s="178" t="str">
        <f t="shared" si="24"/>
        <v>субъект РФ 1</v>
      </c>
      <c r="C54" s="178" t="str">
        <f t="shared" si="24"/>
        <v>ДЗО 1</v>
      </c>
      <c r="D54" s="179" t="str">
        <f t="shared" si="24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>
        <f t="shared" si="4"/>
        <v>0</v>
      </c>
      <c r="M54" s="186" t="str">
        <f t="shared" si="5"/>
        <v/>
      </c>
      <c r="N54" s="184"/>
      <c r="O54" s="185"/>
      <c r="P54" s="185"/>
      <c r="Q54" s="185"/>
      <c r="R54" s="187">
        <f t="shared" si="6"/>
        <v>0</v>
      </c>
      <c r="S54" s="223" t="str">
        <f t="shared" si="7"/>
        <v/>
      </c>
      <c r="T54" s="187">
        <f t="shared" si="8"/>
        <v>0</v>
      </c>
      <c r="U54" s="188" t="str">
        <f t="shared" si="9"/>
        <v/>
      </c>
    </row>
    <row r="55" spans="1:21" ht="15.75" thickBot="1" x14ac:dyDescent="0.3">
      <c r="A55" s="197"/>
      <c r="B55" s="198" t="str">
        <f t="shared" si="24"/>
        <v>субъект РФ 1</v>
      </c>
      <c r="C55" s="198" t="str">
        <f t="shared" si="24"/>
        <v>ДЗО 1</v>
      </c>
      <c r="D55" s="199" t="str">
        <f t="shared" si="24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>
        <f t="shared" si="4"/>
        <v>0</v>
      </c>
      <c r="M55" s="206" t="str">
        <f t="shared" si="5"/>
        <v/>
      </c>
      <c r="N55" s="204"/>
      <c r="O55" s="205"/>
      <c r="P55" s="205"/>
      <c r="Q55" s="205"/>
      <c r="R55" s="207">
        <f t="shared" si="6"/>
        <v>0</v>
      </c>
      <c r="S55" s="225" t="str">
        <f t="shared" si="7"/>
        <v/>
      </c>
      <c r="T55" s="207">
        <f t="shared" si="8"/>
        <v>0</v>
      </c>
      <c r="U55" s="208" t="str">
        <f t="shared" si="9"/>
        <v/>
      </c>
    </row>
  </sheetData>
  <autoFilter ref="A9:U55"/>
  <mergeCells count="18">
    <mergeCell ref="J6:M6"/>
    <mergeCell ref="N6:U6"/>
    <mergeCell ref="F7:F8"/>
    <mergeCell ref="G7:G8"/>
    <mergeCell ref="H7:I7"/>
    <mergeCell ref="J7:J8"/>
    <mergeCell ref="K7:K8"/>
    <mergeCell ref="L7:M7"/>
    <mergeCell ref="R7:S7"/>
    <mergeCell ref="T7:U7"/>
    <mergeCell ref="F6:I6"/>
    <mergeCell ref="N7:O7"/>
    <mergeCell ref="P7:Q7"/>
    <mergeCell ref="A6:A8"/>
    <mergeCell ref="B6:B8"/>
    <mergeCell ref="C6:C8"/>
    <mergeCell ref="D6:D8"/>
    <mergeCell ref="E6:E8"/>
  </mergeCells>
  <conditionalFormatting sqref="I10:I55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M10:M55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U10:U5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H10:H5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L10:L5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R10:R5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10:S5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T10:T5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пример заполнения (суточный)</vt:lpstr>
      <vt:lpstr>отчет_еженедельный</vt:lpstr>
      <vt:lpstr>пример заполнения (еженедельно)</vt:lpstr>
      <vt:lpstr>отчет_месячный</vt:lpstr>
      <vt:lpstr>пример заполнения (месячный)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Medinskij_EV</cp:lastModifiedBy>
  <cp:lastPrinted>2020-04-06T11:03:14Z</cp:lastPrinted>
  <dcterms:created xsi:type="dcterms:W3CDTF">2020-04-04T12:22:48Z</dcterms:created>
  <dcterms:modified xsi:type="dcterms:W3CDTF">2021-02-01T07:34:54Z</dcterms:modified>
</cp:coreProperties>
</file>