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0" yWindow="45" windowWidth="20580" windowHeight="6735" tabRatio="714" firstSheet="1" activeTab="1"/>
  </bookViews>
  <sheets>
    <sheet name="пример заполнения (суточный)" sheetId="1" state="hidden" r:id="rId1"/>
    <sheet name="25.01" sheetId="6" r:id="rId2"/>
    <sheet name="пример заполнения (еженедельно)" sheetId="3" state="hidden" r:id="rId3"/>
    <sheet name="отчет_месячный" sheetId="4" state="hidden" r:id="rId4"/>
    <sheet name="пример заполнения (месячный)" sheetId="5" state="hidden" r:id="rId5"/>
  </sheets>
  <definedNames>
    <definedName name="_xlnm._FilterDatabase" localSheetId="1" hidden="1">'25.01'!$A$9:$X$90</definedName>
    <definedName name="_xlnm._FilterDatabase" localSheetId="3" hidden="1">отчет_месячный!$A$9:$U$55</definedName>
    <definedName name="_xlnm._FilterDatabase" localSheetId="2" hidden="1">'пример заполнения (еженедельно)'!$A$9:$E$55</definedName>
    <definedName name="_xlnm._FilterDatabase" localSheetId="4" hidden="1">'пример заполнения (месячный)'!$A$9:$U$55</definedName>
    <definedName name="Z_7507775A_CAFD_47B5_AA17_F920ACE9CEFF_.wvu.FilterData" localSheetId="1" hidden="1">'25.01'!$A$9:$E$90</definedName>
    <definedName name="Z_9A943EE5_4332_418A_A0F3_826318CDB5F0_.wvu.Cols" localSheetId="1" hidden="1">'25.01'!$J:$M</definedName>
    <definedName name="Z_9A943EE5_4332_418A_A0F3_826318CDB5F0_.wvu.FilterData" localSheetId="1" hidden="1">'25.01'!$A$9:$E$90</definedName>
    <definedName name="Z_9A943EE5_4332_418A_A0F3_826318CDB5F0_.wvu.FilterData" localSheetId="3" hidden="1">отчет_месячный!$A$9:$U$55</definedName>
    <definedName name="Z_9A943EE5_4332_418A_A0F3_826318CDB5F0_.wvu.FilterData" localSheetId="2" hidden="1">'пример заполнения (еженедельно)'!$A$9:$E$55</definedName>
    <definedName name="Z_9A943EE5_4332_418A_A0F3_826318CDB5F0_.wvu.FilterData" localSheetId="4" hidden="1">'пример заполнения (месячный)'!$A$9:$U$55</definedName>
    <definedName name="Z_A3F75126_AB89_40B3_A1FB_70723A76F2EB_.wvu.Cols" localSheetId="1" hidden="1">'25.01'!$J:$M</definedName>
    <definedName name="Z_A3F75126_AB89_40B3_A1FB_70723A76F2EB_.wvu.FilterData" localSheetId="1" hidden="1">'25.01'!$A$9:$E$90</definedName>
    <definedName name="Z_A3F75126_AB89_40B3_A1FB_70723A76F2EB_.wvu.FilterData" localSheetId="3" hidden="1">отчет_месячный!$A$9:$U$55</definedName>
    <definedName name="Z_A3F75126_AB89_40B3_A1FB_70723A76F2EB_.wvu.FilterData" localSheetId="2" hidden="1">'пример заполнения (еженедельно)'!$A$9:$E$55</definedName>
    <definedName name="Z_A3F75126_AB89_40B3_A1FB_70723A76F2EB_.wvu.FilterData" localSheetId="4" hidden="1">'пример заполнения (месячный)'!$A$9:$U$55</definedName>
    <definedName name="Z_AA37DC25_A78B_467E_A67D_F9F6FFF1B66D_.wvu.FilterData" localSheetId="1" hidden="1">'25.01'!$A$9:$E$90</definedName>
    <definedName name="Z_AF5A7D51_6E8E_4886_9C32_B6358FED2DBF_.wvu.FilterData" localSheetId="1" hidden="1">'25.01'!$A$9:$E$90</definedName>
    <definedName name="Z_CE1044D8_7238_4E5A_822E_0633DECB9149_.wvu.FilterData" localSheetId="1" hidden="1">'25.01'!$A$9:$E$90</definedName>
    <definedName name="Z_E809774C_3E3C_4ADC_B091_F58784F169FF_.wvu.FilterData" localSheetId="1" hidden="1">'25.01'!$A$9:$E$90</definedName>
    <definedName name="Z_EA9F9EAA_9D12_46F4_8E26_B1E3E85718D1_.wvu.FilterData" localSheetId="1" hidden="1">'25.01'!$A$9:$E$90</definedName>
  </definedNames>
  <calcPr calcId="145621"/>
  <customWorkbookViews>
    <customWorkbookView name="Некипелова Ольга Евгеньевна - Личное представление" guid="{9A943EE5-4332-418A-A0F3-826318CDB5F0}" mergeInterval="0" personalView="1" xWindow="761" yWindow="25" windowWidth="1069" windowHeight="987" tabRatio="840" activeSheetId="2"/>
    <customWorkbookView name="Самойлов Денис Сергеевич - Личное представление" guid="{A3F75126-AB89-40B3-A1FB-70723A76F2EB}" mergeInterval="0" personalView="1" maximized="1" xWindow="-8" yWindow="-8" windowWidth="1936" windowHeight="1066" tabRatio="840" activeSheetId="2"/>
  </customWorkbookViews>
</workbook>
</file>

<file path=xl/calcChain.xml><?xml version="1.0" encoding="utf-8"?>
<calcChain xmlns="http://schemas.openxmlformats.org/spreadsheetml/2006/main">
  <c r="N83" i="6" l="1"/>
  <c r="N73" i="6"/>
  <c r="N60" i="6"/>
  <c r="N48" i="6"/>
  <c r="N42" i="6"/>
  <c r="N37" i="6"/>
  <c r="N20" i="6"/>
  <c r="O37" i="6" l="1"/>
  <c r="O20" i="6"/>
  <c r="O60" i="6"/>
  <c r="L19" i="6" l="1"/>
  <c r="O83" i="6" l="1"/>
  <c r="O73" i="6"/>
  <c r="O48" i="6"/>
  <c r="O42" i="6"/>
  <c r="R34" i="6" l="1"/>
  <c r="Q34" i="6"/>
  <c r="R70" i="6"/>
  <c r="Q70" i="6"/>
  <c r="R69" i="6"/>
  <c r="Q69" i="6"/>
  <c r="R57" i="6"/>
  <c r="Q57" i="6"/>
  <c r="M19" i="6" l="1"/>
  <c r="W19" i="6"/>
  <c r="X19" i="6"/>
  <c r="B20" i="6"/>
  <c r="B21" i="6" s="1"/>
  <c r="C20" i="6"/>
  <c r="D20" i="6"/>
  <c r="D21" i="6" s="1"/>
  <c r="S20" i="6"/>
  <c r="T20" i="6"/>
  <c r="Q21" i="6"/>
  <c r="R21" i="6"/>
  <c r="Q22" i="6"/>
  <c r="R22" i="6"/>
  <c r="Q23" i="6"/>
  <c r="R23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5" i="6"/>
  <c r="R35" i="6"/>
  <c r="Q36" i="6"/>
  <c r="R36" i="6"/>
  <c r="S37" i="6"/>
  <c r="T37" i="6"/>
  <c r="Q38" i="6"/>
  <c r="R38" i="6"/>
  <c r="Q39" i="6"/>
  <c r="R39" i="6"/>
  <c r="Q40" i="6"/>
  <c r="R40" i="6"/>
  <c r="Q41" i="6"/>
  <c r="R41" i="6"/>
  <c r="S42" i="6"/>
  <c r="T42" i="6"/>
  <c r="Q43" i="6"/>
  <c r="R43" i="6"/>
  <c r="Q44" i="6"/>
  <c r="R44" i="6"/>
  <c r="Q45" i="6"/>
  <c r="R45" i="6"/>
  <c r="Q46" i="6"/>
  <c r="R46" i="6"/>
  <c r="Q47" i="6"/>
  <c r="R47" i="6"/>
  <c r="S48" i="6"/>
  <c r="T48" i="6"/>
  <c r="Q49" i="6"/>
  <c r="R49" i="6"/>
  <c r="Q50" i="6"/>
  <c r="R50" i="6"/>
  <c r="Q51" i="6"/>
  <c r="R51" i="6"/>
  <c r="Q52" i="6"/>
  <c r="R52" i="6"/>
  <c r="Q53" i="6"/>
  <c r="R53" i="6"/>
  <c r="Q54" i="6"/>
  <c r="R54" i="6"/>
  <c r="Q55" i="6"/>
  <c r="R55" i="6"/>
  <c r="Q56" i="6"/>
  <c r="R56" i="6"/>
  <c r="Q58" i="6"/>
  <c r="R58" i="6"/>
  <c r="Q59" i="6"/>
  <c r="R59" i="6"/>
  <c r="S60" i="6"/>
  <c r="T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71" i="6"/>
  <c r="R71" i="6"/>
  <c r="Q72" i="6"/>
  <c r="R72" i="6"/>
  <c r="S73" i="6"/>
  <c r="T73" i="6"/>
  <c r="Q74" i="6"/>
  <c r="R74" i="6"/>
  <c r="Q75" i="6"/>
  <c r="R75" i="6"/>
  <c r="Q76" i="6"/>
  <c r="R76" i="6"/>
  <c r="Q77" i="6"/>
  <c r="R77" i="6"/>
  <c r="Q78" i="6"/>
  <c r="R78" i="6"/>
  <c r="Q79" i="6"/>
  <c r="R79" i="6"/>
  <c r="Q80" i="6"/>
  <c r="R80" i="6"/>
  <c r="Q81" i="6"/>
  <c r="R81" i="6"/>
  <c r="Q82" i="6"/>
  <c r="R82" i="6"/>
  <c r="S83" i="6"/>
  <c r="T83" i="6"/>
  <c r="Q84" i="6"/>
  <c r="R84" i="6"/>
  <c r="Q85" i="6"/>
  <c r="R85" i="6"/>
  <c r="Q86" i="6"/>
  <c r="R86" i="6"/>
  <c r="Q87" i="6"/>
  <c r="R87" i="6"/>
  <c r="Q88" i="6"/>
  <c r="R88" i="6"/>
  <c r="Q89" i="6"/>
  <c r="R89" i="6"/>
  <c r="Q90" i="6"/>
  <c r="R90" i="6"/>
  <c r="Q73" i="6" l="1"/>
  <c r="Q42" i="6"/>
  <c r="C21" i="6"/>
  <c r="C22" i="6" s="1"/>
  <c r="C23" i="6" s="1"/>
  <c r="C24" i="6" s="1"/>
  <c r="B22" i="6"/>
  <c r="B23" i="6" s="1"/>
  <c r="B24" i="6" s="1"/>
  <c r="D22" i="6"/>
  <c r="D23" i="6" s="1"/>
  <c r="D24" i="6" s="1"/>
  <c r="Q83" i="6"/>
  <c r="R73" i="6"/>
  <c r="Q48" i="6"/>
  <c r="R42" i="6"/>
  <c r="Q20" i="6"/>
  <c r="T19" i="6"/>
  <c r="S19" i="6"/>
  <c r="R83" i="6"/>
  <c r="R48" i="6"/>
  <c r="Q60" i="6"/>
  <c r="R60" i="6"/>
  <c r="Q37" i="6"/>
  <c r="O19" i="6"/>
  <c r="R37" i="6"/>
  <c r="N19" i="6"/>
  <c r="R20" i="6"/>
  <c r="C11" i="6"/>
  <c r="V10" i="6"/>
  <c r="U10" i="6"/>
  <c r="K10" i="6"/>
  <c r="J10" i="6"/>
  <c r="B9" i="6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Q19" i="6" l="1"/>
  <c r="O9" i="6"/>
  <c r="C25" i="6"/>
  <c r="C26" i="6" s="1"/>
  <c r="C27" i="6" s="1"/>
  <c r="C28" i="6" s="1"/>
  <c r="C29" i="6" s="1"/>
  <c r="C30" i="6" s="1"/>
  <c r="C31" i="6" s="1"/>
  <c r="C32" i="6" s="1"/>
  <c r="C33" i="6" s="1"/>
  <c r="D25" i="6"/>
  <c r="D26" i="6" s="1"/>
  <c r="D27" i="6" s="1"/>
  <c r="D28" i="6" s="1"/>
  <c r="D29" i="6" s="1"/>
  <c r="D30" i="6" s="1"/>
  <c r="D31" i="6" s="1"/>
  <c r="D32" i="6" s="1"/>
  <c r="D33" i="6" s="1"/>
  <c r="B25" i="6"/>
  <c r="B26" i="6" s="1"/>
  <c r="B27" i="6" s="1"/>
  <c r="B28" i="6" s="1"/>
  <c r="B29" i="6" s="1"/>
  <c r="B30" i="6" s="1"/>
  <c r="B31" i="6" s="1"/>
  <c r="B32" i="6" s="1"/>
  <c r="B33" i="6" s="1"/>
  <c r="R19" i="6"/>
  <c r="N11" i="6"/>
  <c r="W10" i="6"/>
  <c r="S11" i="6"/>
  <c r="T11" i="6"/>
  <c r="C12" i="6"/>
  <c r="M10" i="6"/>
  <c r="L10" i="6"/>
  <c r="O11" i="6"/>
  <c r="X10" i="6"/>
  <c r="P9" i="6" l="1"/>
  <c r="D35" i="6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34" i="6"/>
  <c r="B35" i="6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34" i="6"/>
  <c r="C35" i="6"/>
  <c r="C36" i="6" s="1"/>
  <c r="C37" i="6" s="1"/>
  <c r="C34" i="6"/>
  <c r="C13" i="6"/>
  <c r="R11" i="6"/>
  <c r="Q11" i="6"/>
  <c r="Q9" i="6" l="1"/>
  <c r="R9" i="6" s="1"/>
  <c r="S9" i="6" s="1"/>
  <c r="T9" i="6" s="1"/>
  <c r="U9" i="6" s="1"/>
  <c r="V9" i="6" s="1"/>
  <c r="W9" i="6" s="1"/>
  <c r="X9" i="6" s="1"/>
  <c r="Y9" i="6" s="1"/>
  <c r="Z9" i="6" s="1"/>
  <c r="O12" i="6"/>
  <c r="C38" i="6"/>
  <c r="C39" i="6" s="1"/>
  <c r="C40" i="6" s="1"/>
  <c r="C41" i="6" s="1"/>
  <c r="C42" i="6" s="1"/>
  <c r="T12" i="6"/>
  <c r="B57" i="6"/>
  <c r="D57" i="6"/>
  <c r="N12" i="6"/>
  <c r="S12" i="6"/>
  <c r="D69" i="6"/>
  <c r="D70" i="6" s="1"/>
  <c r="D71" i="6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B69" i="6"/>
  <c r="B70" i="6" s="1"/>
  <c r="B71" i="6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C14" i="6"/>
  <c r="N13" i="6" l="1"/>
  <c r="C43" i="6"/>
  <c r="C44" i="6" s="1"/>
  <c r="C45" i="6" s="1"/>
  <c r="C46" i="6" s="1"/>
  <c r="C47" i="6" s="1"/>
  <c r="C48" i="6" s="1"/>
  <c r="R12" i="6"/>
  <c r="S13" i="6"/>
  <c r="O13" i="6"/>
  <c r="T13" i="6"/>
  <c r="Q12" i="6"/>
  <c r="C15" i="6"/>
  <c r="R13" i="6" l="1"/>
  <c r="O14" i="6"/>
  <c r="S14" i="6"/>
  <c r="C49" i="6"/>
  <c r="C50" i="6" s="1"/>
  <c r="C51" i="6" s="1"/>
  <c r="C52" i="6" s="1"/>
  <c r="C53" i="6" s="1"/>
  <c r="C54" i="6" s="1"/>
  <c r="C55" i="6" s="1"/>
  <c r="C56" i="6" s="1"/>
  <c r="C58" i="6" s="1"/>
  <c r="C59" i="6" s="1"/>
  <c r="C60" i="6" s="1"/>
  <c r="T14" i="6"/>
  <c r="N14" i="6"/>
  <c r="Q13" i="6"/>
  <c r="C16" i="6"/>
  <c r="C17" i="6" l="1"/>
  <c r="C57" i="6"/>
  <c r="Q14" i="6"/>
  <c r="R14" i="6"/>
  <c r="C61" i="6"/>
  <c r="C62" i="6" s="1"/>
  <c r="C63" i="6" s="1"/>
  <c r="C64" i="6" s="1"/>
  <c r="C65" i="6" s="1"/>
  <c r="C66" i="6" s="1"/>
  <c r="C67" i="6" s="1"/>
  <c r="C68" i="6" s="1"/>
  <c r="S15" i="6"/>
  <c r="N15" i="6"/>
  <c r="O15" i="6"/>
  <c r="T15" i="6"/>
  <c r="C18" i="6" l="1"/>
  <c r="Q15" i="6"/>
  <c r="R15" i="6"/>
  <c r="C69" i="6"/>
  <c r="C70" i="6" s="1"/>
  <c r="C71" i="6"/>
  <c r="C72" i="6" s="1"/>
  <c r="C73" i="6" s="1"/>
  <c r="C74" i="6" l="1"/>
  <c r="C75" i="6" s="1"/>
  <c r="C76" i="6" s="1"/>
  <c r="C77" i="6" s="1"/>
  <c r="C78" i="6" s="1"/>
  <c r="C79" i="6" s="1"/>
  <c r="C80" i="6" s="1"/>
  <c r="C81" i="6" s="1"/>
  <c r="C82" i="6" s="1"/>
  <c r="S16" i="6"/>
  <c r="O16" i="6"/>
  <c r="T16" i="6"/>
  <c r="N16" i="6"/>
  <c r="Q16" i="6" l="1"/>
  <c r="R16" i="6"/>
  <c r="C83" i="6"/>
  <c r="S17" i="6"/>
  <c r="N17" i="6"/>
  <c r="T17" i="6"/>
  <c r="O17" i="6"/>
  <c r="R17" i="6" l="1"/>
  <c r="Q17" i="6"/>
  <c r="C84" i="6"/>
  <c r="C85" i="6" s="1"/>
  <c r="C86" i="6" s="1"/>
  <c r="C87" i="6" s="1"/>
  <c r="C88" i="6" s="1"/>
  <c r="C89" i="6" s="1"/>
  <c r="C90" i="6" s="1"/>
  <c r="T18" i="6"/>
  <c r="T10" i="6" s="1"/>
  <c r="S18" i="6"/>
  <c r="S10" i="6" s="1"/>
  <c r="N18" i="6"/>
  <c r="N10" i="6" s="1"/>
  <c r="O18" i="6"/>
  <c r="G9" i="1"/>
  <c r="H95" i="1"/>
  <c r="G95" i="1"/>
  <c r="H93" i="1"/>
  <c r="G93" i="1"/>
  <c r="H92" i="1"/>
  <c r="G92" i="1"/>
  <c r="H91" i="1"/>
  <c r="G91" i="1"/>
  <c r="G90" i="1"/>
  <c r="H90" i="1" s="1"/>
  <c r="H89" i="1"/>
  <c r="G89" i="1"/>
  <c r="H88" i="1"/>
  <c r="G88" i="1"/>
  <c r="G86" i="1" s="1"/>
  <c r="H86" i="1" s="1"/>
  <c r="H87" i="1"/>
  <c r="G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F86" i="1"/>
  <c r="E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F85" i="1"/>
  <c r="E85" i="1"/>
  <c r="H84" i="1"/>
  <c r="G84" i="1"/>
  <c r="G83" i="1"/>
  <c r="H83" i="1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G82" i="1"/>
  <c r="H82" i="1" s="1"/>
  <c r="F82" i="1"/>
  <c r="E82" i="1"/>
  <c r="G81" i="1"/>
  <c r="H81" i="1" s="1"/>
  <c r="G80" i="1"/>
  <c r="H80" i="1" s="1"/>
  <c r="G79" i="1"/>
  <c r="H79" i="1" s="1"/>
  <c r="H78" i="1"/>
  <c r="G78" i="1"/>
  <c r="G77" i="1"/>
  <c r="H77" i="1" s="1"/>
  <c r="G76" i="1"/>
  <c r="H76" i="1" s="1"/>
  <c r="G75" i="1"/>
  <c r="H75" i="1" s="1"/>
  <c r="H74" i="1"/>
  <c r="G74" i="1"/>
  <c r="AI73" i="1"/>
  <c r="AH73" i="1"/>
  <c r="AA73" i="1"/>
  <c r="S73" i="1"/>
  <c r="K73" i="1"/>
  <c r="J73" i="1"/>
  <c r="AL72" i="1"/>
  <c r="AL73" i="1" s="1"/>
  <c r="AK72" i="1"/>
  <c r="AK73" i="1" s="1"/>
  <c r="AJ72" i="1"/>
  <c r="AJ73" i="1" s="1"/>
  <c r="AI72" i="1"/>
  <c r="AH72" i="1"/>
  <c r="AD72" i="1"/>
  <c r="AD73" i="1" s="1"/>
  <c r="AC72" i="1"/>
  <c r="AC73" i="1" s="1"/>
  <c r="AB72" i="1"/>
  <c r="AB73" i="1" s="1"/>
  <c r="AA72" i="1"/>
  <c r="Z72" i="1"/>
  <c r="Z73" i="1" s="1"/>
  <c r="V72" i="1"/>
  <c r="V73" i="1" s="1"/>
  <c r="U72" i="1"/>
  <c r="U73" i="1" s="1"/>
  <c r="T72" i="1"/>
  <c r="T73" i="1" s="1"/>
  <c r="S72" i="1"/>
  <c r="R72" i="1"/>
  <c r="R73" i="1" s="1"/>
  <c r="N72" i="1"/>
  <c r="N73" i="1" s="1"/>
  <c r="M72" i="1"/>
  <c r="M73" i="1" s="1"/>
  <c r="L72" i="1"/>
  <c r="L73" i="1" s="1"/>
  <c r="K72" i="1"/>
  <c r="J72" i="1"/>
  <c r="F72" i="1"/>
  <c r="F73" i="1" s="1"/>
  <c r="E72" i="1"/>
  <c r="E73" i="1" s="1"/>
  <c r="AM71" i="1"/>
  <c r="AM72" i="1" s="1"/>
  <c r="AM73" i="1" s="1"/>
  <c r="AL71" i="1"/>
  <c r="AK71" i="1"/>
  <c r="AJ71" i="1"/>
  <c r="AI71" i="1"/>
  <c r="AH71" i="1"/>
  <c r="AG71" i="1"/>
  <c r="AG72" i="1" s="1"/>
  <c r="AG73" i="1" s="1"/>
  <c r="AF71" i="1"/>
  <c r="AF72" i="1" s="1"/>
  <c r="AF73" i="1" s="1"/>
  <c r="AE71" i="1"/>
  <c r="AE72" i="1" s="1"/>
  <c r="AE73" i="1" s="1"/>
  <c r="AD71" i="1"/>
  <c r="AC71" i="1"/>
  <c r="AB71" i="1"/>
  <c r="AA71" i="1"/>
  <c r="Z71" i="1"/>
  <c r="Y71" i="1"/>
  <c r="Y72" i="1" s="1"/>
  <c r="Y73" i="1" s="1"/>
  <c r="X71" i="1"/>
  <c r="X72" i="1" s="1"/>
  <c r="X73" i="1" s="1"/>
  <c r="W71" i="1"/>
  <c r="W72" i="1" s="1"/>
  <c r="W73" i="1" s="1"/>
  <c r="V71" i="1"/>
  <c r="U71" i="1"/>
  <c r="T71" i="1"/>
  <c r="S71" i="1"/>
  <c r="R71" i="1"/>
  <c r="Q71" i="1"/>
  <c r="Q72" i="1" s="1"/>
  <c r="Q73" i="1" s="1"/>
  <c r="P71" i="1"/>
  <c r="P72" i="1" s="1"/>
  <c r="P73" i="1" s="1"/>
  <c r="O71" i="1"/>
  <c r="O72" i="1" s="1"/>
  <c r="O73" i="1" s="1"/>
  <c r="N71" i="1"/>
  <c r="M71" i="1"/>
  <c r="L71" i="1"/>
  <c r="K71" i="1"/>
  <c r="J71" i="1"/>
  <c r="I71" i="1"/>
  <c r="I72" i="1" s="1"/>
  <c r="I73" i="1" s="1"/>
  <c r="F71" i="1"/>
  <c r="E71" i="1"/>
  <c r="H70" i="1"/>
  <c r="G70" i="1"/>
  <c r="G69" i="1"/>
  <c r="H69" i="1" s="1"/>
  <c r="H68" i="1"/>
  <c r="G68" i="1"/>
  <c r="G66" i="1" s="1"/>
  <c r="H66" i="1" s="1"/>
  <c r="H67" i="1"/>
  <c r="G67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F66" i="1"/>
  <c r="E66" i="1"/>
  <c r="G65" i="1"/>
  <c r="H65" i="1" s="1"/>
  <c r="H64" i="1"/>
  <c r="G64" i="1"/>
  <c r="G63" i="1"/>
  <c r="H63" i="1" s="1"/>
  <c r="H62" i="1"/>
  <c r="G62" i="1"/>
  <c r="AM61" i="1"/>
  <c r="AL61" i="1"/>
  <c r="AK61" i="1"/>
  <c r="AJ61" i="1"/>
  <c r="AI61" i="1"/>
  <c r="AE61" i="1"/>
  <c r="AD61" i="1"/>
  <c r="AC61" i="1"/>
  <c r="AB61" i="1"/>
  <c r="AA61" i="1"/>
  <c r="W61" i="1"/>
  <c r="V61" i="1"/>
  <c r="U61" i="1"/>
  <c r="T61" i="1"/>
  <c r="S61" i="1"/>
  <c r="O61" i="1"/>
  <c r="N61" i="1"/>
  <c r="M61" i="1"/>
  <c r="L61" i="1"/>
  <c r="K61" i="1"/>
  <c r="F61" i="1"/>
  <c r="E61" i="1"/>
  <c r="AM60" i="1"/>
  <c r="AL60" i="1"/>
  <c r="AK60" i="1"/>
  <c r="AJ60" i="1"/>
  <c r="AI60" i="1"/>
  <c r="AH60" i="1"/>
  <c r="AH61" i="1" s="1"/>
  <c r="AG60" i="1"/>
  <c r="AG61" i="1" s="1"/>
  <c r="AF60" i="1"/>
  <c r="AF61" i="1" s="1"/>
  <c r="AE60" i="1"/>
  <c r="AD60" i="1"/>
  <c r="AC60" i="1"/>
  <c r="AB60" i="1"/>
  <c r="AA60" i="1"/>
  <c r="Z60" i="1"/>
  <c r="Z61" i="1" s="1"/>
  <c r="Y60" i="1"/>
  <c r="Y61" i="1" s="1"/>
  <c r="X60" i="1"/>
  <c r="X61" i="1" s="1"/>
  <c r="W60" i="1"/>
  <c r="V60" i="1"/>
  <c r="U60" i="1"/>
  <c r="T60" i="1"/>
  <c r="S60" i="1"/>
  <c r="R60" i="1"/>
  <c r="R61" i="1" s="1"/>
  <c r="Q60" i="1"/>
  <c r="Q61" i="1" s="1"/>
  <c r="P60" i="1"/>
  <c r="P61" i="1" s="1"/>
  <c r="O60" i="1"/>
  <c r="N60" i="1"/>
  <c r="M60" i="1"/>
  <c r="L60" i="1"/>
  <c r="K60" i="1"/>
  <c r="J60" i="1"/>
  <c r="J61" i="1" s="1"/>
  <c r="I60" i="1"/>
  <c r="I61" i="1" s="1"/>
  <c r="F60" i="1"/>
  <c r="E60" i="1"/>
  <c r="H59" i="1"/>
  <c r="G59" i="1"/>
  <c r="G58" i="1"/>
  <c r="H58" i="1" s="1"/>
  <c r="H57" i="1"/>
  <c r="G57" i="1"/>
  <c r="G56" i="1"/>
  <c r="H56" i="1" s="1"/>
  <c r="H55" i="1"/>
  <c r="G55" i="1"/>
  <c r="G54" i="1"/>
  <c r="H54" i="1" s="1"/>
  <c r="H53" i="1"/>
  <c r="G53" i="1"/>
  <c r="G52" i="1"/>
  <c r="H52" i="1" s="1"/>
  <c r="H51" i="1"/>
  <c r="G51" i="1"/>
  <c r="G50" i="1"/>
  <c r="G48" i="1" s="1"/>
  <c r="AM49" i="1"/>
  <c r="AL49" i="1"/>
  <c r="AK49" i="1"/>
  <c r="AG49" i="1"/>
  <c r="AF49" i="1"/>
  <c r="AE49" i="1"/>
  <c r="AD49" i="1"/>
  <c r="AC49" i="1"/>
  <c r="Y49" i="1"/>
  <c r="X49" i="1"/>
  <c r="W49" i="1"/>
  <c r="V49" i="1"/>
  <c r="U49" i="1"/>
  <c r="Q49" i="1"/>
  <c r="P49" i="1"/>
  <c r="O49" i="1"/>
  <c r="N49" i="1"/>
  <c r="M49" i="1"/>
  <c r="I49" i="1"/>
  <c r="F49" i="1"/>
  <c r="E49" i="1"/>
  <c r="AM48" i="1"/>
  <c r="AL48" i="1"/>
  <c r="AK48" i="1"/>
  <c r="AJ48" i="1"/>
  <c r="AJ49" i="1" s="1"/>
  <c r="AI48" i="1"/>
  <c r="AI49" i="1" s="1"/>
  <c r="AH48" i="1"/>
  <c r="AH49" i="1" s="1"/>
  <c r="AG48" i="1"/>
  <c r="AF48" i="1"/>
  <c r="AE48" i="1"/>
  <c r="AD48" i="1"/>
  <c r="AC48" i="1"/>
  <c r="AB48" i="1"/>
  <c r="AB49" i="1" s="1"/>
  <c r="AA48" i="1"/>
  <c r="AA49" i="1" s="1"/>
  <c r="Z48" i="1"/>
  <c r="Z49" i="1" s="1"/>
  <c r="Y48" i="1"/>
  <c r="X48" i="1"/>
  <c r="W48" i="1"/>
  <c r="V48" i="1"/>
  <c r="U48" i="1"/>
  <c r="T48" i="1"/>
  <c r="T49" i="1" s="1"/>
  <c r="S48" i="1"/>
  <c r="S49" i="1" s="1"/>
  <c r="R48" i="1"/>
  <c r="R49" i="1" s="1"/>
  <c r="Q48" i="1"/>
  <c r="P48" i="1"/>
  <c r="O48" i="1"/>
  <c r="N48" i="1"/>
  <c r="M48" i="1"/>
  <c r="L48" i="1"/>
  <c r="L49" i="1" s="1"/>
  <c r="K48" i="1"/>
  <c r="K49" i="1" s="1"/>
  <c r="J48" i="1"/>
  <c r="J49" i="1" s="1"/>
  <c r="I48" i="1"/>
  <c r="F48" i="1"/>
  <c r="E48" i="1"/>
  <c r="G47" i="1"/>
  <c r="H47" i="1" s="1"/>
  <c r="H46" i="1"/>
  <c r="G46" i="1"/>
  <c r="G45" i="1"/>
  <c r="H45" i="1" s="1"/>
  <c r="H44" i="1"/>
  <c r="G44" i="1"/>
  <c r="G43" i="1"/>
  <c r="H43" i="1" s="1"/>
  <c r="H42" i="1"/>
  <c r="G42" i="1"/>
  <c r="G41" i="1"/>
  <c r="H41" i="1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F40" i="1"/>
  <c r="E40" i="1"/>
  <c r="G39" i="1"/>
  <c r="H39" i="1" s="1"/>
  <c r="H38" i="1"/>
  <c r="G38" i="1"/>
  <c r="H37" i="1"/>
  <c r="G37" i="1"/>
  <c r="G36" i="1"/>
  <c r="H36" i="1" s="1"/>
  <c r="G35" i="1"/>
  <c r="H35" i="1" s="1"/>
  <c r="H34" i="1"/>
  <c r="G34" i="1"/>
  <c r="H33" i="1"/>
  <c r="G33" i="1"/>
  <c r="G32" i="1" s="1"/>
  <c r="H32" i="1" s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F32" i="1"/>
  <c r="E32" i="1"/>
  <c r="H31" i="1"/>
  <c r="G31" i="1"/>
  <c r="G30" i="1"/>
  <c r="H30" i="1" s="1"/>
  <c r="H29" i="1"/>
  <c r="G29" i="1"/>
  <c r="G28" i="1"/>
  <c r="H28" i="1" s="1"/>
  <c r="H27" i="1"/>
  <c r="G27" i="1"/>
  <c r="G26" i="1"/>
  <c r="H26" i="1" s="1"/>
  <c r="H25" i="1"/>
  <c r="G25" i="1"/>
  <c r="G24" i="1"/>
  <c r="H24" i="1" s="1"/>
  <c r="H23" i="1"/>
  <c r="G23" i="1"/>
  <c r="G22" i="1"/>
  <c r="H22" i="1" s="1"/>
  <c r="AJ21" i="1"/>
  <c r="AI21" i="1"/>
  <c r="AH21" i="1"/>
  <c r="AG21" i="1"/>
  <c r="AB21" i="1"/>
  <c r="AA21" i="1"/>
  <c r="Z21" i="1"/>
  <c r="Y21" i="1"/>
  <c r="T21" i="1"/>
  <c r="S21" i="1"/>
  <c r="R21" i="1"/>
  <c r="Q21" i="1"/>
  <c r="L21" i="1"/>
  <c r="K21" i="1"/>
  <c r="J21" i="1"/>
  <c r="I21" i="1"/>
  <c r="AM20" i="1"/>
  <c r="AL20" i="1"/>
  <c r="AK20" i="1"/>
  <c r="AJ20" i="1"/>
  <c r="AI20" i="1"/>
  <c r="AH20" i="1"/>
  <c r="AG20" i="1"/>
  <c r="AF20" i="1"/>
  <c r="AF21" i="1" s="1"/>
  <c r="AE20" i="1"/>
  <c r="AD20" i="1"/>
  <c r="AC20" i="1"/>
  <c r="AC21" i="1" s="1"/>
  <c r="AB20" i="1"/>
  <c r="AA20" i="1"/>
  <c r="Z20" i="1"/>
  <c r="Y20" i="1"/>
  <c r="X20" i="1"/>
  <c r="X21" i="1" s="1"/>
  <c r="W20" i="1"/>
  <c r="V20" i="1"/>
  <c r="U20" i="1"/>
  <c r="U21" i="1" s="1"/>
  <c r="T20" i="1"/>
  <c r="S20" i="1"/>
  <c r="R20" i="1"/>
  <c r="Q20" i="1"/>
  <c r="P20" i="1"/>
  <c r="P21" i="1" s="1"/>
  <c r="O20" i="1"/>
  <c r="N20" i="1"/>
  <c r="M20" i="1"/>
  <c r="M21" i="1" s="1"/>
  <c r="L20" i="1"/>
  <c r="K20" i="1"/>
  <c r="J20" i="1"/>
  <c r="I20" i="1"/>
  <c r="F20" i="1"/>
  <c r="E20" i="1"/>
  <c r="Q18" i="6" l="1"/>
  <c r="R18" i="6"/>
  <c r="O10" i="6"/>
  <c r="H48" i="1"/>
  <c r="G49" i="1"/>
  <c r="H49" i="1" s="1"/>
  <c r="G60" i="1"/>
  <c r="G71" i="1"/>
  <c r="G85" i="1"/>
  <c r="H85" i="1" s="1"/>
  <c r="G20" i="1"/>
  <c r="E21" i="1"/>
  <c r="AK21" i="1"/>
  <c r="H50" i="1"/>
  <c r="F21" i="1"/>
  <c r="N21" i="1"/>
  <c r="V21" i="1"/>
  <c r="AD21" i="1"/>
  <c r="AL21" i="1"/>
  <c r="O21" i="1"/>
  <c r="W21" i="1"/>
  <c r="AE21" i="1"/>
  <c r="AM21" i="1"/>
  <c r="G40" i="1"/>
  <c r="H40" i="1" s="1"/>
  <c r="R10" i="6" l="1"/>
  <c r="Q10" i="6"/>
  <c r="G21" i="1"/>
  <c r="H21" i="1" s="1"/>
  <c r="H20" i="1"/>
  <c r="G72" i="1"/>
  <c r="H71" i="1"/>
  <c r="G61" i="1"/>
  <c r="H61" i="1" s="1"/>
  <c r="H60" i="1"/>
  <c r="G73" i="1" l="1"/>
  <c r="H73" i="1" s="1"/>
  <c r="H72" i="1"/>
  <c r="U55" i="5" l="1"/>
  <c r="T55" i="5"/>
  <c r="S55" i="5"/>
  <c r="R55" i="5"/>
  <c r="U54" i="5"/>
  <c r="T54" i="5"/>
  <c r="S54" i="5"/>
  <c r="R54" i="5"/>
  <c r="U53" i="5"/>
  <c r="T53" i="5"/>
  <c r="S53" i="5"/>
  <c r="R53" i="5"/>
  <c r="U52" i="5"/>
  <c r="T52" i="5"/>
  <c r="S52" i="5"/>
  <c r="R52" i="5"/>
  <c r="U50" i="5"/>
  <c r="T50" i="5"/>
  <c r="S50" i="5"/>
  <c r="R50" i="5"/>
  <c r="U49" i="5"/>
  <c r="T49" i="5"/>
  <c r="S49" i="5"/>
  <c r="R49" i="5"/>
  <c r="U48" i="5"/>
  <c r="T48" i="5"/>
  <c r="S48" i="5"/>
  <c r="R48" i="5"/>
  <c r="U47" i="5"/>
  <c r="T47" i="5"/>
  <c r="S47" i="5"/>
  <c r="R47" i="5"/>
  <c r="U46" i="5"/>
  <c r="T46" i="5"/>
  <c r="S46" i="5"/>
  <c r="R46" i="5"/>
  <c r="U44" i="5"/>
  <c r="T44" i="5"/>
  <c r="S44" i="5"/>
  <c r="R44" i="5"/>
  <c r="U43" i="5"/>
  <c r="T43" i="5"/>
  <c r="S43" i="5"/>
  <c r="R43" i="5"/>
  <c r="U42" i="5"/>
  <c r="T42" i="5"/>
  <c r="S42" i="5"/>
  <c r="R42" i="5"/>
  <c r="U41" i="5"/>
  <c r="T41" i="5"/>
  <c r="S41" i="5"/>
  <c r="R41" i="5"/>
  <c r="U39" i="5"/>
  <c r="T39" i="5"/>
  <c r="S39" i="5"/>
  <c r="R39" i="5"/>
  <c r="U38" i="5"/>
  <c r="T38" i="5"/>
  <c r="S38" i="5"/>
  <c r="R38" i="5"/>
  <c r="U37" i="5"/>
  <c r="T37" i="5"/>
  <c r="S37" i="5"/>
  <c r="R37" i="5"/>
  <c r="U36" i="5"/>
  <c r="T36" i="5"/>
  <c r="S36" i="5"/>
  <c r="R36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O9" i="5"/>
  <c r="P9" i="5" s="1"/>
  <c r="Q9" i="5" s="1"/>
  <c r="K9" i="5"/>
  <c r="B9" i="5"/>
  <c r="C9" i="5" s="1"/>
  <c r="D9" i="5" s="1"/>
  <c r="E9" i="5" s="1"/>
  <c r="F9" i="5" s="1"/>
  <c r="G9" i="5" s="1"/>
  <c r="U55" i="4"/>
  <c r="T55" i="4"/>
  <c r="S55" i="4"/>
  <c r="R55" i="4"/>
  <c r="U54" i="4"/>
  <c r="T54" i="4"/>
  <c r="S54" i="4"/>
  <c r="R54" i="4"/>
  <c r="U53" i="4"/>
  <c r="T53" i="4"/>
  <c r="S53" i="4"/>
  <c r="R53" i="4"/>
  <c r="U52" i="4"/>
  <c r="T52" i="4"/>
  <c r="S52" i="4"/>
  <c r="R52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P9" i="3"/>
  <c r="K9" i="3"/>
  <c r="L9" i="3" s="1"/>
  <c r="B9" i="3"/>
  <c r="C9" i="3" s="1"/>
  <c r="D9" i="3" s="1"/>
  <c r="E9" i="3" s="1"/>
  <c r="F9" i="3" s="1"/>
  <c r="G9" i="3" s="1"/>
  <c r="G10" i="4"/>
  <c r="F10" i="4"/>
  <c r="G10" i="5"/>
  <c r="F10" i="5"/>
  <c r="C9" i="4"/>
  <c r="D9" i="4" s="1"/>
  <c r="E9" i="4" s="1"/>
  <c r="F9" i="4" s="1"/>
  <c r="G9" i="4" s="1"/>
  <c r="K9" i="4" s="1"/>
  <c r="O9" i="4" s="1"/>
  <c r="P9" i="4" s="1"/>
  <c r="Q9" i="4" s="1"/>
  <c r="B9" i="4"/>
  <c r="R19" i="3"/>
  <c r="Q19" i="3"/>
  <c r="P10" i="3"/>
  <c r="R10" i="3" s="1"/>
  <c r="O10" i="3"/>
  <c r="Q10" i="3" l="1"/>
  <c r="AK8" i="1"/>
  <c r="AK94" i="1" s="1"/>
  <c r="B7" i="1"/>
  <c r="C7" i="1" s="1"/>
  <c r="D7" i="1" s="1"/>
  <c r="E7" i="1" s="1"/>
  <c r="F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L7" i="1" s="1"/>
  <c r="AM7" i="1" s="1"/>
  <c r="AK7" i="1" l="1"/>
  <c r="G6" i="1"/>
  <c r="M55" i="5" l="1"/>
  <c r="L55" i="5"/>
  <c r="M54" i="5"/>
  <c r="L54" i="5"/>
  <c r="M53" i="5"/>
  <c r="L53" i="5"/>
  <c r="M52" i="5"/>
  <c r="L52" i="5"/>
  <c r="Q51" i="5"/>
  <c r="P51" i="5"/>
  <c r="O51" i="5"/>
  <c r="N51" i="5"/>
  <c r="K51" i="5"/>
  <c r="M51" i="5" s="1"/>
  <c r="J51" i="5"/>
  <c r="M50" i="5"/>
  <c r="L50" i="5"/>
  <c r="M49" i="5"/>
  <c r="L49" i="5"/>
  <c r="M48" i="5"/>
  <c r="L48" i="5"/>
  <c r="M47" i="5"/>
  <c r="L47" i="5"/>
  <c r="M46" i="5"/>
  <c r="L46" i="5"/>
  <c r="Q45" i="5"/>
  <c r="P45" i="5"/>
  <c r="O45" i="5"/>
  <c r="N45" i="5"/>
  <c r="K45" i="5"/>
  <c r="J45" i="5"/>
  <c r="M44" i="5"/>
  <c r="L44" i="5"/>
  <c r="M43" i="5"/>
  <c r="L43" i="5"/>
  <c r="M42" i="5"/>
  <c r="L42" i="5"/>
  <c r="M41" i="5"/>
  <c r="L41" i="5"/>
  <c r="Q40" i="5"/>
  <c r="P40" i="5"/>
  <c r="O40" i="5"/>
  <c r="N40" i="5"/>
  <c r="K40" i="5"/>
  <c r="J40" i="5"/>
  <c r="M39" i="5"/>
  <c r="L39" i="5"/>
  <c r="M38" i="5"/>
  <c r="L38" i="5"/>
  <c r="M37" i="5"/>
  <c r="L37" i="5"/>
  <c r="M36" i="5"/>
  <c r="L36" i="5"/>
  <c r="Q35" i="5"/>
  <c r="P35" i="5"/>
  <c r="O35" i="5"/>
  <c r="N35" i="5"/>
  <c r="K35" i="5"/>
  <c r="L35" i="5" s="1"/>
  <c r="J35" i="5"/>
  <c r="M34" i="5"/>
  <c r="L34" i="5"/>
  <c r="M33" i="5"/>
  <c r="L33" i="5"/>
  <c r="M32" i="5"/>
  <c r="L32" i="5"/>
  <c r="M31" i="5"/>
  <c r="L31" i="5"/>
  <c r="Q30" i="5"/>
  <c r="P30" i="5"/>
  <c r="O30" i="5"/>
  <c r="N30" i="5"/>
  <c r="K30" i="5"/>
  <c r="J30" i="5"/>
  <c r="M29" i="5"/>
  <c r="L29" i="5"/>
  <c r="M28" i="5"/>
  <c r="L28" i="5"/>
  <c r="M27" i="5"/>
  <c r="L27" i="5"/>
  <c r="M26" i="5"/>
  <c r="L26" i="5"/>
  <c r="Q25" i="5"/>
  <c r="P25" i="5"/>
  <c r="O25" i="5"/>
  <c r="N25" i="5"/>
  <c r="K25" i="5"/>
  <c r="L25" i="5" s="1"/>
  <c r="J25" i="5"/>
  <c r="M24" i="5"/>
  <c r="L24" i="5"/>
  <c r="M23" i="5"/>
  <c r="L23" i="5"/>
  <c r="M22" i="5"/>
  <c r="L22" i="5"/>
  <c r="M21" i="5"/>
  <c r="L21" i="5"/>
  <c r="Q20" i="5"/>
  <c r="P20" i="5"/>
  <c r="P19" i="5" s="1"/>
  <c r="O20" i="5"/>
  <c r="N20" i="5"/>
  <c r="K20" i="5"/>
  <c r="K19" i="5" s="1"/>
  <c r="J20" i="5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C20" i="5"/>
  <c r="C21" i="5" s="1"/>
  <c r="C22" i="5" s="1"/>
  <c r="C23" i="5" s="1"/>
  <c r="C24" i="5" s="1"/>
  <c r="C25" i="5" s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H19" i="5"/>
  <c r="I19" i="5"/>
  <c r="C11" i="5"/>
  <c r="J11" i="5" s="1"/>
  <c r="H10" i="5"/>
  <c r="I10" i="5"/>
  <c r="M55" i="4"/>
  <c r="L55" i="4"/>
  <c r="M54" i="4"/>
  <c r="L54" i="4"/>
  <c r="M53" i="4"/>
  <c r="L53" i="4"/>
  <c r="M52" i="4"/>
  <c r="L52" i="4"/>
  <c r="Q51" i="4"/>
  <c r="P51" i="4"/>
  <c r="O51" i="4"/>
  <c r="N51" i="4"/>
  <c r="K51" i="4"/>
  <c r="J51" i="4"/>
  <c r="M50" i="4"/>
  <c r="L50" i="4"/>
  <c r="M49" i="4"/>
  <c r="L49" i="4"/>
  <c r="M48" i="4"/>
  <c r="L48" i="4"/>
  <c r="M47" i="4"/>
  <c r="L47" i="4"/>
  <c r="M46" i="4"/>
  <c r="L46" i="4"/>
  <c r="Q45" i="4"/>
  <c r="P45" i="4"/>
  <c r="O45" i="4"/>
  <c r="N45" i="4"/>
  <c r="K45" i="4"/>
  <c r="J45" i="4"/>
  <c r="M44" i="4"/>
  <c r="L44" i="4"/>
  <c r="M43" i="4"/>
  <c r="L43" i="4"/>
  <c r="M42" i="4"/>
  <c r="L42" i="4"/>
  <c r="M41" i="4"/>
  <c r="L41" i="4"/>
  <c r="Q40" i="4"/>
  <c r="P40" i="4"/>
  <c r="O40" i="4"/>
  <c r="N40" i="4"/>
  <c r="K40" i="4"/>
  <c r="J40" i="4"/>
  <c r="M39" i="4"/>
  <c r="L39" i="4"/>
  <c r="M38" i="4"/>
  <c r="L38" i="4"/>
  <c r="M37" i="4"/>
  <c r="L37" i="4"/>
  <c r="M36" i="4"/>
  <c r="L36" i="4"/>
  <c r="Q35" i="4"/>
  <c r="P35" i="4"/>
  <c r="O35" i="4"/>
  <c r="N35" i="4"/>
  <c r="K35" i="4"/>
  <c r="J35" i="4"/>
  <c r="M34" i="4"/>
  <c r="L34" i="4"/>
  <c r="M33" i="4"/>
  <c r="L33" i="4"/>
  <c r="M32" i="4"/>
  <c r="L32" i="4"/>
  <c r="M31" i="4"/>
  <c r="L31" i="4"/>
  <c r="Q30" i="4"/>
  <c r="P30" i="4"/>
  <c r="O30" i="4"/>
  <c r="N30" i="4"/>
  <c r="K30" i="4"/>
  <c r="J30" i="4"/>
  <c r="M29" i="4"/>
  <c r="L29" i="4"/>
  <c r="M28" i="4"/>
  <c r="L28" i="4"/>
  <c r="M27" i="4"/>
  <c r="L27" i="4"/>
  <c r="M26" i="4"/>
  <c r="L26" i="4"/>
  <c r="Q25" i="4"/>
  <c r="P25" i="4"/>
  <c r="O25" i="4"/>
  <c r="N25" i="4"/>
  <c r="K25" i="4"/>
  <c r="J25" i="4"/>
  <c r="M24" i="4"/>
  <c r="L24" i="4"/>
  <c r="M23" i="4"/>
  <c r="L23" i="4"/>
  <c r="M22" i="4"/>
  <c r="L22" i="4"/>
  <c r="M21" i="4"/>
  <c r="L21" i="4"/>
  <c r="Q20" i="4"/>
  <c r="P20" i="4"/>
  <c r="O20" i="4"/>
  <c r="N20" i="4"/>
  <c r="K20" i="4"/>
  <c r="M20" i="4" s="1"/>
  <c r="J20" i="4"/>
  <c r="D20" i="4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C20" i="4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I19" i="4"/>
  <c r="C11" i="4"/>
  <c r="C12" i="4" s="1"/>
  <c r="I10" i="4"/>
  <c r="N55" i="3"/>
  <c r="M55" i="3"/>
  <c r="N54" i="3"/>
  <c r="M54" i="3"/>
  <c r="N53" i="3"/>
  <c r="M53" i="3"/>
  <c r="N52" i="3"/>
  <c r="M52" i="3"/>
  <c r="K51" i="3"/>
  <c r="J51" i="3"/>
  <c r="N50" i="3"/>
  <c r="M50" i="3"/>
  <c r="N49" i="3"/>
  <c r="M49" i="3"/>
  <c r="N48" i="3"/>
  <c r="M48" i="3"/>
  <c r="N47" i="3"/>
  <c r="M47" i="3"/>
  <c r="N46" i="3"/>
  <c r="M46" i="3"/>
  <c r="K45" i="3"/>
  <c r="J45" i="3"/>
  <c r="N44" i="3"/>
  <c r="M44" i="3"/>
  <c r="N43" i="3"/>
  <c r="M43" i="3"/>
  <c r="N42" i="3"/>
  <c r="M42" i="3"/>
  <c r="N41" i="3"/>
  <c r="M41" i="3"/>
  <c r="K40" i="3"/>
  <c r="J40" i="3"/>
  <c r="N39" i="3"/>
  <c r="M39" i="3"/>
  <c r="N38" i="3"/>
  <c r="M38" i="3"/>
  <c r="N37" i="3"/>
  <c r="M37" i="3"/>
  <c r="N36" i="3"/>
  <c r="M36" i="3"/>
  <c r="K35" i="3"/>
  <c r="J35" i="3"/>
  <c r="N34" i="3"/>
  <c r="M34" i="3"/>
  <c r="N33" i="3"/>
  <c r="M33" i="3"/>
  <c r="N32" i="3"/>
  <c r="M32" i="3"/>
  <c r="N31" i="3"/>
  <c r="M31" i="3"/>
  <c r="K30" i="3"/>
  <c r="N30" i="3" s="1"/>
  <c r="J30" i="3"/>
  <c r="N29" i="3"/>
  <c r="M29" i="3"/>
  <c r="N28" i="3"/>
  <c r="M28" i="3"/>
  <c r="N27" i="3"/>
  <c r="M27" i="3"/>
  <c r="N26" i="3"/>
  <c r="M26" i="3"/>
  <c r="K25" i="3"/>
  <c r="J25" i="3"/>
  <c r="N24" i="3"/>
  <c r="M24" i="3"/>
  <c r="N23" i="3"/>
  <c r="M23" i="3"/>
  <c r="N22" i="3"/>
  <c r="M22" i="3"/>
  <c r="N21" i="3"/>
  <c r="M21" i="3"/>
  <c r="K20" i="3"/>
  <c r="N20" i="3" s="1"/>
  <c r="J20" i="3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C20" i="3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I19" i="3"/>
  <c r="H19" i="3"/>
  <c r="C11" i="3"/>
  <c r="C12" i="3" s="1"/>
  <c r="G10" i="3"/>
  <c r="F10" i="3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H9" i="1"/>
  <c r="AM8" i="1"/>
  <c r="AM94" i="1" s="1"/>
  <c r="AL8" i="1"/>
  <c r="AL94" i="1" s="1"/>
  <c r="AJ8" i="1"/>
  <c r="AJ94" i="1" s="1"/>
  <c r="AI8" i="1"/>
  <c r="AI94" i="1" s="1"/>
  <c r="AH8" i="1"/>
  <c r="AH94" i="1" s="1"/>
  <c r="AG8" i="1"/>
  <c r="AG94" i="1" s="1"/>
  <c r="AF8" i="1"/>
  <c r="AF94" i="1" s="1"/>
  <c r="AE8" i="1"/>
  <c r="AE94" i="1" s="1"/>
  <c r="AD8" i="1"/>
  <c r="AD94" i="1" s="1"/>
  <c r="AC8" i="1"/>
  <c r="AC94" i="1" s="1"/>
  <c r="AB8" i="1"/>
  <c r="AB94" i="1" s="1"/>
  <c r="AA8" i="1"/>
  <c r="AA94" i="1" s="1"/>
  <c r="Z8" i="1"/>
  <c r="Z94" i="1" s="1"/>
  <c r="Y8" i="1"/>
  <c r="Y94" i="1" s="1"/>
  <c r="X8" i="1"/>
  <c r="X94" i="1" s="1"/>
  <c r="W8" i="1"/>
  <c r="W94" i="1" s="1"/>
  <c r="V8" i="1"/>
  <c r="V94" i="1" s="1"/>
  <c r="U8" i="1"/>
  <c r="U94" i="1" s="1"/>
  <c r="T8" i="1"/>
  <c r="T94" i="1" s="1"/>
  <c r="S8" i="1"/>
  <c r="S94" i="1" s="1"/>
  <c r="R8" i="1"/>
  <c r="R94" i="1" s="1"/>
  <c r="Q8" i="1"/>
  <c r="Q94" i="1" s="1"/>
  <c r="P8" i="1"/>
  <c r="P94" i="1" s="1"/>
  <c r="O8" i="1"/>
  <c r="O94" i="1" s="1"/>
  <c r="N8" i="1"/>
  <c r="N94" i="1" s="1"/>
  <c r="M8" i="1"/>
  <c r="M94" i="1" s="1"/>
  <c r="L8" i="1"/>
  <c r="L94" i="1" s="1"/>
  <c r="K8" i="1"/>
  <c r="K94" i="1" s="1"/>
  <c r="J8" i="1"/>
  <c r="J94" i="1" s="1"/>
  <c r="I8" i="1"/>
  <c r="I94" i="1" s="1"/>
  <c r="F8" i="1"/>
  <c r="F94" i="1" s="1"/>
  <c r="E8" i="1"/>
  <c r="E94" i="1" s="1"/>
  <c r="F1" i="1"/>
  <c r="A2" i="1" s="1"/>
  <c r="E1" i="1"/>
  <c r="M45" i="5" l="1"/>
  <c r="L20" i="4"/>
  <c r="M30" i="4"/>
  <c r="M35" i="4"/>
  <c r="M25" i="3"/>
  <c r="M45" i="3"/>
  <c r="M51" i="3"/>
  <c r="L20" i="5"/>
  <c r="L40" i="5"/>
  <c r="L45" i="4"/>
  <c r="M20" i="3"/>
  <c r="N25" i="3"/>
  <c r="N40" i="3"/>
  <c r="N51" i="3"/>
  <c r="U25" i="4"/>
  <c r="T25" i="4"/>
  <c r="T30" i="4"/>
  <c r="U30" i="4"/>
  <c r="U35" i="4"/>
  <c r="T35" i="4"/>
  <c r="S30" i="5"/>
  <c r="R30" i="5"/>
  <c r="U40" i="5"/>
  <c r="T40" i="5"/>
  <c r="I10" i="3"/>
  <c r="T20" i="4"/>
  <c r="U20" i="4"/>
  <c r="M45" i="4"/>
  <c r="M51" i="4"/>
  <c r="N19" i="5"/>
  <c r="U35" i="5"/>
  <c r="T35" i="5"/>
  <c r="J19" i="3"/>
  <c r="N45" i="3"/>
  <c r="M40" i="4"/>
  <c r="M20" i="5"/>
  <c r="S25" i="5"/>
  <c r="R25" i="5"/>
  <c r="U30" i="5"/>
  <c r="T30" i="5"/>
  <c r="L45" i="5"/>
  <c r="K11" i="3"/>
  <c r="J19" i="4"/>
  <c r="L30" i="4"/>
  <c r="L35" i="4"/>
  <c r="S45" i="4"/>
  <c r="R45" i="4"/>
  <c r="S51" i="4"/>
  <c r="R51" i="4"/>
  <c r="O11" i="4"/>
  <c r="K19" i="4"/>
  <c r="L19" i="4" s="1"/>
  <c r="S40" i="4"/>
  <c r="R40" i="4"/>
  <c r="S20" i="5"/>
  <c r="R20" i="5"/>
  <c r="U25" i="5"/>
  <c r="T25" i="5"/>
  <c r="M35" i="5"/>
  <c r="M40" i="5"/>
  <c r="P11" i="4"/>
  <c r="U45" i="4"/>
  <c r="T45" i="4"/>
  <c r="U51" i="4"/>
  <c r="T51" i="4"/>
  <c r="S45" i="5"/>
  <c r="R45" i="5"/>
  <c r="S51" i="5"/>
  <c r="R51" i="5"/>
  <c r="N35" i="3"/>
  <c r="S25" i="4"/>
  <c r="R25" i="4"/>
  <c r="S30" i="4"/>
  <c r="R30" i="4"/>
  <c r="S35" i="4"/>
  <c r="R35" i="4"/>
  <c r="Q19" i="4"/>
  <c r="T40" i="4"/>
  <c r="U40" i="4"/>
  <c r="Q19" i="5"/>
  <c r="U20" i="5"/>
  <c r="T20" i="5"/>
  <c r="M30" i="5"/>
  <c r="S40" i="5"/>
  <c r="R40" i="5"/>
  <c r="S20" i="4"/>
  <c r="R20" i="4"/>
  <c r="S35" i="5"/>
  <c r="R35" i="5"/>
  <c r="U45" i="5"/>
  <c r="T45" i="5"/>
  <c r="U51" i="5"/>
  <c r="T51" i="5"/>
  <c r="M30" i="3"/>
  <c r="J19" i="5"/>
  <c r="L19" i="5" s="1"/>
  <c r="N11" i="5"/>
  <c r="O11" i="5"/>
  <c r="C12" i="5"/>
  <c r="Q12" i="5" s="1"/>
  <c r="K11" i="5"/>
  <c r="M11" i="5" s="1"/>
  <c r="C26" i="5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J12" i="5"/>
  <c r="P11" i="5"/>
  <c r="K12" i="5"/>
  <c r="Q11" i="5"/>
  <c r="L51" i="5"/>
  <c r="O19" i="5"/>
  <c r="M25" i="5"/>
  <c r="N12" i="5"/>
  <c r="C13" i="5"/>
  <c r="O12" i="5"/>
  <c r="L30" i="5"/>
  <c r="P12" i="5"/>
  <c r="M19" i="4"/>
  <c r="Q12" i="4"/>
  <c r="P12" i="4"/>
  <c r="O12" i="4"/>
  <c r="C13" i="4"/>
  <c r="N12" i="4"/>
  <c r="K12" i="4"/>
  <c r="J12" i="4"/>
  <c r="Q11" i="4"/>
  <c r="N19" i="4"/>
  <c r="L25" i="4"/>
  <c r="L51" i="4"/>
  <c r="J11" i="4"/>
  <c r="O19" i="4"/>
  <c r="M25" i="4"/>
  <c r="L40" i="4"/>
  <c r="H10" i="4"/>
  <c r="K11" i="4"/>
  <c r="H19" i="4"/>
  <c r="P19" i="4"/>
  <c r="N11" i="4"/>
  <c r="J12" i="3"/>
  <c r="K12" i="3"/>
  <c r="C13" i="3"/>
  <c r="K19" i="3"/>
  <c r="M40" i="3"/>
  <c r="M35" i="3"/>
  <c r="H10" i="3"/>
  <c r="J11" i="3"/>
  <c r="G1" i="1"/>
  <c r="F6" i="1" s="1"/>
  <c r="G8" i="1"/>
  <c r="G94" i="1" s="1"/>
  <c r="H94" i="1" s="1"/>
  <c r="S12" i="4" l="1"/>
  <c r="R12" i="4"/>
  <c r="L11" i="5"/>
  <c r="U19" i="5"/>
  <c r="T19" i="5"/>
  <c r="S11" i="4"/>
  <c r="R11" i="4"/>
  <c r="S12" i="5"/>
  <c r="R12" i="5"/>
  <c r="T12" i="4"/>
  <c r="U12" i="4"/>
  <c r="U11" i="4"/>
  <c r="T11" i="4"/>
  <c r="U19" i="4"/>
  <c r="T19" i="4"/>
  <c r="S19" i="5"/>
  <c r="R19" i="5"/>
  <c r="U12" i="5"/>
  <c r="T12" i="5"/>
  <c r="S19" i="4"/>
  <c r="R19" i="4"/>
  <c r="U11" i="5"/>
  <c r="T11" i="5"/>
  <c r="S11" i="5"/>
  <c r="R11" i="5"/>
  <c r="N11" i="3"/>
  <c r="M19" i="5"/>
  <c r="M12" i="5"/>
  <c r="L12" i="5"/>
  <c r="K13" i="5"/>
  <c r="J13" i="5"/>
  <c r="Q13" i="5"/>
  <c r="P13" i="5"/>
  <c r="O13" i="5"/>
  <c r="C14" i="5"/>
  <c r="N13" i="5"/>
  <c r="M11" i="4"/>
  <c r="L11" i="4"/>
  <c r="M12" i="4"/>
  <c r="L12" i="4"/>
  <c r="N13" i="4"/>
  <c r="K13" i="4"/>
  <c r="J13" i="4"/>
  <c r="Q13" i="4"/>
  <c r="P13" i="4"/>
  <c r="C14" i="4"/>
  <c r="O13" i="4"/>
  <c r="K13" i="3"/>
  <c r="C14" i="3"/>
  <c r="J13" i="3"/>
  <c r="N19" i="3"/>
  <c r="M19" i="3"/>
  <c r="N12" i="3"/>
  <c r="M12" i="3"/>
  <c r="M11" i="3"/>
  <c r="H8" i="1"/>
  <c r="U13" i="5" l="1"/>
  <c r="T13" i="5"/>
  <c r="S13" i="4"/>
  <c r="R13" i="4"/>
  <c r="U13" i="4"/>
  <c r="T13" i="4"/>
  <c r="S13" i="5"/>
  <c r="R13" i="5"/>
  <c r="L13" i="5"/>
  <c r="M13" i="5"/>
  <c r="O14" i="5"/>
  <c r="C15" i="5"/>
  <c r="N14" i="5"/>
  <c r="K14" i="5"/>
  <c r="J14" i="5"/>
  <c r="P14" i="5"/>
  <c r="Q14" i="5"/>
  <c r="O14" i="4"/>
  <c r="C15" i="4"/>
  <c r="N14" i="4"/>
  <c r="Q14" i="4"/>
  <c r="P14" i="4"/>
  <c r="K14" i="4"/>
  <c r="J14" i="4"/>
  <c r="L13" i="4"/>
  <c r="M13" i="4"/>
  <c r="N13" i="3"/>
  <c r="M13" i="3"/>
  <c r="K14" i="3"/>
  <c r="C15" i="3"/>
  <c r="J14" i="3"/>
  <c r="T14" i="4" l="1"/>
  <c r="U14" i="4"/>
  <c r="S14" i="5"/>
  <c r="R14" i="5"/>
  <c r="S14" i="4"/>
  <c r="R14" i="4"/>
  <c r="U14" i="5"/>
  <c r="T14" i="5"/>
  <c r="M14" i="5"/>
  <c r="L14" i="5"/>
  <c r="J15" i="5"/>
  <c r="Q15" i="5"/>
  <c r="P15" i="5"/>
  <c r="O15" i="5"/>
  <c r="K15" i="5"/>
  <c r="C16" i="5"/>
  <c r="N15" i="5"/>
  <c r="J15" i="4"/>
  <c r="Q15" i="4"/>
  <c r="P15" i="4"/>
  <c r="O15" i="4"/>
  <c r="C16" i="4"/>
  <c r="N15" i="4"/>
  <c r="K15" i="4"/>
  <c r="M14" i="4"/>
  <c r="L14" i="4"/>
  <c r="N14" i="3"/>
  <c r="M14" i="3"/>
  <c r="K15" i="3"/>
  <c r="C16" i="3"/>
  <c r="J15" i="3"/>
  <c r="S15" i="5" l="1"/>
  <c r="R15" i="5"/>
  <c r="S15" i="4"/>
  <c r="R15" i="4"/>
  <c r="U15" i="5"/>
  <c r="T15" i="5"/>
  <c r="U15" i="4"/>
  <c r="T15" i="4"/>
  <c r="K16" i="5"/>
  <c r="J16" i="5"/>
  <c r="Q16" i="5"/>
  <c r="C17" i="5"/>
  <c r="P16" i="5"/>
  <c r="O16" i="5"/>
  <c r="N16" i="5"/>
  <c r="M15" i="5"/>
  <c r="L15" i="5"/>
  <c r="L15" i="4"/>
  <c r="M15" i="4"/>
  <c r="O16" i="4"/>
  <c r="K16" i="4"/>
  <c r="J16" i="4"/>
  <c r="C17" i="4"/>
  <c r="Q16" i="4"/>
  <c r="N16" i="4"/>
  <c r="P16" i="4"/>
  <c r="K16" i="3"/>
  <c r="C17" i="3"/>
  <c r="J16" i="3"/>
  <c r="N15" i="3"/>
  <c r="M15" i="3"/>
  <c r="T16" i="4" l="1"/>
  <c r="U16" i="4"/>
  <c r="S16" i="5"/>
  <c r="R16" i="5"/>
  <c r="S16" i="4"/>
  <c r="R16" i="4"/>
  <c r="U16" i="5"/>
  <c r="T16" i="5"/>
  <c r="P17" i="5"/>
  <c r="O17" i="5"/>
  <c r="C18" i="5"/>
  <c r="N17" i="5"/>
  <c r="K17" i="5"/>
  <c r="Q17" i="5"/>
  <c r="J17" i="5"/>
  <c r="M16" i="5"/>
  <c r="L16" i="5"/>
  <c r="P17" i="4"/>
  <c r="O17" i="4"/>
  <c r="C18" i="4"/>
  <c r="N17" i="4"/>
  <c r="Q17" i="4"/>
  <c r="K17" i="4"/>
  <c r="J17" i="4"/>
  <c r="M16" i="4"/>
  <c r="L16" i="4"/>
  <c r="K17" i="3"/>
  <c r="C18" i="3"/>
  <c r="J17" i="3"/>
  <c r="N16" i="3"/>
  <c r="M16" i="3"/>
  <c r="U17" i="4" l="1"/>
  <c r="T17" i="4"/>
  <c r="U17" i="5"/>
  <c r="T17" i="5"/>
  <c r="S17" i="4"/>
  <c r="R17" i="4"/>
  <c r="S17" i="5"/>
  <c r="R17" i="5"/>
  <c r="M17" i="5"/>
  <c r="L17" i="5"/>
  <c r="K18" i="5"/>
  <c r="J18" i="5"/>
  <c r="J10" i="5" s="1"/>
  <c r="Q18" i="5"/>
  <c r="P18" i="5"/>
  <c r="O18" i="5"/>
  <c r="N18" i="5"/>
  <c r="N10" i="5" s="1"/>
  <c r="M17" i="4"/>
  <c r="L17" i="4"/>
  <c r="K18" i="4"/>
  <c r="J18" i="4"/>
  <c r="J10" i="4" s="1"/>
  <c r="Q18" i="4"/>
  <c r="P18" i="4"/>
  <c r="O18" i="4"/>
  <c r="N18" i="4"/>
  <c r="N10" i="4" s="1"/>
  <c r="K18" i="3"/>
  <c r="J18" i="3"/>
  <c r="J10" i="3" s="1"/>
  <c r="M17" i="3"/>
  <c r="N17" i="3"/>
  <c r="O10" i="4" l="1"/>
  <c r="S18" i="4"/>
  <c r="R18" i="4"/>
  <c r="O10" i="5"/>
  <c r="S18" i="5"/>
  <c r="R18" i="5"/>
  <c r="U18" i="5"/>
  <c r="T18" i="5"/>
  <c r="T18" i="4"/>
  <c r="U18" i="4"/>
  <c r="Q10" i="5"/>
  <c r="M18" i="5"/>
  <c r="L18" i="5"/>
  <c r="K10" i="5"/>
  <c r="P10" i="5"/>
  <c r="L18" i="4"/>
  <c r="M18" i="4"/>
  <c r="K10" i="4"/>
  <c r="P10" i="4"/>
  <c r="Q10" i="4"/>
  <c r="N18" i="3"/>
  <c r="M18" i="3"/>
  <c r="K10" i="3"/>
  <c r="U10" i="5" l="1"/>
  <c r="T10" i="5"/>
  <c r="S10" i="4"/>
  <c r="R10" i="4"/>
  <c r="T10" i="4"/>
  <c r="U10" i="4"/>
  <c r="S10" i="5"/>
  <c r="R10" i="5"/>
  <c r="L10" i="5"/>
  <c r="M10" i="5"/>
  <c r="L10" i="4"/>
  <c r="M10" i="4"/>
  <c r="M10" i="3"/>
  <c r="N10" i="3"/>
</calcChain>
</file>

<file path=xl/comments1.xml><?xml version="1.0" encoding="utf-8"?>
<comments xmlns="http://schemas.openxmlformats.org/spreadsheetml/2006/main">
  <authors>
    <author>Александр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Обязательно для заполнения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04"/>
          </rPr>
          <t>ячейки с светло-синей заливкой заполняются автоматически</t>
        </r>
      </text>
    </comment>
  </commentList>
</comments>
</file>

<file path=xl/comments2.xml><?xml version="1.0" encoding="utf-8"?>
<comments xmlns="http://schemas.openxmlformats.org/spreadsheetml/2006/main">
  <authors>
    <author>Александр</author>
  </authors>
  <commentList>
    <comment ref="O7" authorId="0">
      <text>
        <r>
          <rPr>
            <b/>
            <sz val="9"/>
            <color indexed="81"/>
            <rFont val="Tahoma"/>
            <family val="2"/>
            <charset val="204"/>
          </rPr>
          <t>указывается фактическая выручка за прошлый месяц.
Т.е. данный показатель в объеме за месяц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04"/>
          </rPr>
          <t>прогнозная выручка, заполняется еженедельно.
Указывается прогноз  на месяц.</t>
        </r>
      </text>
    </comment>
    <comment ref="F10" author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в сеть на текущую дату еженедельного отчета должно соотвествовать отпуску в сеть на текущую дату ежесуточного отчета с начала месяца (нарастающим итогом)</t>
        </r>
      </text>
    </comment>
    <comment ref="E21" authorId="0">
      <text>
        <r>
          <rPr>
            <b/>
            <sz val="9"/>
            <color rgb="FF000000"/>
            <rFont val="Tahoma"/>
            <family val="2"/>
            <charset val="204"/>
          </rPr>
          <t>Поименно указываются только потребители, присоединеным к сетям ДЗО, максимальная мощность энергопринимающих устройств которых выше 5 МВт.</t>
        </r>
      </text>
    </comment>
    <comment ref="J21" author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из сети по потребителю (группе потребителей) заполняется с начала месяца  на дату предоставления отчета (нарастающим итогом). Определяется по приборам учета, либо расчетным способом.</t>
        </r>
      </text>
    </comment>
    <comment ref="K2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значение отпуска из сети по потребителю (группе потребителей) заполняется с начала месяца на дату предоставления отчета  (нарастающим итогом). 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04"/>
          </rPr>
          <t>Информация в столбце "Источник информации" заполняется только по потребителям, указанным поименно.
ПУ ТСО - показания снимаются по коммерческому учету ТСО;
ПУ потребителя - показания снимаются по приборам учета данного потребителя;
В случае если, показания ПУ прибора учета потребителя получена позднее отчетной даты - информация подлежит корректировке в следующий отчетный период (неделя)
Тех. учет -  показания снимаются на основании технического учету ТСО.</t>
        </r>
      </text>
    </comment>
    <comment ref="E24" authorId="0">
      <text>
        <r>
          <rPr>
            <b/>
            <sz val="9"/>
            <color rgb="FF000000"/>
            <rFont val="Tahoma"/>
            <family val="2"/>
            <charset val="204"/>
          </rPr>
          <t>заполняется информация только по потребителям с максимальной мощностью меньше 5 МВт, присоединенным к сетям ДЗО, по которым существует возможность дистанционного съема показаний приборов учета.</t>
        </r>
      </text>
    </comment>
    <comment ref="F30" authorId="0">
      <text>
        <r>
          <rPr>
            <b/>
            <sz val="9"/>
            <color rgb="FF000000"/>
            <rFont val="Tahoma"/>
            <family val="2"/>
            <charset val="204"/>
          </rPr>
          <t>В серые ячейки данные не заполняются</t>
        </r>
      </text>
    </comment>
    <comment ref="J31" authorId="0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</commentList>
</comments>
</file>

<file path=xl/comments3.xml><?xml version="1.0" encoding="utf-8"?>
<comments xmlns="http://schemas.openxmlformats.org/spreadsheetml/2006/main">
  <authors>
    <author>user</author>
    <author>Александр</author>
  </authors>
  <commentList>
    <comment ref="N6" author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</t>
        </r>
      </text>
    </comment>
    <comment ref="F10" authorId="1">
      <text>
        <r>
          <rPr>
            <b/>
            <sz val="9"/>
            <color indexed="81"/>
            <rFont val="Tahoma"/>
            <family val="2"/>
            <charset val="204"/>
          </rPr>
          <t>значение отпуска в сеть должно соотвествовать  (с допустимой долей погрешности) "ежедневному" отчету, а так же отчетному отпуску в сеть за иесяц</t>
        </r>
      </text>
    </comment>
    <comment ref="J10" authorId="0">
      <text>
        <r>
          <rPr>
            <sz val="9"/>
            <color indexed="81"/>
            <rFont val="Tahoma"/>
            <family val="2"/>
            <charset val="204"/>
          </rPr>
          <t xml:space="preserve"> соотвествует (с допустимой долей погрешности) занчениям "ежедневного" и ""еженедельного" мониторинга, а так же данным управленческого и бухгалтерского учета</t>
        </r>
      </text>
    </comment>
    <comment ref="N10" author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
</t>
        </r>
      </text>
    </comment>
    <comment ref="F16" authorId="1">
      <text>
        <r>
          <rPr>
            <b/>
            <sz val="9"/>
            <color indexed="81"/>
            <rFont val="Tahoma"/>
            <family val="2"/>
            <charset val="204"/>
          </rPr>
          <t>в серые ячейки данные не заполняются!!!</t>
        </r>
      </text>
    </comment>
    <comment ref="E21" authorId="1">
      <text>
        <r>
          <rPr>
            <b/>
            <sz val="9"/>
            <color indexed="81"/>
            <rFont val="Tahoma"/>
            <family val="2"/>
            <charset val="204"/>
          </rPr>
          <t>Поименно указываются только потребители, присоединенные к сетям ДЗО, максимальная мощность энергопринимающих устройств которых выше 5 МВт.</t>
        </r>
      </text>
    </comment>
    <comment ref="J21" authorId="1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  <comment ref="E24" authorId="1">
      <text>
        <r>
          <rPr>
            <b/>
            <sz val="9"/>
            <color indexed="81"/>
            <rFont val="Tahoma"/>
            <family val="2"/>
            <charset val="204"/>
          </rPr>
          <t>заполняется информация ссумарно по всем потребителям, присоединенным к сетям ДЗО, с максимальной мощностью меньше 5 МВт.</t>
        </r>
      </text>
    </comment>
  </commentList>
</comments>
</file>

<file path=xl/sharedStrings.xml><?xml version="1.0" encoding="utf-8"?>
<sst xmlns="http://schemas.openxmlformats.org/spreadsheetml/2006/main" count="1000" uniqueCount="375">
  <si>
    <t>№ п/п</t>
  </si>
  <si>
    <t>Субъект РФ</t>
  </si>
  <si>
    <t>Наименование "Головной компании"/группы компаний, в которую входит ТСО</t>
  </si>
  <si>
    <t>Наименование ТСО (территориальной сетевой организации)</t>
  </si>
  <si>
    <t>дата заполнения</t>
  </si>
  <si>
    <t>отпуск в сеть за апрель</t>
  </si>
  <si>
    <t>суточный отпуск в сеть, млн кВтч</t>
  </si>
  <si>
    <t>Отклонение</t>
  </si>
  <si>
    <t>факт</t>
  </si>
  <si>
    <t>ПАО "МРСК Центра"</t>
  </si>
  <si>
    <t>1.1.</t>
  </si>
  <si>
    <t>Белгородская область</t>
  </si>
  <si>
    <t>Белгородэнерго</t>
  </si>
  <si>
    <t>1.2.</t>
  </si>
  <si>
    <t>Брянскэнерго</t>
  </si>
  <si>
    <t>1.3.</t>
  </si>
  <si>
    <t>Воронежэнерго</t>
  </si>
  <si>
    <t>1.4.</t>
  </si>
  <si>
    <t>Костромаэнерго</t>
  </si>
  <si>
    <t>1.5.</t>
  </si>
  <si>
    <t>Курскэнерго</t>
  </si>
  <si>
    <t>1.6.</t>
  </si>
  <si>
    <t>Липецкэнерго</t>
  </si>
  <si>
    <t>1.7.</t>
  </si>
  <si>
    <t>Орелэнерго</t>
  </si>
  <si>
    <t>1.8.</t>
  </si>
  <si>
    <t>Смоленскэнерго</t>
  </si>
  <si>
    <t>1.9.</t>
  </si>
  <si>
    <t>Тамбовэнерго</t>
  </si>
  <si>
    <t>1.10.</t>
  </si>
  <si>
    <t>Тверьэнерго</t>
  </si>
  <si>
    <t>1.11.</t>
  </si>
  <si>
    <t>Ярэнерго</t>
  </si>
  <si>
    <t>ПАО "МРСК Центра и Приволжья" (ГК)</t>
  </si>
  <si>
    <t>2.1.</t>
  </si>
  <si>
    <t>ПАО "МРСК Центра и Приволжья"</t>
  </si>
  <si>
    <t>2.1.1.</t>
  </si>
  <si>
    <t>Владимирэнерго</t>
  </si>
  <si>
    <t>2.1.2.</t>
  </si>
  <si>
    <t>Ивэнерго</t>
  </si>
  <si>
    <t>2.1.3.</t>
  </si>
  <si>
    <t>Калугаэнерго</t>
  </si>
  <si>
    <t>2.1.4.</t>
  </si>
  <si>
    <t>Кировэнерго</t>
  </si>
  <si>
    <t>2.1.5.</t>
  </si>
  <si>
    <t>Мариэнерго</t>
  </si>
  <si>
    <t>2.1.6.</t>
  </si>
  <si>
    <t>Нижновэнерго</t>
  </si>
  <si>
    <t>2.1.7.</t>
  </si>
  <si>
    <t>Рязаньэнерго</t>
  </si>
  <si>
    <t>2.1.8.</t>
  </si>
  <si>
    <t>Тулэнерго</t>
  </si>
  <si>
    <t>2.1.9.</t>
  </si>
  <si>
    <t>Удмуртэнерго</t>
  </si>
  <si>
    <t>2.2.</t>
  </si>
  <si>
    <t>АО "Свет"</t>
  </si>
  <si>
    <t>ПАО "МРСК Волги"</t>
  </si>
  <si>
    <t>3.1.</t>
  </si>
  <si>
    <t>Мордовэнерго</t>
  </si>
  <si>
    <t>3.2.</t>
  </si>
  <si>
    <t>Оренбургэнерго</t>
  </si>
  <si>
    <t>3.3.</t>
  </si>
  <si>
    <t>Пензаэнерго</t>
  </si>
  <si>
    <t>3.4.</t>
  </si>
  <si>
    <t>Самарские РС</t>
  </si>
  <si>
    <t>3.5.</t>
  </si>
  <si>
    <t>Саратовские РС</t>
  </si>
  <si>
    <t>3.6.</t>
  </si>
  <si>
    <t>Ульяновские РС</t>
  </si>
  <si>
    <t>3.7.</t>
  </si>
  <si>
    <t>Чувашэнерго</t>
  </si>
  <si>
    <t>ПАО "МРСК Северо-Запада"</t>
  </si>
  <si>
    <t>4.1.</t>
  </si>
  <si>
    <t>Архангельский филиал</t>
  </si>
  <si>
    <t>4.2.</t>
  </si>
  <si>
    <t>Вологодский филиал</t>
  </si>
  <si>
    <t>4.3.</t>
  </si>
  <si>
    <t>Карельский филиал</t>
  </si>
  <si>
    <t>4.4.</t>
  </si>
  <si>
    <t>Мурманский филиал</t>
  </si>
  <si>
    <t>4.5.</t>
  </si>
  <si>
    <t xml:space="preserve">филиал в Республике Коми </t>
  </si>
  <si>
    <t>4.6.</t>
  </si>
  <si>
    <t>Новгородский филиал</t>
  </si>
  <si>
    <t>4.7.</t>
  </si>
  <si>
    <t>Псковский филиал</t>
  </si>
  <si>
    <t>ПАО "МРСК Сибири" (ГК)</t>
  </si>
  <si>
    <t>5.1.</t>
  </si>
  <si>
    <t>ПАО "МРСК Сибири"</t>
  </si>
  <si>
    <t>5.1.1.</t>
  </si>
  <si>
    <t>Алтайэнерго</t>
  </si>
  <si>
    <t>5.1.2.</t>
  </si>
  <si>
    <t>Бурятэнерго</t>
  </si>
  <si>
    <t>5.1.3.</t>
  </si>
  <si>
    <t>ГАЭС</t>
  </si>
  <si>
    <t>5.1.4.</t>
  </si>
  <si>
    <t>Красноярскэнерго</t>
  </si>
  <si>
    <t>5.1.5.</t>
  </si>
  <si>
    <t>Кузбассэнерго-РЭС</t>
  </si>
  <si>
    <t>5.1.6.</t>
  </si>
  <si>
    <t>Омскэнерго</t>
  </si>
  <si>
    <t>5.1.7.</t>
  </si>
  <si>
    <t>Хакасэнерго</t>
  </si>
  <si>
    <t>5.1.8.</t>
  </si>
  <si>
    <t>Читаэнерго</t>
  </si>
  <si>
    <t>5.2.</t>
  </si>
  <si>
    <t>АО "Тываэнерго"</t>
  </si>
  <si>
    <t>ПАО "ТРК"</t>
  </si>
  <si>
    <t>ОАО "МРСК Урала" (ГК)</t>
  </si>
  <si>
    <t>7.1.</t>
  </si>
  <si>
    <t>ОАО "МРСК Урала"</t>
  </si>
  <si>
    <t>7.1.1.</t>
  </si>
  <si>
    <t>Пермэнерго</t>
  </si>
  <si>
    <t>7.1.2.</t>
  </si>
  <si>
    <t>Свердловэнерго</t>
  </si>
  <si>
    <t>7.1.3.</t>
  </si>
  <si>
    <t>Челябэнерго</t>
  </si>
  <si>
    <t>7.2.</t>
  </si>
  <si>
    <t>АО ЕЭСК</t>
  </si>
  <si>
    <t>ПАО "Россети Юг"</t>
  </si>
  <si>
    <t>8.1.</t>
  </si>
  <si>
    <t>Астраханьэнерго</t>
  </si>
  <si>
    <t>8.2.</t>
  </si>
  <si>
    <t>Волгоградэнерго</t>
  </si>
  <si>
    <t>8.3.</t>
  </si>
  <si>
    <t>Калмэнерго</t>
  </si>
  <si>
    <t>8.4.</t>
  </si>
  <si>
    <t>Ростовэнерго</t>
  </si>
  <si>
    <t>ПАО "МРСК Северного Кавказа" (ГК)</t>
  </si>
  <si>
    <t>9.1.</t>
  </si>
  <si>
    <t>ПАО "МРСК Северного Кавказа" (ДЗО)</t>
  </si>
  <si>
    <t>9.1.1.</t>
  </si>
  <si>
    <t>ПАО "МРСК Северного Кавказа"</t>
  </si>
  <si>
    <t>9.1.1.1.</t>
  </si>
  <si>
    <t>Каббалкэнерго</t>
  </si>
  <si>
    <t>9.1.1.2.</t>
  </si>
  <si>
    <t>Карачаево-Черкесскэнерго</t>
  </si>
  <si>
    <t>9.1.1.3.</t>
  </si>
  <si>
    <t>Севкавказэнерго</t>
  </si>
  <si>
    <t>9.1.1.4.</t>
  </si>
  <si>
    <t>Ставропольэнерго</t>
  </si>
  <si>
    <t>9.1.1.5.</t>
  </si>
  <si>
    <t>Ингушэнерго</t>
  </si>
  <si>
    <t>9.1.2.</t>
  </si>
  <si>
    <t>АО "Дагестанская сетевая компания"</t>
  </si>
  <si>
    <t>9.2.</t>
  </si>
  <si>
    <t>АО "Чеченэнерго"</t>
  </si>
  <si>
    <t>ПАО "Кубаньэнерго"</t>
  </si>
  <si>
    <t>ПАО "МОЭСК"</t>
  </si>
  <si>
    <t>11.1.</t>
  </si>
  <si>
    <t>г. Москва</t>
  </si>
  <si>
    <t>11.2.</t>
  </si>
  <si>
    <t>Московская область</t>
  </si>
  <si>
    <t>ПАО "Ленэнерго" (ГК)</t>
  </si>
  <si>
    <t>12.1.</t>
  </si>
  <si>
    <t>ПАО "Ленэнерго"</t>
  </si>
  <si>
    <t>12.1.1.</t>
  </si>
  <si>
    <t>г. Санкт-Петербург</t>
  </si>
  <si>
    <t>12.1.2.</t>
  </si>
  <si>
    <t>Ленинградская область</t>
  </si>
  <si>
    <t>12.2.</t>
  </si>
  <si>
    <t>ЗАО "Курортэнерго"</t>
  </si>
  <si>
    <t>12.3.</t>
  </si>
  <si>
    <t xml:space="preserve">ЗАО "ЦЭК" </t>
  </si>
  <si>
    <t>12.4.</t>
  </si>
  <si>
    <t>АО "СПб ЭС"</t>
  </si>
  <si>
    <t>АО «Россети Тюмень»</t>
  </si>
  <si>
    <t>АО "Янтарьэнерго"</t>
  </si>
  <si>
    <t>ИТОГО по РСК</t>
  </si>
  <si>
    <t>ПАО "ФСК ЕЭС"</t>
  </si>
  <si>
    <t>Отчет по сотоянию на:</t>
  </si>
  <si>
    <t>Данные по отпуску в сеть, отпуску из сети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</si>
  <si>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№ 
п/п</t>
  </si>
  <si>
    <t>Наименование отрасли / потребителя</t>
  </si>
  <si>
    <t>отпуск в сеть,
млн кВтч</t>
  </si>
  <si>
    <t>отпуск из сети,
млн кВтч</t>
  </si>
  <si>
    <t>Выручка, млн руб</t>
  </si>
  <si>
    <t>отклонения</t>
  </si>
  <si>
    <t>Источник информации</t>
  </si>
  <si>
    <t>млн кВтч</t>
  </si>
  <si>
    <t>%</t>
  </si>
  <si>
    <t>1.</t>
  </si>
  <si>
    <t>Итого</t>
  </si>
  <si>
    <t>Всего</t>
  </si>
  <si>
    <t xml:space="preserve">Промышленные потребители, в т.ч. </t>
  </si>
  <si>
    <t>Транспорт, в т.ч.</t>
  </si>
  <si>
    <t>Нефте- и газопроводы</t>
  </si>
  <si>
    <t>Сельское хозяйство и пищевая промышленность</t>
  </si>
  <si>
    <t xml:space="preserve">Непромышленные потребители </t>
  </si>
  <si>
    <t>Государственные (муниципальные) организации и прочие бюджетные потребители</t>
  </si>
  <si>
    <t>Население и приравненные группы потребителей</t>
  </si>
  <si>
    <t>Территориальные сетевые организации</t>
  </si>
  <si>
    <t>ДЗО 1</t>
  </si>
  <si>
    <t>Промышленные потребители</t>
  </si>
  <si>
    <t>потребитель 1</t>
  </si>
  <si>
    <t>ПУ ТСО</t>
  </si>
  <si>
    <t>потребитель 2</t>
  </si>
  <si>
    <t>тех.учет</t>
  </si>
  <si>
    <t>потребитель 3</t>
  </si>
  <si>
    <t>ПУ потребителя</t>
  </si>
  <si>
    <t>прочие потребители</t>
  </si>
  <si>
    <t>Транспорт</t>
  </si>
  <si>
    <t>ТСО 1</t>
  </si>
  <si>
    <t>ТСО 2</t>
  </si>
  <si>
    <t>ТСО 3</t>
  </si>
  <si>
    <t>прочие ТСО</t>
  </si>
  <si>
    <t>субъект РФ 1</t>
  </si>
  <si>
    <t>филиал 1</t>
  </si>
  <si>
    <t>Отчет за:</t>
  </si>
  <si>
    <t>апрель</t>
  </si>
  <si>
    <t>Данные по отпуску в сеть, отпуску из сети, котловому полезному отпуску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</si>
  <si>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Котловой полезный отпуск</t>
  </si>
  <si>
    <t>Котловой полезный отпуск, млн кВтч</t>
  </si>
  <si>
    <t>Котловой полезный отпуск (отклонения)</t>
  </si>
  <si>
    <t>Выручка (отклонения)</t>
  </si>
  <si>
    <t>7 = сумма (9…38)</t>
  </si>
  <si>
    <t>8 = 7-6</t>
  </si>
  <si>
    <t>13 = 11-10</t>
  </si>
  <si>
    <t>14 = ((11-10)/100-1)%</t>
  </si>
  <si>
    <t>9 = ((7-6)/100-1)%</t>
  </si>
  <si>
    <t>8 = ((7-6)/100-1)%</t>
  </si>
  <si>
    <t>18 = ((16-15)/100-1)%</t>
  </si>
  <si>
    <t>17 = 16-15</t>
  </si>
  <si>
    <t>12 = 11-10</t>
  </si>
  <si>
    <t>13 = ((11-10)/100-1)%</t>
  </si>
  <si>
    <t>18 = 15-14</t>
  </si>
  <si>
    <t>19 = ((15-14)/100-1)%</t>
  </si>
  <si>
    <t>21 = ((17-16)/100-1)%</t>
  </si>
  <si>
    <t>20 = 17-16</t>
  </si>
  <si>
    <t>прочие потребители (с ДСППУ)</t>
  </si>
  <si>
    <t>прочие потребители (без ДСППУ)</t>
  </si>
  <si>
    <t>Метод определения прогноза (факта) 2020 года</t>
  </si>
  <si>
    <t>Красноярский край</t>
  </si>
  <si>
    <t>ООО "Боголюбовское"</t>
  </si>
  <si>
    <t>ЗАО "Назаровское"</t>
  </si>
  <si>
    <t>АО "РУСАЛ Ачинск"</t>
  </si>
  <si>
    <t>ЗАО "Разрез Канский"</t>
  </si>
  <si>
    <t>ООО "ГМЗ УС-604"</t>
  </si>
  <si>
    <t>ООО "Искра"</t>
  </si>
  <si>
    <t>ООО "Сиблеско МКВ"</t>
  </si>
  <si>
    <t>ООО "Назарово-Металлургсервис"</t>
  </si>
  <si>
    <t>АО "НПП "Радиосвязь"</t>
  </si>
  <si>
    <t>ОАО "КрЭВРЗ"</t>
  </si>
  <si>
    <t>ОАО "Красноярский судоремонтный завод"</t>
  </si>
  <si>
    <t>Общество с ограниченной ответственностью "Приангарский Лесоперерабатывающий Комплекс"</t>
  </si>
  <si>
    <t>ООО "Завод сборного железобетона"</t>
  </si>
  <si>
    <t>ОАО "Железобетон"</t>
  </si>
  <si>
    <t>ФИЛИАЛ ООО "Деревообрабатывающая Компания "Енисей"</t>
  </si>
  <si>
    <t>ЗАО "Богучанский Алюминиевый Завод"</t>
  </si>
  <si>
    <t>ОАО "РЖД" (Русэнергосбыт)</t>
  </si>
  <si>
    <t>МП города Красноярска "Горэлектротранс"</t>
  </si>
  <si>
    <t>ОАО "Сибирская губерния"</t>
  </si>
  <si>
    <t>ОАО "Птицефабрика "Заря"</t>
  </si>
  <si>
    <t>ОАО "Шушенская птицефабрика"</t>
  </si>
  <si>
    <t>Общество с ограниченной ответственностью "Налобинская птицефабрика"</t>
  </si>
  <si>
    <t>ООО "Мильман-Агро"</t>
  </si>
  <si>
    <t>ООО "КДВ Минусинск"</t>
  </si>
  <si>
    <t>ЗАО "Кондитерско-макаронная фабрика "Краскон"</t>
  </si>
  <si>
    <t>ЗАО "Свинокомплекс "Красноярский"</t>
  </si>
  <si>
    <t>Муниципальное Унитарное Предприятие Шушенского района "Тепловые и электрическиесети"</t>
  </si>
  <si>
    <t>МУП "ЖКХ г.Лесосибирска"</t>
  </si>
  <si>
    <t>Муниципальное унитарное предприятие "Коммунальщик" Минусинского района (МУП "Коммунальщик")</t>
  </si>
  <si>
    <t>ООО "Базальт"</t>
  </si>
  <si>
    <t>ООО "НЩЗ"</t>
  </si>
  <si>
    <t>ОАО "Красноярская теплотранспортная компания"</t>
  </si>
  <si>
    <t>ОАО "РСТ"</t>
  </si>
  <si>
    <t>ООО "Деловой партнер"</t>
  </si>
  <si>
    <t>Общество с ограниченной ответственностью "Культурно-Спортивный Бизнес-Центр"</t>
  </si>
  <si>
    <t>Администрация города Бородино</t>
  </si>
  <si>
    <t>ФГУП "ГВСУ №9"</t>
  </si>
  <si>
    <t>КГАУ "СОЦ "Тесь"</t>
  </si>
  <si>
    <t>КГБУЗ  КККОД им. А.И. Крыжановского</t>
  </si>
  <si>
    <t>Федеральное бюджетное учреждение "Администрация Енисейского бассейна внутренних водных путей"</t>
  </si>
  <si>
    <t>Управление делами Губернатора и Правительства Красноярского края</t>
  </si>
  <si>
    <t>ФИЦ КНЦ СО РАН</t>
  </si>
  <si>
    <t>МУПЭС г. Дивногорска</t>
  </si>
  <si>
    <t>ПАО"Химико-металлургический завод"</t>
  </si>
  <si>
    <t>ООО "ЭНЕРГО-ТЕРМ" с 01.01.20</t>
  </si>
  <si>
    <t xml:space="preserve">МУПЭС г. Зеленогорска </t>
  </si>
  <si>
    <t>экспертным путем</t>
  </si>
  <si>
    <t>В связи с Указом Президента, снижение объемов производства заводов.</t>
  </si>
  <si>
    <t>по прибору</t>
  </si>
  <si>
    <t>В связи с уменьшением объемов перевозок (авиа и ржд) Проведены переговоры с РЖД Красноярский филиал, и потербителм Горэлектротрас.</t>
  </si>
  <si>
    <t>В связи с уменьшением объемов производства в регионе(стране), а так же риском снижения инвестиций в нефтегазовую отрасль, как следствие уменьшение объемов потребления электрической энергии нефте-газовыми компаниями.</t>
  </si>
  <si>
    <t>В связи с нерабочими днями объявленными в РФ и режима самоизоляции. Проведены переговоры спотребителями СНТ Саран, ОАО "Шушенская птицефабрика", ООО "КДВ Минусинск" и д.р.</t>
  </si>
  <si>
    <t>В связи с нерабочими днями объявленными в РФ, проведены переговоры с муниципальными предприятиями, в т.ч.такими как Муниципальное унитарное предприятие "Коммунальщик" Минусинского района (МУП "Коммунальщик"), Муниципальное Унитарное Предприятие Шушенского района "Тепловые и электрическиесети", Красноярская теплотранспортная компания.</t>
  </si>
  <si>
    <t>В связи с нерабочими днями объявленными в РФ, проведены переговоры с муниципальными предприятиями, в т.ч. КГАУ СОЦ Тесь</t>
  </si>
  <si>
    <t>В связи с нерабочими днями объявленными в РФ и режима самоизоляции. Проведены переговоры с СНТ Саран, и д.р.</t>
  </si>
  <si>
    <t>В связи с нерабочими днями объявленными в РФ и режима самоизоляции. Проведены переговоры с МУП ЕЭС г.Дивоногорск, АО "КрасЭКо".</t>
  </si>
  <si>
    <t>Принадлежность потребителя к холдингу/группе компаний/ПАО и др.</t>
  </si>
  <si>
    <t>Код основной деятельности потребителя э/э (ОКВЭД-2)</t>
  </si>
  <si>
    <t>Наименование по ОКВЭД-2 вида деятельности</t>
  </si>
  <si>
    <t>Примечание  -тип потребителя /группа потребителей</t>
  </si>
  <si>
    <t>недельный отпуск из сети,
млн кВтч</t>
  </si>
  <si>
    <t>Добыча руд и песков драгоценных металлов и руд редких металлов</t>
  </si>
  <si>
    <t>07.29.4</t>
  </si>
  <si>
    <t>Разведение молочного крупного рогатого скота, производство сырого молока</t>
  </si>
  <si>
    <t>01.41</t>
  </si>
  <si>
    <t>Производство алюминия</t>
  </si>
  <si>
    <t>24.42</t>
  </si>
  <si>
    <t>Добыча бурого угля (лигнита) открытым способом</t>
  </si>
  <si>
    <t>05.20.11</t>
  </si>
  <si>
    <t>Разработка гравийных и песчаных карьеров, добыча глины и каолина</t>
  </si>
  <si>
    <t>08.12</t>
  </si>
  <si>
    <t>Торговля оптовая лесоматериалами, строительными материалами и санитарно-техническим оборудованием</t>
  </si>
  <si>
    <t>46.73</t>
  </si>
  <si>
    <t>Литье чугуна</t>
  </si>
  <si>
    <t>24.51</t>
  </si>
  <si>
    <t>Производство элементов электронной аппаратуры</t>
  </si>
  <si>
    <t>26.11</t>
  </si>
  <si>
    <t>Предоставление услуг по восстановлению и оснащению (завершению) железнодорожных локомотивов, трамвайных моторных вагонов и прочего подвижного состава</t>
  </si>
  <si>
    <t>30.20.9</t>
  </si>
  <si>
    <t>Аренда и управление собственным или арендованным нежилым недвижимым имуществом</t>
  </si>
  <si>
    <t>68.20.2</t>
  </si>
  <si>
    <t>Лесозаготовки</t>
  </si>
  <si>
    <t>02.20</t>
  </si>
  <si>
    <t>Производство изделий из бетона для использования в строительстве</t>
  </si>
  <si>
    <t>23.61</t>
  </si>
  <si>
    <t>Производство пиломатериалов, кроме профилированных, толщиной более 6 мм; производство непропитанных железнодорожных и трамвайных шпал из древесины</t>
  </si>
  <si>
    <t>16.10.1</t>
  </si>
  <si>
    <t>Деятельность железнодорожного транспорта: междугородные и международные пассажирские перевозки</t>
  </si>
  <si>
    <t>49.10</t>
  </si>
  <si>
    <t>Деятельность трамвайного транспорта по регулярным внутригородским и пригородным пассажирским перевозкам</t>
  </si>
  <si>
    <t>49.31.23</t>
  </si>
  <si>
    <t>Разведение сельскохозяйственной птицы</t>
  </si>
  <si>
    <t>01.47</t>
  </si>
  <si>
    <t>Выращивание зерновых культур</t>
  </si>
  <si>
    <t>01.11.1</t>
  </si>
  <si>
    <t>Производство сухарей, печенья и прочих сухарных хлебобулочных изделий, производство мучных кондитерских изделий, тортов, пирожных, пирогов и бисквитов, предназначенных для длительного хранения</t>
  </si>
  <si>
    <t>10.72</t>
  </si>
  <si>
    <t>Производство шоколада и сахаристых кондитерских изделий</t>
  </si>
  <si>
    <t>10.82.2</t>
  </si>
  <si>
    <t>Разведение свиней</t>
  </si>
  <si>
    <t>01.46</t>
  </si>
  <si>
    <t>Производство пара и горячей воды (тепловой энергии) котельными</t>
  </si>
  <si>
    <t>35.30.14</t>
  </si>
  <si>
    <t>Распределение воды для питьевых и промышленных нужд</t>
  </si>
  <si>
    <t>36.00.2</t>
  </si>
  <si>
    <t xml:space="preserve">Производство пара и горячей воды (тепловой энергии) </t>
  </si>
  <si>
    <t>35.30.1</t>
  </si>
  <si>
    <t>Строительство жилых и нежилых зданий</t>
  </si>
  <si>
    <t>41.2</t>
  </si>
  <si>
    <t xml:space="preserve">Передача пара и горячей воды (тепловой энергии) </t>
  </si>
  <si>
    <t>35.30.2</t>
  </si>
  <si>
    <t>Производство резиновых шин, покрышек и камер; восстановление резиновых шин и покрышек</t>
  </si>
  <si>
    <t>22.11</t>
  </si>
  <si>
    <t>Деятельность агентов по оптовой торговле лесоматериалами</t>
  </si>
  <si>
    <t>51.13.1</t>
  </si>
  <si>
    <t>Деятельность органов местного самоуправления по управлению вопросами общего характера</t>
  </si>
  <si>
    <t>84.11.3</t>
  </si>
  <si>
    <t>41.20</t>
  </si>
  <si>
    <t>Деятельность по уходу с обеспечением проживания прочая</t>
  </si>
  <si>
    <t>87.90</t>
  </si>
  <si>
    <t>Деятельность больничных организаций</t>
  </si>
  <si>
    <t>86.10</t>
  </si>
  <si>
    <t>Деятельность вспомогательная, связанная с внутренним водным транспортом</t>
  </si>
  <si>
    <t>52.22.2</t>
  </si>
  <si>
    <t>Деятельность органов государственной власти субъектов Российской Федерации (республик, краев, областей), кроме судебной власти, представительств исполнительных органов государственной власти субъектов Российской Федерации при Президенте Российской Федерации</t>
  </si>
  <si>
    <t>84.11.21</t>
  </si>
  <si>
    <t>Научные исследования и разработки в области естественных и технических наук прочие</t>
  </si>
  <si>
    <t>72.19</t>
  </si>
  <si>
    <t>Производство, передача и распределение пара и горячей воды; кондиционирование воздуха</t>
  </si>
  <si>
    <t>35.30</t>
  </si>
  <si>
    <t>Производство прочих основных неорганических химических веществ</t>
  </si>
  <si>
    <t>20.13</t>
  </si>
  <si>
    <t>Передача электроэнергии и технологическое присоединение к распределительным электросетям</t>
  </si>
  <si>
    <t>35.12</t>
  </si>
  <si>
    <t>Распределение электроэнергии</t>
  </si>
  <si>
    <t>35.13</t>
  </si>
  <si>
    <t>ОАО "РЖД"</t>
  </si>
  <si>
    <t>АО "Русский Алюминий Менеджмент"</t>
  </si>
  <si>
    <t>Торговля оптовая эксплуатационными материалами и принадлежностями машин</t>
  </si>
  <si>
    <t>46.69.2</t>
  </si>
  <si>
    <t>Данные по отпуску в сеть, отпуску из сети и выручке за услуги по передаче электрической энергии за январь 2020, 2021 гг. с разбивкой по группам потребителей, а также с выделением крупных потребителей.</t>
  </si>
  <si>
    <t>Причины отклонения прогноза (факта) 2021 от факта прошлого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</si>
</sst>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#,##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0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C00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auto="1"/>
      </bottom>
      <diagonal/>
    </border>
    <border>
      <left/>
      <right style="medium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3" fillId="0" borderId="0"/>
  </cellStyleXfs>
  <cellXfs count="362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right"/>
    </xf>
    <xf numFmtId="14" fontId="0" fillId="2" borderId="0" xfId="0" applyNumberFormat="1" applyFill="1"/>
    <xf numFmtId="14" fontId="2" fillId="0" borderId="0" xfId="0" applyNumberFormat="1" applyFont="1"/>
    <xf numFmtId="14" fontId="7" fillId="0" borderId="0" xfId="0" applyNumberFormat="1" applyFont="1"/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6" fillId="0" borderId="23" xfId="3" applyFont="1" applyFill="1" applyBorder="1" applyAlignment="1">
      <alignment horizontal="center"/>
    </xf>
    <xf numFmtId="0" fontId="6" fillId="0" borderId="2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left" vertical="center" wrapText="1" indent="1"/>
    </xf>
    <xf numFmtId="0" fontId="6" fillId="0" borderId="30" xfId="3" applyFont="1" applyFill="1" applyBorder="1" applyAlignment="1">
      <alignment horizontal="left" vertical="center" wrapText="1" indent="1"/>
    </xf>
    <xf numFmtId="0" fontId="6" fillId="0" borderId="31" xfId="3" applyFont="1" applyFill="1" applyBorder="1" applyAlignment="1">
      <alignment horizontal="left" vertical="center"/>
    </xf>
    <xf numFmtId="164" fontId="6" fillId="3" borderId="29" xfId="1" applyNumberFormat="1" applyFont="1" applyFill="1" applyBorder="1" applyAlignment="1">
      <alignment horizontal="right"/>
    </xf>
    <xf numFmtId="164" fontId="6" fillId="3" borderId="32" xfId="1" applyNumberFormat="1" applyFont="1" applyFill="1" applyBorder="1" applyAlignment="1">
      <alignment horizontal="right"/>
    </xf>
    <xf numFmtId="164" fontId="6" fillId="3" borderId="30" xfId="1" applyNumberFormat="1" applyFont="1" applyFill="1" applyBorder="1" applyAlignment="1">
      <alignment horizontal="right"/>
    </xf>
    <xf numFmtId="10" fontId="6" fillId="3" borderId="32" xfId="2" applyNumberFormat="1" applyFont="1" applyFill="1" applyBorder="1" applyAlignment="1">
      <alignment horizontal="right"/>
    </xf>
    <xf numFmtId="164" fontId="6" fillId="3" borderId="33" xfId="1" applyNumberFormat="1" applyFont="1" applyFill="1" applyBorder="1" applyAlignment="1">
      <alignment horizontal="right"/>
    </xf>
    <xf numFmtId="164" fontId="6" fillId="3" borderId="34" xfId="1" applyNumberFormat="1" applyFont="1" applyFill="1" applyBorder="1" applyAlignment="1">
      <alignment horizontal="right"/>
    </xf>
    <xf numFmtId="164" fontId="6" fillId="3" borderId="35" xfId="1" applyNumberFormat="1" applyFont="1" applyFill="1" applyBorder="1" applyAlignment="1">
      <alignment horizontal="right"/>
    </xf>
    <xf numFmtId="16" fontId="5" fillId="0" borderId="36" xfId="3" applyNumberFormat="1" applyFont="1" applyFill="1" applyBorder="1" applyAlignment="1">
      <alignment horizontal="left" vertical="center" wrapText="1" indent="1"/>
    </xf>
    <xf numFmtId="16" fontId="5" fillId="0" borderId="37" xfId="3" applyNumberFormat="1" applyFont="1" applyFill="1" applyBorder="1" applyAlignment="1">
      <alignment horizontal="left" vertical="center" wrapText="1" indent="1"/>
    </xf>
    <xf numFmtId="0" fontId="5" fillId="0" borderId="38" xfId="3" applyFont="1" applyFill="1" applyBorder="1" applyAlignment="1">
      <alignment horizontal="left" vertical="center" indent="1"/>
    </xf>
    <xf numFmtId="164" fontId="5" fillId="0" borderId="36" xfId="1" applyNumberFormat="1" applyFont="1" applyFill="1" applyBorder="1" applyAlignment="1">
      <alignment horizontal="right"/>
    </xf>
    <xf numFmtId="164" fontId="5" fillId="0" borderId="39" xfId="1" applyNumberFormat="1" applyFont="1" applyFill="1" applyBorder="1" applyAlignment="1">
      <alignment horizontal="right"/>
    </xf>
    <xf numFmtId="164" fontId="5" fillId="3" borderId="37" xfId="1" applyNumberFormat="1" applyFont="1" applyFill="1" applyBorder="1" applyAlignment="1">
      <alignment horizontal="right"/>
    </xf>
    <xf numFmtId="10" fontId="5" fillId="3" borderId="39" xfId="1" applyNumberFormat="1" applyFont="1" applyFill="1" applyBorder="1" applyAlignment="1">
      <alignment horizontal="right"/>
    </xf>
    <xf numFmtId="164" fontId="5" fillId="0" borderId="37" xfId="1" applyNumberFormat="1" applyFont="1" applyFill="1" applyBorder="1" applyAlignment="1">
      <alignment horizontal="right"/>
    </xf>
    <xf numFmtId="164" fontId="5" fillId="0" borderId="40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16" fontId="5" fillId="0" borderId="41" xfId="3" applyNumberFormat="1" applyFont="1" applyFill="1" applyBorder="1" applyAlignment="1">
      <alignment horizontal="left" vertical="center" wrapText="1" indent="1"/>
    </xf>
    <xf numFmtId="16" fontId="5" fillId="0" borderId="42" xfId="3" applyNumberFormat="1" applyFont="1" applyFill="1" applyBorder="1" applyAlignment="1">
      <alignment horizontal="left" vertical="center" wrapText="1" indent="1"/>
    </xf>
    <xf numFmtId="0" fontId="5" fillId="0" borderId="43" xfId="3" applyFont="1" applyFill="1" applyBorder="1" applyAlignment="1">
      <alignment horizontal="left" vertical="center" indent="1"/>
    </xf>
    <xf numFmtId="164" fontId="5" fillId="0" borderId="41" xfId="1" applyNumberFormat="1" applyFont="1" applyFill="1" applyBorder="1" applyAlignment="1">
      <alignment horizontal="right"/>
    </xf>
    <xf numFmtId="164" fontId="5" fillId="0" borderId="44" xfId="1" applyNumberFormat="1" applyFont="1" applyFill="1" applyBorder="1" applyAlignment="1">
      <alignment horizontal="right"/>
    </xf>
    <xf numFmtId="164" fontId="5" fillId="3" borderId="42" xfId="1" applyNumberFormat="1" applyFont="1" applyFill="1" applyBorder="1" applyAlignment="1">
      <alignment horizontal="right"/>
    </xf>
    <xf numFmtId="10" fontId="5" fillId="3" borderId="44" xfId="1" applyNumberFormat="1" applyFont="1" applyFill="1" applyBorder="1" applyAlignment="1">
      <alignment horizontal="right"/>
    </xf>
    <xf numFmtId="164" fontId="5" fillId="0" borderId="42" xfId="1" applyNumberFormat="1" applyFont="1" applyFill="1" applyBorder="1" applyAlignment="1">
      <alignment horizontal="right"/>
    </xf>
    <xf numFmtId="164" fontId="5" fillId="0" borderId="45" xfId="1" applyNumberFormat="1" applyFont="1" applyFill="1" applyBorder="1" applyAlignment="1">
      <alignment horizontal="right"/>
    </xf>
    <xf numFmtId="0" fontId="6" fillId="0" borderId="33" xfId="3" applyFont="1" applyFill="1" applyBorder="1" applyAlignment="1">
      <alignment horizontal="left" vertical="center" wrapText="1" indent="1"/>
    </xf>
    <xf numFmtId="0" fontId="6" fillId="0" borderId="34" xfId="3" applyFont="1" applyFill="1" applyBorder="1" applyAlignment="1">
      <alignment horizontal="left" vertical="center" wrapText="1" indent="1"/>
    </xf>
    <xf numFmtId="0" fontId="6" fillId="0" borderId="46" xfId="3" applyFont="1" applyFill="1" applyBorder="1" applyAlignment="1">
      <alignment horizontal="left" vertical="center"/>
    </xf>
    <xf numFmtId="164" fontId="6" fillId="3" borderId="47" xfId="1" applyNumberFormat="1" applyFont="1" applyFill="1" applyBorder="1" applyAlignment="1">
      <alignment horizontal="right"/>
    </xf>
    <xf numFmtId="10" fontId="6" fillId="3" borderId="47" xfId="1" applyNumberFormat="1" applyFont="1" applyFill="1" applyBorder="1" applyAlignment="1">
      <alignment horizontal="right"/>
    </xf>
    <xf numFmtId="0" fontId="5" fillId="0" borderId="29" xfId="3" applyFont="1" applyFill="1" applyBorder="1" applyAlignment="1">
      <alignment horizontal="left" vertical="center" wrapText="1" indent="1"/>
    </xf>
    <xf numFmtId="0" fontId="5" fillId="0" borderId="30" xfId="3" applyFont="1" applyFill="1" applyBorder="1" applyAlignment="1">
      <alignment horizontal="left" vertical="center" wrapText="1" indent="1"/>
    </xf>
    <xf numFmtId="0" fontId="8" fillId="0" borderId="31" xfId="3" applyFont="1" applyFill="1" applyBorder="1" applyAlignment="1">
      <alignment horizontal="left" vertical="center" indent="1"/>
    </xf>
    <xf numFmtId="164" fontId="5" fillId="3" borderId="29" xfId="1" applyNumberFormat="1" applyFont="1" applyFill="1" applyBorder="1" applyAlignment="1">
      <alignment horizontal="right"/>
    </xf>
    <xf numFmtId="164" fontId="5" fillId="3" borderId="32" xfId="1" applyNumberFormat="1" applyFont="1" applyFill="1" applyBorder="1" applyAlignment="1">
      <alignment horizontal="right"/>
    </xf>
    <xf numFmtId="164" fontId="5" fillId="3" borderId="30" xfId="1" applyNumberFormat="1" applyFont="1" applyFill="1" applyBorder="1" applyAlignment="1">
      <alignment horizontal="right"/>
    </xf>
    <xf numFmtId="10" fontId="5" fillId="3" borderId="32" xfId="1" applyNumberFormat="1" applyFont="1" applyFill="1" applyBorder="1" applyAlignment="1">
      <alignment horizontal="right"/>
    </xf>
    <xf numFmtId="164" fontId="5" fillId="3" borderId="48" xfId="1" applyNumberFormat="1" applyFont="1" applyFill="1" applyBorder="1" applyAlignment="1">
      <alignment horizontal="right"/>
    </xf>
    <xf numFmtId="0" fontId="5" fillId="0" borderId="38" xfId="3" applyFont="1" applyFill="1" applyBorder="1" applyAlignment="1">
      <alignment horizontal="left" vertical="center" indent="2"/>
    </xf>
    <xf numFmtId="0" fontId="8" fillId="0" borderId="43" xfId="3" applyFont="1" applyFill="1" applyBorder="1" applyAlignment="1">
      <alignment horizontal="left" vertical="center" indent="1"/>
    </xf>
    <xf numFmtId="0" fontId="8" fillId="0" borderId="29" xfId="3" applyFont="1" applyFill="1" applyBorder="1" applyAlignment="1">
      <alignment horizontal="left" vertical="center" wrapText="1" indent="1"/>
    </xf>
    <xf numFmtId="0" fontId="8" fillId="0" borderId="30" xfId="3" applyFont="1" applyFill="1" applyBorder="1" applyAlignment="1">
      <alignment horizontal="left" vertical="center" wrapText="1" indent="1"/>
    </xf>
    <xf numFmtId="0" fontId="6" fillId="0" borderId="13" xfId="3" applyFont="1" applyFill="1" applyBorder="1" applyAlignment="1">
      <alignment horizontal="left" vertical="center" wrapText="1" indent="1"/>
    </xf>
    <xf numFmtId="0" fontId="6" fillId="0" borderId="14" xfId="3" applyFont="1" applyFill="1" applyBorder="1" applyAlignment="1">
      <alignment horizontal="left" vertical="center" wrapText="1" indent="1"/>
    </xf>
    <xf numFmtId="0" fontId="6" fillId="0" borderId="0" xfId="3" applyFont="1" applyFill="1" applyBorder="1" applyAlignment="1">
      <alignment horizontal="left" vertical="center"/>
    </xf>
    <xf numFmtId="164" fontId="6" fillId="0" borderId="13" xfId="1" applyNumberFormat="1" applyFont="1" applyFill="1" applyBorder="1" applyAlignment="1">
      <alignment horizontal="right"/>
    </xf>
    <xf numFmtId="164" fontId="6" fillId="0" borderId="15" xfId="1" applyNumberFormat="1" applyFont="1" applyFill="1" applyBorder="1" applyAlignment="1">
      <alignment horizontal="right"/>
    </xf>
    <xf numFmtId="164" fontId="6" fillId="3" borderId="14" xfId="1" applyNumberFormat="1" applyFont="1" applyFill="1" applyBorder="1" applyAlignment="1">
      <alignment horizontal="right"/>
    </xf>
    <xf numFmtId="10" fontId="6" fillId="3" borderId="15" xfId="1" applyNumberFormat="1" applyFont="1" applyFill="1" applyBorder="1" applyAlignment="1">
      <alignment horizontal="right"/>
    </xf>
    <xf numFmtId="164" fontId="6" fillId="0" borderId="14" xfId="1" applyNumberFormat="1" applyFont="1" applyFill="1" applyBorder="1" applyAlignment="1">
      <alignment horizontal="right"/>
    </xf>
    <xf numFmtId="164" fontId="6" fillId="0" borderId="49" xfId="1" applyNumberFormat="1" applyFont="1" applyFill="1" applyBorder="1" applyAlignment="1">
      <alignment horizontal="right"/>
    </xf>
    <xf numFmtId="0" fontId="8" fillId="0" borderId="31" xfId="3" applyFont="1" applyFill="1" applyBorder="1" applyAlignment="1">
      <alignment horizontal="left" vertical="center" indent="2"/>
    </xf>
    <xf numFmtId="0" fontId="5" fillId="0" borderId="38" xfId="3" applyFont="1" applyFill="1" applyBorder="1" applyAlignment="1">
      <alignment horizontal="left" vertical="center" indent="3"/>
    </xf>
    <xf numFmtId="16" fontId="8" fillId="0" borderId="36" xfId="3" applyNumberFormat="1" applyFont="1" applyFill="1" applyBorder="1" applyAlignment="1">
      <alignment horizontal="left" vertical="center" wrapText="1" indent="1"/>
    </xf>
    <xf numFmtId="16" fontId="8" fillId="0" borderId="37" xfId="3" applyNumberFormat="1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2"/>
    </xf>
    <xf numFmtId="16" fontId="8" fillId="0" borderId="41" xfId="3" applyNumberFormat="1" applyFont="1" applyFill="1" applyBorder="1" applyAlignment="1">
      <alignment horizontal="left" vertical="center" wrapText="1" indent="1"/>
    </xf>
    <xf numFmtId="16" fontId="8" fillId="0" borderId="42" xfId="3" applyNumberFormat="1" applyFont="1" applyFill="1" applyBorder="1" applyAlignment="1">
      <alignment horizontal="left" vertical="center" wrapText="1" indent="1"/>
    </xf>
    <xf numFmtId="0" fontId="6" fillId="0" borderId="50" xfId="3" applyFont="1" applyFill="1" applyBorder="1" applyAlignment="1">
      <alignment horizontal="left" vertical="center" wrapText="1" indent="1"/>
    </xf>
    <xf numFmtId="0" fontId="6" fillId="0" borderId="51" xfId="3" applyFont="1" applyFill="1" applyBorder="1" applyAlignment="1">
      <alignment horizontal="left" vertical="center" wrapText="1" indent="1"/>
    </xf>
    <xf numFmtId="0" fontId="6" fillId="0" borderId="52" xfId="3" applyFont="1" applyFill="1" applyBorder="1" applyAlignment="1">
      <alignment horizontal="left" vertical="center"/>
    </xf>
    <xf numFmtId="164" fontId="6" fillId="0" borderId="50" xfId="1" applyNumberFormat="1" applyFont="1" applyFill="1" applyBorder="1" applyAlignment="1">
      <alignment horizontal="right"/>
    </xf>
    <xf numFmtId="164" fontId="6" fillId="0" borderId="53" xfId="1" applyNumberFormat="1" applyFont="1" applyFill="1" applyBorder="1" applyAlignment="1">
      <alignment horizontal="right"/>
    </xf>
    <xf numFmtId="164" fontId="6" fillId="3" borderId="51" xfId="1" applyNumberFormat="1" applyFont="1" applyFill="1" applyBorder="1" applyAlignment="1">
      <alignment horizontal="right"/>
    </xf>
    <xf numFmtId="10" fontId="6" fillId="3" borderId="53" xfId="1" applyNumberFormat="1" applyFont="1" applyFill="1" applyBorder="1" applyAlignment="1">
      <alignment horizontal="right"/>
    </xf>
    <xf numFmtId="164" fontId="6" fillId="0" borderId="51" xfId="1" applyNumberFormat="1" applyFont="1" applyFill="1" applyBorder="1" applyAlignment="1">
      <alignment horizontal="right"/>
    </xf>
    <xf numFmtId="164" fontId="6" fillId="0" borderId="54" xfId="1" applyNumberFormat="1" applyFont="1" applyFill="1" applyBorder="1" applyAlignment="1">
      <alignment horizontal="right"/>
    </xf>
    <xf numFmtId="0" fontId="9" fillId="0" borderId="33" xfId="3" applyFont="1" applyFill="1" applyBorder="1" applyAlignment="1">
      <alignment horizontal="left" vertical="center" wrapText="1" indent="1"/>
    </xf>
    <xf numFmtId="0" fontId="9" fillId="0" borderId="34" xfId="3" applyFont="1" applyFill="1" applyBorder="1" applyAlignment="1">
      <alignment horizontal="left" vertical="center" wrapText="1" indent="1"/>
    </xf>
    <xf numFmtId="0" fontId="9" fillId="0" borderId="46" xfId="3" applyFont="1" applyFill="1" applyBorder="1" applyAlignment="1">
      <alignment horizontal="left" vertical="center"/>
    </xf>
    <xf numFmtId="0" fontId="5" fillId="0" borderId="36" xfId="3" applyFont="1" applyFill="1" applyBorder="1" applyAlignment="1">
      <alignment horizontal="left" vertical="center" wrapText="1" indent="1"/>
    </xf>
    <xf numFmtId="0" fontId="5" fillId="0" borderId="37" xfId="3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1"/>
    </xf>
    <xf numFmtId="164" fontId="5" fillId="3" borderId="36" xfId="1" applyNumberFormat="1" applyFont="1" applyFill="1" applyBorder="1" applyAlignment="1">
      <alignment horizontal="right"/>
    </xf>
    <xf numFmtId="164" fontId="5" fillId="3" borderId="39" xfId="1" applyNumberFormat="1" applyFont="1" applyFill="1" applyBorder="1" applyAlignment="1">
      <alignment horizontal="right"/>
    </xf>
    <xf numFmtId="164" fontId="5" fillId="3" borderId="40" xfId="1" applyNumberFormat="1" applyFont="1" applyFill="1" applyBorder="1" applyAlignment="1">
      <alignment horizontal="right"/>
    </xf>
    <xf numFmtId="14" fontId="5" fillId="0" borderId="36" xfId="3" applyNumberFormat="1" applyFont="1" applyFill="1" applyBorder="1" applyAlignment="1">
      <alignment horizontal="left" vertical="center" wrapText="1" indent="1"/>
    </xf>
    <xf numFmtId="14" fontId="5" fillId="0" borderId="37" xfId="3" applyNumberFormat="1" applyFont="1" applyFill="1" applyBorder="1" applyAlignment="1">
      <alignment horizontal="left" vertical="center" wrapText="1" indent="1"/>
    </xf>
    <xf numFmtId="0" fontId="8" fillId="0" borderId="36" xfId="3" applyFont="1" applyFill="1" applyBorder="1" applyAlignment="1">
      <alignment horizontal="left" vertical="center" wrapText="1" indent="1"/>
    </xf>
    <xf numFmtId="0" fontId="8" fillId="0" borderId="37" xfId="3" applyFont="1" applyFill="1" applyBorder="1" applyAlignment="1">
      <alignment horizontal="left" vertical="center" wrapText="1" indent="1"/>
    </xf>
    <xf numFmtId="164" fontId="6" fillId="3" borderId="50" xfId="1" applyNumberFormat="1" applyFont="1" applyFill="1" applyBorder="1" applyAlignment="1">
      <alignment horizontal="right"/>
    </xf>
    <xf numFmtId="164" fontId="6" fillId="3" borderId="53" xfId="1" applyNumberFormat="1" applyFont="1" applyFill="1" applyBorder="1" applyAlignment="1">
      <alignment horizontal="right"/>
    </xf>
    <xf numFmtId="164" fontId="6" fillId="3" borderId="54" xfId="1" applyNumberFormat="1" applyFont="1" applyFill="1" applyBorder="1" applyAlignment="1">
      <alignment horizontal="right"/>
    </xf>
    <xf numFmtId="0" fontId="6" fillId="0" borderId="52" xfId="3" applyFont="1" applyFill="1" applyBorder="1" applyAlignment="1">
      <alignment horizontal="left"/>
    </xf>
    <xf numFmtId="0" fontId="11" fillId="0" borderId="0" xfId="4" applyFont="1"/>
    <xf numFmtId="0" fontId="5" fillId="0" borderId="0" xfId="4" applyFont="1"/>
    <xf numFmtId="14" fontId="6" fillId="0" borderId="0" xfId="4" applyNumberFormat="1" applyFont="1"/>
    <xf numFmtId="0" fontId="12" fillId="0" borderId="0" xfId="4" applyFont="1"/>
    <xf numFmtId="0" fontId="5" fillId="0" borderId="24" xfId="5" applyFont="1" applyBorder="1" applyAlignment="1">
      <alignment horizontal="center" vertical="center" wrapText="1"/>
    </xf>
    <xf numFmtId="0" fontId="5" fillId="0" borderId="62" xfId="5" applyFont="1" applyBorder="1" applyAlignment="1">
      <alignment horizontal="center" vertical="center" wrapText="1"/>
    </xf>
    <xf numFmtId="0" fontId="5" fillId="0" borderId="50" xfId="4" applyFont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51" xfId="4" applyFont="1" applyBorder="1" applyAlignment="1">
      <alignment horizontal="center" vertical="center"/>
    </xf>
    <xf numFmtId="0" fontId="5" fillId="0" borderId="54" xfId="4" applyFont="1" applyBorder="1" applyAlignment="1">
      <alignment horizontal="center" vertical="center"/>
    </xf>
    <xf numFmtId="0" fontId="5" fillId="0" borderId="63" xfId="5" applyFont="1" applyBorder="1" applyAlignment="1">
      <alignment horizontal="center" vertical="center"/>
    </xf>
    <xf numFmtId="0" fontId="5" fillId="0" borderId="51" xfId="5" applyFont="1" applyBorder="1" applyAlignment="1">
      <alignment horizontal="center" vertical="center"/>
    </xf>
    <xf numFmtId="0" fontId="5" fillId="0" borderId="52" xfId="5" applyFont="1" applyBorder="1" applyAlignment="1">
      <alignment horizontal="center" vertical="center"/>
    </xf>
    <xf numFmtId="0" fontId="5" fillId="0" borderId="64" xfId="5" applyFont="1" applyBorder="1" applyAlignment="1">
      <alignment horizontal="center" vertical="center"/>
    </xf>
    <xf numFmtId="0" fontId="12" fillId="4" borderId="65" xfId="4" applyFont="1" applyFill="1" applyBorder="1"/>
    <xf numFmtId="0" fontId="12" fillId="4" borderId="66" xfId="4" applyFont="1" applyFill="1" applyBorder="1"/>
    <xf numFmtId="0" fontId="12" fillId="4" borderId="67" xfId="4" applyFont="1" applyFill="1" applyBorder="1" applyAlignment="1">
      <alignment horizontal="left" indent="1"/>
    </xf>
    <xf numFmtId="0" fontId="12" fillId="4" borderId="68" xfId="4" applyFont="1" applyFill="1" applyBorder="1" applyAlignment="1">
      <alignment wrapText="1"/>
    </xf>
    <xf numFmtId="165" fontId="12" fillId="5" borderId="33" xfId="4" applyNumberFormat="1" applyFont="1" applyFill="1" applyBorder="1"/>
    <xf numFmtId="165" fontId="12" fillId="4" borderId="34" xfId="4" applyNumberFormat="1" applyFont="1" applyFill="1" applyBorder="1"/>
    <xf numFmtId="10" fontId="12" fillId="4" borderId="69" xfId="4" applyNumberFormat="1" applyFont="1" applyFill="1" applyBorder="1"/>
    <xf numFmtId="165" fontId="12" fillId="4" borderId="47" xfId="4" applyNumberFormat="1" applyFont="1" applyFill="1" applyBorder="1"/>
    <xf numFmtId="165" fontId="12" fillId="4" borderId="70" xfId="4" applyNumberFormat="1" applyFont="1" applyFill="1" applyBorder="1"/>
    <xf numFmtId="10" fontId="12" fillId="4" borderId="35" xfId="4" applyNumberFormat="1" applyFont="1" applyFill="1" applyBorder="1"/>
    <xf numFmtId="0" fontId="14" fillId="0" borderId="0" xfId="0" applyFont="1"/>
    <xf numFmtId="16" fontId="15" fillId="6" borderId="36" xfId="4" applyNumberFormat="1" applyFont="1" applyFill="1" applyBorder="1"/>
    <xf numFmtId="16" fontId="15" fillId="6" borderId="39" xfId="4" applyNumberFormat="1" applyFont="1" applyFill="1" applyBorder="1"/>
    <xf numFmtId="0" fontId="15" fillId="6" borderId="37" xfId="4" applyFont="1" applyFill="1" applyBorder="1" applyAlignment="1">
      <alignment horizontal="left" indent="1"/>
    </xf>
    <xf numFmtId="0" fontId="15" fillId="6" borderId="40" xfId="4" applyFont="1" applyFill="1" applyBorder="1" applyAlignment="1">
      <alignment horizontal="left" wrapText="1" indent="1"/>
    </xf>
    <xf numFmtId="165" fontId="15" fillId="7" borderId="71" xfId="4" applyNumberFormat="1" applyFont="1" applyFill="1" applyBorder="1"/>
    <xf numFmtId="165" fontId="15" fillId="7" borderId="37" xfId="4" applyNumberFormat="1" applyFont="1" applyFill="1" applyBorder="1"/>
    <xf numFmtId="10" fontId="15" fillId="7" borderId="72" xfId="4" applyNumberFormat="1" applyFont="1" applyFill="1" applyBorder="1"/>
    <xf numFmtId="165" fontId="15" fillId="6" borderId="39" xfId="4" applyNumberFormat="1" applyFont="1" applyFill="1" applyBorder="1"/>
    <xf numFmtId="165" fontId="15" fillId="6" borderId="37" xfId="4" applyNumberFormat="1" applyFont="1" applyFill="1" applyBorder="1"/>
    <xf numFmtId="10" fontId="15" fillId="6" borderId="72" xfId="4" applyNumberFormat="1" applyFont="1" applyFill="1" applyBorder="1"/>
    <xf numFmtId="165" fontId="15" fillId="6" borderId="73" xfId="4" applyNumberFormat="1" applyFont="1" applyFill="1" applyBorder="1"/>
    <xf numFmtId="10" fontId="15" fillId="6" borderId="40" xfId="4" applyNumberFormat="1" applyFont="1" applyFill="1" applyBorder="1"/>
    <xf numFmtId="16" fontId="15" fillId="6" borderId="74" xfId="4" applyNumberFormat="1" applyFont="1" applyFill="1" applyBorder="1"/>
    <xf numFmtId="16" fontId="15" fillId="6" borderId="75" xfId="4" applyNumberFormat="1" applyFont="1" applyFill="1" applyBorder="1"/>
    <xf numFmtId="0" fontId="15" fillId="6" borderId="76" xfId="4" applyFont="1" applyFill="1" applyBorder="1" applyAlignment="1">
      <alignment horizontal="left" indent="1"/>
    </xf>
    <xf numFmtId="0" fontId="15" fillId="6" borderId="77" xfId="4" applyFont="1" applyFill="1" applyBorder="1" applyAlignment="1">
      <alignment horizontal="left" wrapText="1" indent="1"/>
    </xf>
    <xf numFmtId="165" fontId="15" fillId="7" borderId="78" xfId="4" applyNumberFormat="1" applyFont="1" applyFill="1" applyBorder="1"/>
    <xf numFmtId="165" fontId="15" fillId="7" borderId="76" xfId="4" applyNumberFormat="1" applyFont="1" applyFill="1" applyBorder="1"/>
    <xf numFmtId="10" fontId="15" fillId="7" borderId="79" xfId="4" applyNumberFormat="1" applyFont="1" applyFill="1" applyBorder="1"/>
    <xf numFmtId="165" fontId="15" fillId="6" borderId="75" xfId="4" applyNumberFormat="1" applyFont="1" applyFill="1" applyBorder="1"/>
    <xf numFmtId="165" fontId="15" fillId="6" borderId="76" xfId="4" applyNumberFormat="1" applyFont="1" applyFill="1" applyBorder="1"/>
    <xf numFmtId="10" fontId="15" fillId="6" borderId="79" xfId="4" applyNumberFormat="1" applyFont="1" applyFill="1" applyBorder="1"/>
    <xf numFmtId="165" fontId="15" fillId="6" borderId="80" xfId="4" applyNumberFormat="1" applyFont="1" applyFill="1" applyBorder="1"/>
    <xf numFmtId="10" fontId="15" fillId="6" borderId="77" xfId="4" applyNumberFormat="1" applyFont="1" applyFill="1" applyBorder="1"/>
    <xf numFmtId="0" fontId="12" fillId="6" borderId="65" xfId="4" applyFont="1" applyFill="1" applyBorder="1"/>
    <xf numFmtId="0" fontId="12" fillId="6" borderId="66" xfId="4" applyFont="1" applyFill="1" applyBorder="1"/>
    <xf numFmtId="16" fontId="12" fillId="6" borderId="66" xfId="4" applyNumberFormat="1" applyFont="1" applyFill="1" applyBorder="1"/>
    <xf numFmtId="0" fontId="12" fillId="6" borderId="67" xfId="4" applyFont="1" applyFill="1" applyBorder="1" applyAlignment="1">
      <alignment horizontal="left" indent="1"/>
    </xf>
    <xf numFmtId="0" fontId="12" fillId="6" borderId="68" xfId="4" applyFont="1" applyFill="1" applyBorder="1" applyAlignment="1">
      <alignment wrapText="1"/>
    </xf>
    <xf numFmtId="165" fontId="12" fillId="6" borderId="67" xfId="4" applyNumberFormat="1" applyFont="1" applyFill="1" applyBorder="1"/>
    <xf numFmtId="10" fontId="12" fillId="6" borderId="82" xfId="4" applyNumberFormat="1" applyFont="1" applyFill="1" applyBorder="1"/>
    <xf numFmtId="165" fontId="12" fillId="6" borderId="66" xfId="4" applyNumberFormat="1" applyFont="1" applyFill="1" applyBorder="1"/>
    <xf numFmtId="165" fontId="12" fillId="6" borderId="83" xfId="4" applyNumberFormat="1" applyFont="1" applyFill="1" applyBorder="1"/>
    <xf numFmtId="10" fontId="12" fillId="6" borderId="68" xfId="4" applyNumberFormat="1" applyFont="1" applyFill="1" applyBorder="1"/>
    <xf numFmtId="16" fontId="15" fillId="3" borderId="36" xfId="4" applyNumberFormat="1" applyFont="1" applyFill="1" applyBorder="1"/>
    <xf numFmtId="16" fontId="15" fillId="3" borderId="39" xfId="4" applyNumberFormat="1" applyFont="1" applyFill="1" applyBorder="1"/>
    <xf numFmtId="0" fontId="15" fillId="3" borderId="37" xfId="4" applyFont="1" applyFill="1" applyBorder="1" applyAlignment="1">
      <alignment horizontal="left" indent="1"/>
    </xf>
    <xf numFmtId="0" fontId="15" fillId="3" borderId="40" xfId="4" applyFont="1" applyFill="1" applyBorder="1" applyAlignment="1">
      <alignment horizontal="left" wrapText="1" indent="1"/>
    </xf>
    <xf numFmtId="165" fontId="15" fillId="3" borderId="39" xfId="4" applyNumberFormat="1" applyFont="1" applyFill="1" applyBorder="1"/>
    <xf numFmtId="165" fontId="15" fillId="3" borderId="37" xfId="4" applyNumberFormat="1" applyFont="1" applyFill="1" applyBorder="1"/>
    <xf numFmtId="10" fontId="15" fillId="3" borderId="72" xfId="4" applyNumberFormat="1" applyFont="1" applyFill="1" applyBorder="1"/>
    <xf numFmtId="165" fontId="15" fillId="3" borderId="73" xfId="4" applyNumberFormat="1" applyFont="1" applyFill="1" applyBorder="1"/>
    <xf numFmtId="10" fontId="15" fillId="3" borderId="40" xfId="4" applyNumberFormat="1" applyFont="1" applyFill="1" applyBorder="1"/>
    <xf numFmtId="14" fontId="5" fillId="0" borderId="36" xfId="4" applyNumberFormat="1" applyFont="1" applyBorder="1"/>
    <xf numFmtId="14" fontId="5" fillId="0" borderId="39" xfId="4" applyNumberFormat="1" applyFont="1" applyBorder="1"/>
    <xf numFmtId="0" fontId="5" fillId="0" borderId="37" xfId="4" applyFont="1" applyBorder="1" applyAlignment="1">
      <alignment horizontal="left" indent="1"/>
    </xf>
    <xf numFmtId="0" fontId="8" fillId="0" borderId="40" xfId="4" applyFont="1" applyFill="1" applyBorder="1" applyAlignment="1">
      <alignment horizontal="left" wrapText="1" indent="3"/>
    </xf>
    <xf numFmtId="165" fontId="8" fillId="7" borderId="71" xfId="4" applyNumberFormat="1" applyFont="1" applyFill="1" applyBorder="1"/>
    <xf numFmtId="165" fontId="8" fillId="7" borderId="37" xfId="4" applyNumberFormat="1" applyFont="1" applyFill="1" applyBorder="1"/>
    <xf numFmtId="10" fontId="8" fillId="7" borderId="72" xfId="4" applyNumberFormat="1" applyFont="1" applyFill="1" applyBorder="1"/>
    <xf numFmtId="165" fontId="8" fillId="0" borderId="39" xfId="4" applyNumberFormat="1" applyFont="1" applyBorder="1"/>
    <xf numFmtId="165" fontId="8" fillId="0" borderId="37" xfId="4" applyNumberFormat="1" applyFont="1" applyBorder="1"/>
    <xf numFmtId="10" fontId="8" fillId="0" borderId="72" xfId="4" applyNumberFormat="1" applyFont="1" applyBorder="1"/>
    <xf numFmtId="165" fontId="8" fillId="0" borderId="73" xfId="4" applyNumberFormat="1" applyFont="1" applyBorder="1"/>
    <xf numFmtId="10" fontId="8" fillId="0" borderId="40" xfId="4" applyNumberFormat="1" applyFont="1" applyBorder="1"/>
    <xf numFmtId="165" fontId="8" fillId="8" borderId="39" xfId="4" applyNumberFormat="1" applyFont="1" applyFill="1" applyBorder="1"/>
    <xf numFmtId="165" fontId="8" fillId="8" borderId="37" xfId="4" applyNumberFormat="1" applyFont="1" applyFill="1" applyBorder="1"/>
    <xf numFmtId="0" fontId="8" fillId="0" borderId="40" xfId="4" applyFont="1" applyBorder="1" applyAlignment="1">
      <alignment horizontal="left" wrapText="1" indent="3"/>
    </xf>
    <xf numFmtId="165" fontId="15" fillId="0" borderId="39" xfId="4" applyNumberFormat="1" applyFont="1" applyFill="1" applyBorder="1"/>
    <xf numFmtId="165" fontId="15" fillId="0" borderId="37" xfId="4" applyNumberFormat="1" applyFont="1" applyFill="1" applyBorder="1"/>
    <xf numFmtId="10" fontId="15" fillId="0" borderId="72" xfId="4" applyNumberFormat="1" applyFont="1" applyFill="1" applyBorder="1"/>
    <xf numFmtId="165" fontId="15" fillId="0" borderId="73" xfId="4" applyNumberFormat="1" applyFont="1" applyFill="1" applyBorder="1"/>
    <xf numFmtId="10" fontId="15" fillId="0" borderId="40" xfId="4" applyNumberFormat="1" applyFont="1" applyFill="1" applyBorder="1"/>
    <xf numFmtId="14" fontId="5" fillId="0" borderId="74" xfId="4" applyNumberFormat="1" applyFont="1" applyBorder="1"/>
    <xf numFmtId="14" fontId="5" fillId="0" borderId="75" xfId="4" applyNumberFormat="1" applyFont="1" applyBorder="1"/>
    <xf numFmtId="0" fontId="5" fillId="0" borderId="76" xfId="4" applyFont="1" applyBorder="1" applyAlignment="1">
      <alignment horizontal="left" indent="1"/>
    </xf>
    <xf numFmtId="0" fontId="8" fillId="0" borderId="77" xfId="4" applyFont="1" applyBorder="1" applyAlignment="1">
      <alignment horizontal="left" wrapText="1" indent="3"/>
    </xf>
    <xf numFmtId="165" fontId="8" fillId="7" borderId="84" xfId="4" applyNumberFormat="1" applyFont="1" applyFill="1" applyBorder="1"/>
    <xf numFmtId="165" fontId="8" fillId="7" borderId="42" xfId="4" applyNumberFormat="1" applyFont="1" applyFill="1" applyBorder="1"/>
    <xf numFmtId="10" fontId="8" fillId="7" borderId="85" xfId="4" applyNumberFormat="1" applyFont="1" applyFill="1" applyBorder="1"/>
    <xf numFmtId="165" fontId="8" fillId="0" borderId="44" xfId="4" applyNumberFormat="1" applyFont="1" applyBorder="1"/>
    <xf numFmtId="165" fontId="8" fillId="0" borderId="42" xfId="4" applyNumberFormat="1" applyFont="1" applyBorder="1"/>
    <xf numFmtId="10" fontId="8" fillId="0" borderId="85" xfId="4" applyNumberFormat="1" applyFont="1" applyBorder="1"/>
    <xf numFmtId="165" fontId="8" fillId="0" borderId="86" xfId="4" applyNumberFormat="1" applyFont="1" applyBorder="1"/>
    <xf numFmtId="10" fontId="8" fillId="0" borderId="45" xfId="4" applyNumberFormat="1" applyFont="1" applyBorder="1"/>
    <xf numFmtId="165" fontId="12" fillId="0" borderId="81" xfId="4" applyNumberFormat="1" applyFont="1" applyFill="1" applyBorder="1"/>
    <xf numFmtId="165" fontId="12" fillId="0" borderId="67" xfId="4" applyNumberFormat="1" applyFont="1" applyFill="1" applyBorder="1"/>
    <xf numFmtId="165" fontId="8" fillId="0" borderId="37" xfId="4" applyNumberFormat="1" applyFont="1" applyFill="1" applyBorder="1"/>
    <xf numFmtId="165" fontId="15" fillId="9" borderId="36" xfId="4" applyNumberFormat="1" applyFont="1" applyFill="1" applyBorder="1"/>
    <xf numFmtId="0" fontId="5" fillId="0" borderId="88" xfId="5" applyFont="1" applyBorder="1" applyAlignment="1">
      <alignment horizontal="center" vertical="center" wrapText="1"/>
    </xf>
    <xf numFmtId="0" fontId="5" fillId="0" borderId="89" xfId="5" applyFont="1" applyBorder="1" applyAlignment="1">
      <alignment horizontal="center" vertical="center" wrapText="1"/>
    </xf>
    <xf numFmtId="0" fontId="5" fillId="0" borderId="27" xfId="5" applyFont="1" applyBorder="1" applyAlignment="1">
      <alignment horizontal="center" vertical="center" wrapText="1"/>
    </xf>
    <xf numFmtId="0" fontId="5" fillId="0" borderId="28" xfId="5" applyFont="1" applyBorder="1" applyAlignment="1">
      <alignment horizontal="center" vertical="center" wrapText="1"/>
    </xf>
    <xf numFmtId="165" fontId="12" fillId="4" borderId="90" xfId="4" applyNumberFormat="1" applyFont="1" applyFill="1" applyBorder="1"/>
    <xf numFmtId="10" fontId="12" fillId="4" borderId="70" xfId="4" applyNumberFormat="1" applyFont="1" applyFill="1" applyBorder="1"/>
    <xf numFmtId="10" fontId="15" fillId="6" borderId="73" xfId="4" applyNumberFormat="1" applyFont="1" applyFill="1" applyBorder="1"/>
    <xf numFmtId="10" fontId="15" fillId="6" borderId="80" xfId="4" applyNumberFormat="1" applyFont="1" applyFill="1" applyBorder="1"/>
    <xf numFmtId="10" fontId="12" fillId="6" borderId="83" xfId="4" applyNumberFormat="1" applyFont="1" applyFill="1" applyBorder="1"/>
    <xf numFmtId="10" fontId="15" fillId="3" borderId="73" xfId="4" applyNumberFormat="1" applyFont="1" applyFill="1" applyBorder="1"/>
    <xf numFmtId="10" fontId="8" fillId="0" borderId="73" xfId="4" applyNumberFormat="1" applyFont="1" applyBorder="1"/>
    <xf numFmtId="10" fontId="15" fillId="0" borderId="73" xfId="4" applyNumberFormat="1" applyFont="1" applyFill="1" applyBorder="1"/>
    <xf numFmtId="10" fontId="8" fillId="0" borderId="86" xfId="4" applyNumberFormat="1" applyFont="1" applyBorder="1"/>
    <xf numFmtId="165" fontId="15" fillId="7" borderId="36" xfId="4" applyNumberFormat="1" applyFont="1" applyFill="1" applyBorder="1"/>
    <xf numFmtId="0" fontId="0" fillId="0" borderId="1" xfId="0" applyBorder="1" applyAlignment="1">
      <alignment horizontal="center" vertical="center"/>
    </xf>
    <xf numFmtId="0" fontId="5" fillId="0" borderId="45" xfId="3" applyFont="1" applyFill="1" applyBorder="1" applyAlignment="1">
      <alignment horizontal="left" vertical="center" indent="1"/>
    </xf>
    <xf numFmtId="165" fontId="15" fillId="7" borderId="73" xfId="4" applyNumberFormat="1" applyFont="1" applyFill="1" applyBorder="1"/>
    <xf numFmtId="165" fontId="8" fillId="7" borderId="73" xfId="4" applyNumberFormat="1" applyFont="1" applyFill="1" applyBorder="1"/>
    <xf numFmtId="165" fontId="8" fillId="7" borderId="86" xfId="4" applyNumberFormat="1" applyFont="1" applyFill="1" applyBorder="1"/>
    <xf numFmtId="10" fontId="15" fillId="7" borderId="40" xfId="4" applyNumberFormat="1" applyFont="1" applyFill="1" applyBorder="1"/>
    <xf numFmtId="10" fontId="8" fillId="7" borderId="40" xfId="4" applyNumberFormat="1" applyFont="1" applyFill="1" applyBorder="1"/>
    <xf numFmtId="10" fontId="8" fillId="7" borderId="45" xfId="4" applyNumberFormat="1" applyFont="1" applyFill="1" applyBorder="1"/>
    <xf numFmtId="165" fontId="15" fillId="7" borderId="80" xfId="4" applyNumberFormat="1" applyFont="1" applyFill="1" applyBorder="1"/>
    <xf numFmtId="10" fontId="15" fillId="7" borderId="77" xfId="4" applyNumberFormat="1" applyFont="1" applyFill="1" applyBorder="1"/>
    <xf numFmtId="0" fontId="6" fillId="0" borderId="34" xfId="3" applyFont="1" applyFill="1" applyBorder="1" applyAlignment="1">
      <alignment horizontal="left" vertical="center" indent="1"/>
    </xf>
    <xf numFmtId="0" fontId="5" fillId="0" borderId="30" xfId="3" applyFont="1" applyFill="1" applyBorder="1" applyAlignment="1">
      <alignment horizontal="left" vertical="center" indent="1"/>
    </xf>
    <xf numFmtId="16" fontId="5" fillId="0" borderId="37" xfId="3" applyNumberFormat="1" applyFont="1" applyFill="1" applyBorder="1" applyAlignment="1">
      <alignment horizontal="left" vertical="center" indent="1"/>
    </xf>
    <xf numFmtId="16" fontId="5" fillId="0" borderId="42" xfId="3" applyNumberFormat="1" applyFont="1" applyFill="1" applyBorder="1" applyAlignment="1">
      <alignment horizontal="left" vertical="center" indent="1"/>
    </xf>
    <xf numFmtId="0" fontId="8" fillId="0" borderId="30" xfId="3" applyFont="1" applyFill="1" applyBorder="1" applyAlignment="1">
      <alignment horizontal="left" vertical="center" indent="1"/>
    </xf>
    <xf numFmtId="16" fontId="8" fillId="0" borderId="37" xfId="3" applyNumberFormat="1" applyFont="1" applyFill="1" applyBorder="1" applyAlignment="1">
      <alignment horizontal="left" vertical="center" indent="1"/>
    </xf>
    <xf numFmtId="16" fontId="8" fillId="0" borderId="42" xfId="3" applyNumberFormat="1" applyFont="1" applyFill="1" applyBorder="1" applyAlignment="1">
      <alignment horizontal="left" vertical="center" indent="1"/>
    </xf>
    <xf numFmtId="0" fontId="6" fillId="0" borderId="51" xfId="3" applyFont="1" applyFill="1" applyBorder="1" applyAlignment="1">
      <alignment horizontal="left" vertical="center" indent="1"/>
    </xf>
    <xf numFmtId="0" fontId="9" fillId="0" borderId="34" xfId="3" applyFont="1" applyFill="1" applyBorder="1" applyAlignment="1">
      <alignment horizontal="left" vertical="center" indent="1"/>
    </xf>
    <xf numFmtId="0" fontId="5" fillId="0" borderId="37" xfId="3" applyFont="1" applyFill="1" applyBorder="1" applyAlignment="1">
      <alignment horizontal="left" vertical="center" indent="1"/>
    </xf>
    <xf numFmtId="14" fontId="5" fillId="0" borderId="37" xfId="3" applyNumberFormat="1" applyFont="1" applyFill="1" applyBorder="1" applyAlignment="1">
      <alignment horizontal="left" vertical="center" indent="1"/>
    </xf>
    <xf numFmtId="0" fontId="8" fillId="0" borderId="37" xfId="3" applyFont="1" applyFill="1" applyBorder="1" applyAlignment="1">
      <alignment horizontal="left" vertical="center" indent="1"/>
    </xf>
    <xf numFmtId="0" fontId="5" fillId="0" borderId="24" xfId="5" applyFont="1" applyBorder="1" applyAlignment="1">
      <alignment horizontal="center" vertical="center" wrapText="1"/>
    </xf>
    <xf numFmtId="0" fontId="5" fillId="0" borderId="0" xfId="4" applyFont="1"/>
    <xf numFmtId="0" fontId="5" fillId="0" borderId="24" xfId="5" applyFont="1" applyBorder="1" applyAlignment="1">
      <alignment horizontal="center" vertical="center" wrapText="1"/>
    </xf>
    <xf numFmtId="0" fontId="5" fillId="0" borderId="51" xfId="4" applyFont="1" applyBorder="1" applyAlignment="1">
      <alignment horizontal="center" vertical="center"/>
    </xf>
    <xf numFmtId="0" fontId="5" fillId="0" borderId="54" xfId="4" applyFont="1" applyBorder="1" applyAlignment="1">
      <alignment horizontal="center" vertical="center"/>
    </xf>
    <xf numFmtId="0" fontId="5" fillId="0" borderId="51" xfId="5" applyFont="1" applyBorder="1" applyAlignment="1">
      <alignment horizontal="center" vertical="center"/>
    </xf>
    <xf numFmtId="165" fontId="12" fillId="4" borderId="34" xfId="4" applyNumberFormat="1" applyFont="1" applyFill="1" applyBorder="1"/>
    <xf numFmtId="10" fontId="12" fillId="4" borderId="35" xfId="4" applyNumberFormat="1" applyFont="1" applyFill="1" applyBorder="1"/>
    <xf numFmtId="0" fontId="14" fillId="0" borderId="0" xfId="0" applyFont="1"/>
    <xf numFmtId="165" fontId="15" fillId="7" borderId="37" xfId="4" applyNumberFormat="1" applyFont="1" applyFill="1" applyBorder="1"/>
    <xf numFmtId="165" fontId="15" fillId="7" borderId="76" xfId="4" applyNumberFormat="1" applyFont="1" applyFill="1" applyBorder="1"/>
    <xf numFmtId="165" fontId="12" fillId="6" borderId="67" xfId="4" applyNumberFormat="1" applyFont="1" applyFill="1" applyBorder="1"/>
    <xf numFmtId="10" fontId="12" fillId="6" borderId="68" xfId="4" applyNumberFormat="1" applyFont="1" applyFill="1" applyBorder="1"/>
    <xf numFmtId="165" fontId="8" fillId="7" borderId="37" xfId="4" applyNumberFormat="1" applyFont="1" applyFill="1" applyBorder="1"/>
    <xf numFmtId="165" fontId="8" fillId="7" borderId="42" xfId="4" applyNumberFormat="1" applyFont="1" applyFill="1" applyBorder="1"/>
    <xf numFmtId="165" fontId="12" fillId="0" borderId="67" xfId="4" applyNumberFormat="1" applyFont="1" applyFill="1" applyBorder="1"/>
    <xf numFmtId="10" fontId="15" fillId="7" borderId="40" xfId="4" applyNumberFormat="1" applyFont="1" applyFill="1" applyBorder="1"/>
    <xf numFmtId="10" fontId="8" fillId="7" borderId="40" xfId="4" applyNumberFormat="1" applyFont="1" applyFill="1" applyBorder="1"/>
    <xf numFmtId="10" fontId="8" fillId="7" borderId="45" xfId="4" applyNumberFormat="1" applyFont="1" applyFill="1" applyBorder="1"/>
    <xf numFmtId="10" fontId="15" fillId="7" borderId="77" xfId="4" applyNumberFormat="1" applyFont="1" applyFill="1" applyBorder="1"/>
    <xf numFmtId="0" fontId="8" fillId="0" borderId="37" xfId="4" applyFont="1" applyFill="1" applyBorder="1" applyAlignment="1">
      <alignment horizontal="left" wrapText="1" indent="3"/>
    </xf>
    <xf numFmtId="0" fontId="8" fillId="0" borderId="37" xfId="4" applyFont="1" applyBorder="1" applyAlignment="1">
      <alignment horizontal="left" wrapText="1" indent="3"/>
    </xf>
    <xf numFmtId="0" fontId="5" fillId="0" borderId="54" xfId="5" applyFont="1" applyBorder="1" applyAlignment="1">
      <alignment horizontal="center" vertical="center"/>
    </xf>
    <xf numFmtId="0" fontId="12" fillId="4" borderId="67" xfId="4" applyFont="1" applyFill="1" applyBorder="1" applyAlignment="1">
      <alignment wrapText="1"/>
    </xf>
    <xf numFmtId="165" fontId="12" fillId="5" borderId="34" xfId="4" applyNumberFormat="1" applyFont="1" applyFill="1" applyBorder="1"/>
    <xf numFmtId="0" fontId="15" fillId="6" borderId="37" xfId="4" applyFont="1" applyFill="1" applyBorder="1" applyAlignment="1">
      <alignment horizontal="left" wrapText="1" indent="1"/>
    </xf>
    <xf numFmtId="0" fontId="15" fillId="6" borderId="76" xfId="4" applyFont="1" applyFill="1" applyBorder="1" applyAlignment="1">
      <alignment horizontal="left" wrapText="1" indent="1"/>
    </xf>
    <xf numFmtId="0" fontId="12" fillId="6" borderId="67" xfId="4" applyFont="1" applyFill="1" applyBorder="1" applyAlignment="1">
      <alignment wrapText="1"/>
    </xf>
    <xf numFmtId="0" fontId="15" fillId="3" borderId="37" xfId="4" applyFont="1" applyFill="1" applyBorder="1" applyAlignment="1">
      <alignment horizontal="left" wrapText="1" indent="1"/>
    </xf>
    <xf numFmtId="0" fontId="8" fillId="0" borderId="76" xfId="4" applyFont="1" applyBorder="1" applyAlignment="1">
      <alignment horizontal="left" wrapText="1" indent="3"/>
    </xf>
    <xf numFmtId="165" fontId="12" fillId="4" borderId="34" xfId="4" applyNumberFormat="1" applyFont="1" applyFill="1" applyBorder="1"/>
    <xf numFmtId="165" fontId="12" fillId="4" borderId="47" xfId="4" applyNumberFormat="1" applyFont="1" applyFill="1" applyBorder="1"/>
    <xf numFmtId="165" fontId="15" fillId="6" borderId="39" xfId="4" applyNumberFormat="1" applyFont="1" applyFill="1" applyBorder="1"/>
    <xf numFmtId="165" fontId="15" fillId="6" borderId="37" xfId="4" applyNumberFormat="1" applyFont="1" applyFill="1" applyBorder="1"/>
    <xf numFmtId="165" fontId="15" fillId="6" borderId="75" xfId="4" applyNumberFormat="1" applyFont="1" applyFill="1" applyBorder="1"/>
    <xf numFmtId="165" fontId="15" fillId="6" borderId="76" xfId="4" applyNumberFormat="1" applyFont="1" applyFill="1" applyBorder="1"/>
    <xf numFmtId="165" fontId="12" fillId="6" borderId="67" xfId="4" applyNumberFormat="1" applyFont="1" applyFill="1" applyBorder="1"/>
    <xf numFmtId="165" fontId="12" fillId="6" borderId="66" xfId="4" applyNumberFormat="1" applyFont="1" applyFill="1" applyBorder="1"/>
    <xf numFmtId="165" fontId="15" fillId="3" borderId="39" xfId="4" applyNumberFormat="1" applyFont="1" applyFill="1" applyBorder="1"/>
    <xf numFmtId="165" fontId="15" fillId="3" borderId="37" xfId="4" applyNumberFormat="1" applyFont="1" applyFill="1" applyBorder="1"/>
    <xf numFmtId="165" fontId="8" fillId="0" borderId="39" xfId="4" applyNumberFormat="1" applyFont="1" applyBorder="1"/>
    <xf numFmtId="165" fontId="8" fillId="0" borderId="37" xfId="4" applyNumberFormat="1" applyFont="1" applyBorder="1"/>
    <xf numFmtId="165" fontId="8" fillId="8" borderId="39" xfId="4" applyNumberFormat="1" applyFont="1" applyFill="1" applyBorder="1"/>
    <xf numFmtId="165" fontId="8" fillId="8" borderId="37" xfId="4" applyNumberFormat="1" applyFont="1" applyFill="1" applyBorder="1"/>
    <xf numFmtId="165" fontId="15" fillId="0" borderId="39" xfId="4" applyNumberFormat="1" applyFont="1" applyFill="1" applyBorder="1"/>
    <xf numFmtId="165" fontId="15" fillId="0" borderId="37" xfId="4" applyNumberFormat="1" applyFont="1" applyFill="1" applyBorder="1"/>
    <xf numFmtId="165" fontId="8" fillId="0" borderId="44" xfId="4" applyNumberFormat="1" applyFont="1" applyBorder="1"/>
    <xf numFmtId="165" fontId="8" fillId="0" borderId="42" xfId="4" applyNumberFormat="1" applyFont="1" applyBorder="1"/>
    <xf numFmtId="49" fontId="8" fillId="0" borderId="37" xfId="4" applyNumberFormat="1" applyFont="1" applyFill="1" applyBorder="1" applyAlignment="1">
      <alignment horizontal="left" wrapText="1" indent="3"/>
    </xf>
    <xf numFmtId="49" fontId="8" fillId="0" borderId="37" xfId="4" applyNumberFormat="1" applyFont="1" applyBorder="1" applyAlignment="1">
      <alignment horizontal="left" wrapText="1" indent="3"/>
    </xf>
    <xf numFmtId="0" fontId="8" fillId="0" borderId="37" xfId="4" applyFont="1" applyFill="1" applyBorder="1" applyAlignment="1">
      <alignment horizontal="left" indent="3"/>
    </xf>
    <xf numFmtId="0" fontId="8" fillId="0" borderId="37" xfId="4" applyFont="1" applyBorder="1" applyAlignment="1">
      <alignment horizontal="left" indent="3"/>
    </xf>
    <xf numFmtId="165" fontId="5" fillId="0" borderId="0" xfId="4" applyNumberFormat="1" applyFont="1"/>
    <xf numFmtId="165" fontId="14" fillId="0" borderId="0" xfId="0" applyNumberFormat="1" applyFont="1"/>
    <xf numFmtId="165" fontId="8" fillId="3" borderId="37" xfId="4" applyNumberFormat="1" applyFont="1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horizontal="center" vertical="center"/>
    </xf>
    <xf numFmtId="0" fontId="5" fillId="0" borderId="5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5" xfId="4" applyFont="1" applyBorder="1" applyAlignment="1">
      <alignment horizontal="center" vertical="center" wrapText="1"/>
    </xf>
    <xf numFmtId="0" fontId="5" fillId="0" borderId="16" xfId="4" applyFont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0" borderId="8" xfId="4" applyFont="1" applyBorder="1" applyAlignment="1">
      <alignment horizontal="center" vertical="center" wrapText="1"/>
    </xf>
    <xf numFmtId="0" fontId="5" fillId="0" borderId="9" xfId="4" applyFont="1" applyBorder="1" applyAlignment="1">
      <alignment horizontal="center" vertical="center" wrapText="1"/>
    </xf>
    <xf numFmtId="0" fontId="5" fillId="10" borderId="95" xfId="4" applyFont="1" applyFill="1" applyBorder="1" applyAlignment="1">
      <alignment horizontal="center" vertical="center" wrapText="1"/>
    </xf>
    <xf numFmtId="0" fontId="5" fillId="10" borderId="14" xfId="4" applyFont="1" applyFill="1" applyBorder="1" applyAlignment="1">
      <alignment horizontal="center" vertical="center" wrapText="1"/>
    </xf>
    <xf numFmtId="0" fontId="5" fillId="10" borderId="24" xfId="4" applyFont="1" applyFill="1" applyBorder="1" applyAlignment="1">
      <alignment horizontal="center" vertical="center" wrapText="1"/>
    </xf>
    <xf numFmtId="0" fontId="5" fillId="10" borderId="2" xfId="5" applyFont="1" applyFill="1" applyBorder="1" applyAlignment="1">
      <alignment horizontal="center" vertical="center" wrapText="1"/>
    </xf>
    <xf numFmtId="0" fontId="5" fillId="10" borderId="24" xfId="5" applyFont="1" applyFill="1" applyBorder="1" applyAlignment="1">
      <alignment horizontal="center" vertical="center" wrapText="1"/>
    </xf>
    <xf numFmtId="0" fontId="5" fillId="10" borderId="7" xfId="5" applyNumberFormat="1" applyFont="1" applyFill="1" applyBorder="1" applyAlignment="1">
      <alignment horizontal="center" vertical="center" wrapText="1"/>
    </xf>
    <xf numFmtId="0" fontId="5" fillId="10" borderId="9" xfId="5" applyNumberFormat="1" applyFont="1" applyFill="1" applyBorder="1" applyAlignment="1">
      <alignment horizontal="center" vertical="center" wrapText="1"/>
    </xf>
    <xf numFmtId="0" fontId="5" fillId="10" borderId="17" xfId="5" applyFont="1" applyFill="1" applyBorder="1" applyAlignment="1">
      <alignment horizontal="center" vertical="center" wrapText="1"/>
    </xf>
    <xf numFmtId="0" fontId="5" fillId="10" borderId="28" xfId="5" applyFont="1" applyFill="1" applyBorder="1" applyAlignment="1">
      <alignment horizontal="center" vertical="center" wrapText="1"/>
    </xf>
    <xf numFmtId="0" fontId="5" fillId="0" borderId="57" xfId="5" applyNumberFormat="1" applyFont="1" applyBorder="1" applyAlignment="1">
      <alignment horizontal="center" vertical="center" wrapText="1"/>
    </xf>
    <xf numFmtId="0" fontId="5" fillId="0" borderId="8" xfId="5" applyNumberFormat="1" applyFont="1" applyBorder="1" applyAlignment="1">
      <alignment horizontal="center" vertical="center" wrapText="1"/>
    </xf>
    <xf numFmtId="0" fontId="5" fillId="0" borderId="9" xfId="5" applyNumberFormat="1" applyFont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 wrapText="1"/>
    </xf>
    <xf numFmtId="0" fontId="5" fillId="0" borderId="58" xfId="4" applyFont="1" applyBorder="1" applyAlignment="1">
      <alignment horizontal="center" vertical="center" wrapText="1"/>
    </xf>
    <xf numFmtId="0" fontId="5" fillId="0" borderId="92" xfId="4" applyFont="1" applyBorder="1" applyAlignment="1">
      <alignment horizontal="center" vertical="center" wrapText="1"/>
    </xf>
    <xf numFmtId="0" fontId="5" fillId="0" borderId="93" xfId="4" applyFont="1" applyBorder="1" applyAlignment="1">
      <alignment horizontal="center" vertical="center" wrapText="1"/>
    </xf>
    <xf numFmtId="0" fontId="5" fillId="0" borderId="94" xfId="4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1" xfId="5" applyNumberFormat="1" applyFont="1" applyBorder="1" applyAlignment="1">
      <alignment horizontal="center" vertical="center" wrapText="1"/>
    </xf>
    <xf numFmtId="0" fontId="5" fillId="0" borderId="22" xfId="5" applyNumberFormat="1" applyFont="1" applyBorder="1" applyAlignment="1">
      <alignment horizontal="center" vertical="center" wrapText="1"/>
    </xf>
    <xf numFmtId="0" fontId="5" fillId="0" borderId="59" xfId="5" applyFont="1" applyBorder="1" applyAlignment="1">
      <alignment horizontal="center" vertical="center" wrapText="1"/>
    </xf>
    <xf numFmtId="0" fontId="5" fillId="0" borderId="23" xfId="5" applyFont="1" applyBorder="1" applyAlignment="1">
      <alignment horizontal="center" vertical="center" wrapText="1"/>
    </xf>
    <xf numFmtId="0" fontId="5" fillId="0" borderId="5" xfId="5" applyNumberFormat="1" applyFont="1" applyBorder="1" applyAlignment="1">
      <alignment horizontal="center" vertical="center" wrapText="1"/>
    </xf>
    <xf numFmtId="0" fontId="5" fillId="0" borderId="87" xfId="5" applyNumberFormat="1" applyFont="1" applyBorder="1" applyAlignment="1">
      <alignment horizontal="center" vertical="center" wrapText="1"/>
    </xf>
    <xf numFmtId="0" fontId="5" fillId="0" borderId="60" xfId="5" applyNumberFormat="1" applyFont="1" applyBorder="1" applyAlignment="1">
      <alignment horizontal="center" vertical="center" wrapText="1"/>
    </xf>
    <xf numFmtId="0" fontId="5" fillId="0" borderId="61" xfId="5" applyNumberFormat="1" applyFont="1" applyBorder="1" applyAlignment="1">
      <alignment horizontal="center" vertical="center" wrapText="1"/>
    </xf>
    <xf numFmtId="0" fontId="5" fillId="0" borderId="55" xfId="4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59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95" xfId="4" applyFont="1" applyBorder="1" applyAlignment="1">
      <alignment horizontal="center" vertical="center"/>
    </xf>
    <xf numFmtId="0" fontId="5" fillId="0" borderId="14" xfId="4" applyFont="1" applyBorder="1" applyAlignment="1">
      <alignment horizontal="center" vertical="center"/>
    </xf>
    <xf numFmtId="0" fontId="5" fillId="0" borderId="56" xfId="4" applyFont="1" applyBorder="1" applyAlignment="1">
      <alignment horizontal="center" vertical="center"/>
    </xf>
    <xf numFmtId="0" fontId="5" fillId="0" borderId="58" xfId="4" applyFont="1" applyBorder="1" applyAlignment="1">
      <alignment horizontal="center" vertical="center"/>
    </xf>
    <xf numFmtId="0" fontId="5" fillId="0" borderId="55" xfId="5" applyNumberFormat="1" applyFont="1" applyBorder="1" applyAlignment="1">
      <alignment horizontal="center" vertical="center" wrapText="1"/>
    </xf>
    <xf numFmtId="0" fontId="5" fillId="0" borderId="16" xfId="5" applyNumberFormat="1" applyFont="1" applyBorder="1" applyAlignment="1">
      <alignment horizontal="center" vertical="center" wrapText="1"/>
    </xf>
    <xf numFmtId="0" fontId="5" fillId="0" borderId="91" xfId="5" applyNumberFormat="1" applyFont="1" applyBorder="1" applyAlignment="1">
      <alignment horizontal="center" vertical="center" wrapText="1"/>
    </xf>
  </cellXfs>
  <cellStyles count="6">
    <cellStyle name="Обычный" xfId="0" builtinId="0"/>
    <cellStyle name="Обычный 2" xfId="5"/>
    <cellStyle name="Обычный 3" xfId="4"/>
    <cellStyle name="Обычный_Копия Свод к селекторному совещанию 02-09-09 2" xfId="3"/>
    <cellStyle name="Процентный" xfId="2" builtinId="5"/>
    <cellStyle name="Финансовый" xfId="1" builtinId="3"/>
  </cellStyles>
  <dxfs count="39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2274792</xdr:colOff>
      <xdr:row>0</xdr:row>
      <xdr:rowOff>56029</xdr:rowOff>
    </xdr:from>
    <xdr:to>
      <xdr:col>21</xdr:col>
      <xdr:colOff>246529</xdr:colOff>
      <xdr:row>2</xdr:row>
      <xdr:rowOff>324969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49468" y="56029"/>
          <a:ext cx="12483355" cy="672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 (верхним границам сетей: определяется по сечениям коммерческого учета электроэнергии субъектов оптового рынка. являющихся основой для определения фактических величин потребления, экспорта/импорта электроэнергии в ГТП), без детализации. Сравнение идет с аналогичным периодом (сутками) прошлого года., нарастающим итогом.</a:t>
          </a:r>
        </a:p>
        <a:p>
          <a:r>
            <a:rPr lang="ru-RU" sz="1100" b="1"/>
            <a:t>Срок предоставления: ежедневно до 12:00 (МСК),</a:t>
          </a:r>
          <a:r>
            <a:rPr lang="ru-RU" sz="1100" b="1" baseline="0"/>
            <a:t> </a:t>
          </a:r>
          <a:r>
            <a:rPr lang="ru-RU" sz="1100" b="1"/>
            <a:t>в понедельник -</a:t>
          </a:r>
          <a:r>
            <a:rPr lang="ru-RU" sz="1100" b="1" baseline="0"/>
            <a:t>  отчеты за пятницу, субботу и воскресенье.</a:t>
          </a:r>
          <a:endParaRPr lang="ru-RU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68037</xdr:colOff>
      <xdr:row>10</xdr:row>
      <xdr:rowOff>13608</xdr:rowOff>
    </xdr:from>
    <xdr:to>
      <xdr:col>3</xdr:col>
      <xdr:colOff>2122715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17073" y="2435679"/>
          <a:ext cx="6014356" cy="8436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, "Отпуску из сети", "Выручке"  Сравнение идет с аналогичным интервалом времени  прошлого года., нарастающим итогом.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Срок предоставления: ежедневно по четвергам до 12:00 (МСК)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</xdr:colOff>
      <xdr:row>10</xdr:row>
      <xdr:rowOff>60832</xdr:rowOff>
    </xdr:from>
    <xdr:to>
      <xdr:col>3</xdr:col>
      <xdr:colOff>1918606</xdr:colOff>
      <xdr:row>14</xdr:row>
      <xdr:rowOff>33617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83720" y="2470097"/>
          <a:ext cx="5850004" cy="734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ТСО, "Отпуску из сети", "Котловому полезному отпуску",</a:t>
          </a:r>
          <a:r>
            <a:rPr lang="ru-RU" sz="1200" baseline="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"Выручке"</a:t>
          </a: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в соответствии с управленческой отчетностью</a:t>
          </a:r>
        </a:p>
        <a:p>
          <a:r>
            <a:rPr lang="ru-RU" sz="1100" b="1"/>
            <a:t>Срок предоставления: ежемесячно 17 числа  до 12:00 (МСК)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5"/>
  <sheetViews>
    <sheetView zoomScale="85" zoomScaleNormal="85" workbookViewId="0">
      <pane xSplit="4" ySplit="7" topLeftCell="E10" activePane="bottomRight" state="frozen"/>
      <selection pane="topRight" activeCell="E1" sqref="E1"/>
      <selection pane="bottomLeft" activeCell="A8" sqref="A8"/>
      <selection pane="bottomRight" activeCell="F27" sqref="F27"/>
    </sheetView>
  </sheetViews>
  <sheetFormatPr defaultRowHeight="15" x14ac:dyDescent="0.25"/>
  <cols>
    <col min="1" max="1" width="8" customWidth="1"/>
    <col min="2" max="2" width="20.140625" customWidth="1"/>
    <col min="3" max="3" width="25.42578125" customWidth="1"/>
    <col min="4" max="4" width="37.140625" customWidth="1"/>
    <col min="5" max="6" width="13.28515625" customWidth="1"/>
    <col min="7" max="7" width="16" customWidth="1"/>
    <col min="8" max="8" width="16.5703125" customWidth="1"/>
    <col min="9" max="9" width="12.42578125" customWidth="1"/>
    <col min="40" max="40" width="12.42578125" customWidth="1"/>
  </cols>
  <sheetData>
    <row r="1" spans="1:40" ht="15.75" x14ac:dyDescent="0.25">
      <c r="B1" s="7">
        <v>43932</v>
      </c>
      <c r="C1" t="s">
        <v>4</v>
      </c>
      <c r="E1" s="8" t="e">
        <f>#REF!-1</f>
        <v>#REF!</v>
      </c>
      <c r="F1" s="8">
        <f>B1-1</f>
        <v>43931</v>
      </c>
      <c r="G1" s="9">
        <f>F1-366</f>
        <v>43565</v>
      </c>
      <c r="H1" s="1"/>
      <c r="AN1" s="1"/>
    </row>
    <row r="2" spans="1:40" ht="15.75" x14ac:dyDescent="0.25">
      <c r="A2" s="1" t="str">
        <f>"Суточное электропотребление (отпуск в сеть), млн кВтч на "&amp;(TEXT(F1,"ДД.ММ.ГГГГ"))</f>
        <v>Суточное электропотребление (отпуск в сеть), млн кВтч на 10.04.2020</v>
      </c>
      <c r="B2" s="1"/>
      <c r="C2" s="1"/>
      <c r="E2" s="1"/>
      <c r="F2" s="1"/>
      <c r="G2" s="1"/>
      <c r="H2" s="1"/>
      <c r="AN2" s="1"/>
    </row>
    <row r="3" spans="1:40" ht="33.75" customHeight="1" thickBot="1" x14ac:dyDescent="0.3">
      <c r="A3" s="2"/>
      <c r="B3" s="2"/>
      <c r="C3" s="2"/>
      <c r="D3" s="10"/>
      <c r="E3" s="1"/>
      <c r="F3" s="1"/>
      <c r="G3" s="1"/>
      <c r="H3" s="1"/>
      <c r="AN3" s="1"/>
    </row>
    <row r="4" spans="1:40" x14ac:dyDescent="0.25">
      <c r="A4" s="312" t="s">
        <v>0</v>
      </c>
      <c r="B4" s="315" t="s">
        <v>1</v>
      </c>
      <c r="C4" s="315" t="s">
        <v>2</v>
      </c>
      <c r="D4" s="318" t="s">
        <v>3</v>
      </c>
      <c r="E4" s="321" t="s">
        <v>5</v>
      </c>
      <c r="F4" s="322"/>
      <c r="G4" s="322"/>
      <c r="H4" s="323"/>
      <c r="I4" s="304" t="s">
        <v>6</v>
      </c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05"/>
      <c r="AB4" s="305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6"/>
    </row>
    <row r="5" spans="1:40" x14ac:dyDescent="0.25">
      <c r="A5" s="313"/>
      <c r="B5" s="316"/>
      <c r="C5" s="316"/>
      <c r="D5" s="319"/>
      <c r="E5" s="11">
        <v>2019</v>
      </c>
      <c r="F5" s="11">
        <v>2019</v>
      </c>
      <c r="G5" s="5">
        <v>2020</v>
      </c>
      <c r="H5" s="310" t="s">
        <v>7</v>
      </c>
      <c r="I5" s="307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308"/>
      <c r="AA5" s="308"/>
      <c r="AB5" s="308"/>
      <c r="AC5" s="308"/>
      <c r="AD5" s="308"/>
      <c r="AE5" s="308"/>
      <c r="AF5" s="308"/>
      <c r="AG5" s="308"/>
      <c r="AH5" s="308"/>
      <c r="AI5" s="308"/>
      <c r="AJ5" s="308"/>
      <c r="AK5" s="308"/>
      <c r="AL5" s="308"/>
      <c r="AM5" s="309"/>
      <c r="AN5" s="3"/>
    </row>
    <row r="6" spans="1:40" ht="45" x14ac:dyDescent="0.25">
      <c r="A6" s="314"/>
      <c r="B6" s="317"/>
      <c r="C6" s="317"/>
      <c r="D6" s="320"/>
      <c r="E6" s="12" t="s">
        <v>8</v>
      </c>
      <c r="F6" s="12" t="str">
        <f>"факт"&amp;" по состоянию на "&amp;(TEXT(G1,"ДД.ММ.ГГГГ"))</f>
        <v>факт по состоянию на 10.04.2019</v>
      </c>
      <c r="G6" s="4" t="str">
        <f>"факт"&amp;" по состоянию на "&amp;(TEXT(B1,"ДД.ММ.ГГГГ"))</f>
        <v>факт по состоянию на 11.04.2020</v>
      </c>
      <c r="H6" s="311"/>
      <c r="I6" s="11">
        <v>1</v>
      </c>
      <c r="J6" s="5">
        <v>2</v>
      </c>
      <c r="K6" s="5">
        <v>3</v>
      </c>
      <c r="L6" s="5">
        <v>4</v>
      </c>
      <c r="M6" s="5">
        <v>5</v>
      </c>
      <c r="N6" s="5">
        <v>6</v>
      </c>
      <c r="O6" s="5">
        <v>7</v>
      </c>
      <c r="P6" s="5">
        <v>8</v>
      </c>
      <c r="Q6" s="5">
        <v>9</v>
      </c>
      <c r="R6" s="5">
        <v>10</v>
      </c>
      <c r="S6" s="5">
        <v>11</v>
      </c>
      <c r="T6" s="5">
        <v>12</v>
      </c>
      <c r="U6" s="5">
        <v>13</v>
      </c>
      <c r="V6" s="5">
        <v>14</v>
      </c>
      <c r="W6" s="5">
        <v>15</v>
      </c>
      <c r="X6" s="5">
        <v>16</v>
      </c>
      <c r="Y6" s="5">
        <v>17</v>
      </c>
      <c r="Z6" s="5">
        <v>18</v>
      </c>
      <c r="AA6" s="5">
        <v>19</v>
      </c>
      <c r="AB6" s="5">
        <v>20</v>
      </c>
      <c r="AC6" s="5">
        <v>21</v>
      </c>
      <c r="AD6" s="5">
        <v>22</v>
      </c>
      <c r="AE6" s="5">
        <v>23</v>
      </c>
      <c r="AF6" s="5">
        <v>24</v>
      </c>
      <c r="AG6" s="5">
        <v>25</v>
      </c>
      <c r="AH6" s="5">
        <v>26</v>
      </c>
      <c r="AI6" s="5">
        <v>27</v>
      </c>
      <c r="AJ6" s="5">
        <v>28</v>
      </c>
      <c r="AK6" s="227">
        <v>29</v>
      </c>
      <c r="AL6" s="5">
        <v>30</v>
      </c>
      <c r="AM6" s="13">
        <v>31</v>
      </c>
      <c r="AN6" s="3"/>
    </row>
    <row r="7" spans="1:40" ht="15.75" thickBot="1" x14ac:dyDescent="0.3">
      <c r="A7" s="14">
        <v>1</v>
      </c>
      <c r="B7" s="15">
        <f>A7+1</f>
        <v>2</v>
      </c>
      <c r="C7" s="15">
        <f t="shared" ref="C7:AM7" si="0">B7+1</f>
        <v>3</v>
      </c>
      <c r="D7" s="16">
        <f t="shared" si="0"/>
        <v>4</v>
      </c>
      <c r="E7" s="17">
        <f t="shared" si="0"/>
        <v>5</v>
      </c>
      <c r="F7" s="16">
        <f t="shared" si="0"/>
        <v>6</v>
      </c>
      <c r="G7" s="18" t="s">
        <v>215</v>
      </c>
      <c r="H7" s="18" t="s">
        <v>220</v>
      </c>
      <c r="I7" s="18">
        <v>9</v>
      </c>
      <c r="J7" s="18">
        <f t="shared" si="0"/>
        <v>10</v>
      </c>
      <c r="K7" s="18">
        <f t="shared" si="0"/>
        <v>11</v>
      </c>
      <c r="L7" s="18">
        <f t="shared" si="0"/>
        <v>12</v>
      </c>
      <c r="M7" s="18">
        <f t="shared" si="0"/>
        <v>13</v>
      </c>
      <c r="N7" s="18">
        <f t="shared" si="0"/>
        <v>14</v>
      </c>
      <c r="O7" s="18">
        <f t="shared" si="0"/>
        <v>15</v>
      </c>
      <c r="P7" s="18">
        <f t="shared" si="0"/>
        <v>16</v>
      </c>
      <c r="Q7" s="18">
        <f t="shared" si="0"/>
        <v>17</v>
      </c>
      <c r="R7" s="18">
        <f t="shared" si="0"/>
        <v>18</v>
      </c>
      <c r="S7" s="18">
        <f t="shared" si="0"/>
        <v>19</v>
      </c>
      <c r="T7" s="18">
        <f t="shared" si="0"/>
        <v>20</v>
      </c>
      <c r="U7" s="18">
        <f t="shared" si="0"/>
        <v>21</v>
      </c>
      <c r="V7" s="18">
        <f t="shared" si="0"/>
        <v>22</v>
      </c>
      <c r="W7" s="18">
        <f t="shared" si="0"/>
        <v>23</v>
      </c>
      <c r="X7" s="18">
        <f t="shared" si="0"/>
        <v>24</v>
      </c>
      <c r="Y7" s="18">
        <f t="shared" si="0"/>
        <v>25</v>
      </c>
      <c r="Z7" s="18">
        <f t="shared" si="0"/>
        <v>26</v>
      </c>
      <c r="AA7" s="18">
        <f t="shared" si="0"/>
        <v>27</v>
      </c>
      <c r="AB7" s="18">
        <f t="shared" si="0"/>
        <v>28</v>
      </c>
      <c r="AC7" s="18">
        <f t="shared" si="0"/>
        <v>29</v>
      </c>
      <c r="AD7" s="18">
        <f t="shared" si="0"/>
        <v>30</v>
      </c>
      <c r="AE7" s="18">
        <f t="shared" si="0"/>
        <v>31</v>
      </c>
      <c r="AF7" s="18">
        <f t="shared" si="0"/>
        <v>32</v>
      </c>
      <c r="AG7" s="18">
        <f t="shared" si="0"/>
        <v>33</v>
      </c>
      <c r="AH7" s="18">
        <f t="shared" si="0"/>
        <v>34</v>
      </c>
      <c r="AI7" s="18">
        <f t="shared" si="0"/>
        <v>35</v>
      </c>
      <c r="AJ7" s="18">
        <f t="shared" si="0"/>
        <v>36</v>
      </c>
      <c r="AK7" s="18">
        <f>AI7+1</f>
        <v>36</v>
      </c>
      <c r="AL7" s="18">
        <f>AJ7+1</f>
        <v>37</v>
      </c>
      <c r="AM7" s="19">
        <f t="shared" si="0"/>
        <v>38</v>
      </c>
      <c r="AN7" s="20"/>
    </row>
    <row r="8" spans="1:40" x14ac:dyDescent="0.25">
      <c r="A8" s="21">
        <v>1</v>
      </c>
      <c r="B8" s="22"/>
      <c r="C8" s="22" t="s">
        <v>9</v>
      </c>
      <c r="D8" s="23" t="s">
        <v>9</v>
      </c>
      <c r="E8" s="24">
        <f>SUM(E9:E19)</f>
        <v>1250</v>
      </c>
      <c r="F8" s="25">
        <f>SUM(F9:F19)</f>
        <v>820</v>
      </c>
      <c r="G8" s="26">
        <f>SUM(G9:G19)</f>
        <v>798</v>
      </c>
      <c r="H8" s="27">
        <f>IFERROR((G8-F8)/F8,"")</f>
        <v>-2.6829268292682926E-2</v>
      </c>
      <c r="I8" s="28">
        <f t="shared" ref="I8:AM8" si="1">SUM(I9:I19)</f>
        <v>25</v>
      </c>
      <c r="J8" s="29">
        <f t="shared" si="1"/>
        <v>23</v>
      </c>
      <c r="K8" s="29">
        <f t="shared" si="1"/>
        <v>16</v>
      </c>
      <c r="L8" s="29">
        <f t="shared" si="1"/>
        <v>22</v>
      </c>
      <c r="M8" s="29">
        <f t="shared" si="1"/>
        <v>34</v>
      </c>
      <c r="N8" s="29">
        <f t="shared" si="1"/>
        <v>23</v>
      </c>
      <c r="O8" s="29">
        <f t="shared" si="1"/>
        <v>16</v>
      </c>
      <c r="P8" s="29">
        <f t="shared" si="1"/>
        <v>22</v>
      </c>
      <c r="Q8" s="29">
        <f t="shared" si="1"/>
        <v>34</v>
      </c>
      <c r="R8" s="29">
        <f t="shared" si="1"/>
        <v>34</v>
      </c>
      <c r="S8" s="29">
        <f t="shared" si="1"/>
        <v>35</v>
      </c>
      <c r="T8" s="29">
        <f t="shared" si="1"/>
        <v>23</v>
      </c>
      <c r="U8" s="29">
        <f t="shared" si="1"/>
        <v>16</v>
      </c>
      <c r="V8" s="29">
        <f t="shared" si="1"/>
        <v>22</v>
      </c>
      <c r="W8" s="29">
        <f t="shared" si="1"/>
        <v>34</v>
      </c>
      <c r="X8" s="29">
        <f t="shared" si="1"/>
        <v>40</v>
      </c>
      <c r="Y8" s="29">
        <f t="shared" si="1"/>
        <v>41</v>
      </c>
      <c r="Z8" s="29">
        <f t="shared" si="1"/>
        <v>23</v>
      </c>
      <c r="AA8" s="29">
        <f t="shared" si="1"/>
        <v>16</v>
      </c>
      <c r="AB8" s="29">
        <f t="shared" si="1"/>
        <v>22</v>
      </c>
      <c r="AC8" s="29">
        <f t="shared" si="1"/>
        <v>34</v>
      </c>
      <c r="AD8" s="29">
        <f t="shared" si="1"/>
        <v>47</v>
      </c>
      <c r="AE8" s="29">
        <f t="shared" si="1"/>
        <v>48</v>
      </c>
      <c r="AF8" s="29">
        <f t="shared" si="1"/>
        <v>23</v>
      </c>
      <c r="AG8" s="29">
        <f t="shared" si="1"/>
        <v>16</v>
      </c>
      <c r="AH8" s="29">
        <f t="shared" si="1"/>
        <v>22</v>
      </c>
      <c r="AI8" s="29">
        <f t="shared" si="1"/>
        <v>34</v>
      </c>
      <c r="AJ8" s="29">
        <f t="shared" si="1"/>
        <v>53</v>
      </c>
      <c r="AK8" s="29">
        <f>SUM(AK9:AK19)</f>
        <v>0</v>
      </c>
      <c r="AL8" s="29">
        <f t="shared" si="1"/>
        <v>0</v>
      </c>
      <c r="AM8" s="30">
        <f t="shared" si="1"/>
        <v>0</v>
      </c>
      <c r="AN8" s="6"/>
    </row>
    <row r="9" spans="1:40" x14ac:dyDescent="0.25">
      <c r="A9" s="31" t="s">
        <v>10</v>
      </c>
      <c r="B9" s="32" t="s">
        <v>11</v>
      </c>
      <c r="C9" s="32" t="s">
        <v>9</v>
      </c>
      <c r="D9" s="33" t="s">
        <v>12</v>
      </c>
      <c r="E9" s="34">
        <v>1250</v>
      </c>
      <c r="F9" s="35">
        <v>820</v>
      </c>
      <c r="G9" s="36">
        <f>SUM(I9:AM9)</f>
        <v>798</v>
      </c>
      <c r="H9" s="37">
        <f t="shared" ref="H9:H72" si="2">IFERROR((G9-F9)/F9,"")</f>
        <v>-2.6829268292682926E-2</v>
      </c>
      <c r="I9" s="34">
        <v>25</v>
      </c>
      <c r="J9" s="38">
        <v>23</v>
      </c>
      <c r="K9" s="38">
        <v>16</v>
      </c>
      <c r="L9" s="38">
        <v>22</v>
      </c>
      <c r="M9" s="38">
        <v>34</v>
      </c>
      <c r="N9" s="38">
        <v>23</v>
      </c>
      <c r="O9" s="38">
        <v>16</v>
      </c>
      <c r="P9" s="38">
        <v>22</v>
      </c>
      <c r="Q9" s="38">
        <v>34</v>
      </c>
      <c r="R9" s="38">
        <v>34</v>
      </c>
      <c r="S9" s="38">
        <v>35</v>
      </c>
      <c r="T9" s="38">
        <v>23</v>
      </c>
      <c r="U9" s="38">
        <v>16</v>
      </c>
      <c r="V9" s="38">
        <v>22</v>
      </c>
      <c r="W9" s="38">
        <v>34</v>
      </c>
      <c r="X9" s="38">
        <v>40</v>
      </c>
      <c r="Y9" s="38">
        <v>41</v>
      </c>
      <c r="Z9" s="38">
        <v>23</v>
      </c>
      <c r="AA9" s="38">
        <v>16</v>
      </c>
      <c r="AB9" s="38">
        <v>22</v>
      </c>
      <c r="AC9" s="38">
        <v>34</v>
      </c>
      <c r="AD9" s="38">
        <v>47</v>
      </c>
      <c r="AE9" s="38">
        <v>48</v>
      </c>
      <c r="AF9" s="38">
        <v>23</v>
      </c>
      <c r="AG9" s="38">
        <v>16</v>
      </c>
      <c r="AH9" s="38">
        <v>22</v>
      </c>
      <c r="AI9" s="38">
        <v>34</v>
      </c>
      <c r="AJ9" s="38">
        <v>53</v>
      </c>
      <c r="AK9" s="38">
        <v>0</v>
      </c>
      <c r="AL9" s="38">
        <v>0</v>
      </c>
      <c r="AM9" s="39">
        <v>0</v>
      </c>
      <c r="AN9" s="40"/>
    </row>
    <row r="10" spans="1:40" x14ac:dyDescent="0.25">
      <c r="A10" s="31" t="s">
        <v>13</v>
      </c>
      <c r="B10" s="32"/>
      <c r="C10" s="32" t="s">
        <v>9</v>
      </c>
      <c r="D10" s="33" t="s">
        <v>14</v>
      </c>
      <c r="E10" s="34"/>
      <c r="F10" s="35"/>
      <c r="G10" s="36">
        <f t="shared" ref="G10:G19" si="3">SUM(I10:AM10)</f>
        <v>0</v>
      </c>
      <c r="H10" s="37" t="str">
        <f t="shared" si="2"/>
        <v/>
      </c>
      <c r="I10" s="34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9"/>
      <c r="AN10" s="40"/>
    </row>
    <row r="11" spans="1:40" x14ac:dyDescent="0.25">
      <c r="A11" s="31" t="s">
        <v>15</v>
      </c>
      <c r="B11" s="32"/>
      <c r="C11" s="32" t="s">
        <v>9</v>
      </c>
      <c r="D11" s="33" t="s">
        <v>16</v>
      </c>
      <c r="E11" s="34"/>
      <c r="F11" s="35"/>
      <c r="G11" s="36">
        <f t="shared" si="3"/>
        <v>0</v>
      </c>
      <c r="H11" s="37" t="str">
        <f t="shared" si="2"/>
        <v/>
      </c>
      <c r="I11" s="34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9"/>
      <c r="AN11" s="40"/>
    </row>
    <row r="12" spans="1:40" x14ac:dyDescent="0.25">
      <c r="A12" s="31" t="s">
        <v>17</v>
      </c>
      <c r="B12" s="32"/>
      <c r="C12" s="32" t="s">
        <v>9</v>
      </c>
      <c r="D12" s="33" t="s">
        <v>18</v>
      </c>
      <c r="E12" s="34"/>
      <c r="F12" s="35"/>
      <c r="G12" s="36">
        <f t="shared" si="3"/>
        <v>0</v>
      </c>
      <c r="H12" s="37" t="str">
        <f t="shared" si="2"/>
        <v/>
      </c>
      <c r="I12" s="34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40"/>
    </row>
    <row r="13" spans="1:40" x14ac:dyDescent="0.25">
      <c r="A13" s="31" t="s">
        <v>19</v>
      </c>
      <c r="B13" s="32"/>
      <c r="C13" s="32" t="s">
        <v>9</v>
      </c>
      <c r="D13" s="33" t="s">
        <v>20</v>
      </c>
      <c r="E13" s="34"/>
      <c r="F13" s="35"/>
      <c r="G13" s="36">
        <f t="shared" si="3"/>
        <v>0</v>
      </c>
      <c r="H13" s="37" t="str">
        <f t="shared" si="2"/>
        <v/>
      </c>
      <c r="I13" s="34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40"/>
    </row>
    <row r="14" spans="1:40" x14ac:dyDescent="0.25">
      <c r="A14" s="31" t="s">
        <v>21</v>
      </c>
      <c r="B14" s="32"/>
      <c r="C14" s="32" t="s">
        <v>9</v>
      </c>
      <c r="D14" s="33" t="s">
        <v>22</v>
      </c>
      <c r="E14" s="34"/>
      <c r="F14" s="35"/>
      <c r="G14" s="36">
        <f t="shared" si="3"/>
        <v>0</v>
      </c>
      <c r="H14" s="37" t="str">
        <f t="shared" si="2"/>
        <v/>
      </c>
      <c r="I14" s="34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40"/>
    </row>
    <row r="15" spans="1:40" x14ac:dyDescent="0.25">
      <c r="A15" s="31" t="s">
        <v>23</v>
      </c>
      <c r="B15" s="32"/>
      <c r="C15" s="32" t="s">
        <v>9</v>
      </c>
      <c r="D15" s="33" t="s">
        <v>24</v>
      </c>
      <c r="E15" s="34"/>
      <c r="F15" s="35"/>
      <c r="G15" s="36">
        <f t="shared" si="3"/>
        <v>0</v>
      </c>
      <c r="H15" s="37" t="str">
        <f t="shared" si="2"/>
        <v/>
      </c>
      <c r="I15" s="3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40"/>
    </row>
    <row r="16" spans="1:40" x14ac:dyDescent="0.25">
      <c r="A16" s="31" t="s">
        <v>25</v>
      </c>
      <c r="B16" s="32"/>
      <c r="C16" s="32" t="s">
        <v>9</v>
      </c>
      <c r="D16" s="33" t="s">
        <v>26</v>
      </c>
      <c r="E16" s="34"/>
      <c r="F16" s="35"/>
      <c r="G16" s="36">
        <f t="shared" si="3"/>
        <v>0</v>
      </c>
      <c r="H16" s="37" t="str">
        <f t="shared" si="2"/>
        <v/>
      </c>
      <c r="I16" s="34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40"/>
    </row>
    <row r="17" spans="1:40" x14ac:dyDescent="0.25">
      <c r="A17" s="31" t="s">
        <v>27</v>
      </c>
      <c r="B17" s="32"/>
      <c r="C17" s="32" t="s">
        <v>9</v>
      </c>
      <c r="D17" s="33" t="s">
        <v>28</v>
      </c>
      <c r="E17" s="34"/>
      <c r="F17" s="35"/>
      <c r="G17" s="36">
        <f t="shared" si="3"/>
        <v>0</v>
      </c>
      <c r="H17" s="37" t="str">
        <f t="shared" si="2"/>
        <v/>
      </c>
      <c r="I17" s="34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40"/>
    </row>
    <row r="18" spans="1:40" x14ac:dyDescent="0.25">
      <c r="A18" s="31" t="s">
        <v>29</v>
      </c>
      <c r="B18" s="32"/>
      <c r="C18" s="32" t="s">
        <v>9</v>
      </c>
      <c r="D18" s="33" t="s">
        <v>30</v>
      </c>
      <c r="E18" s="34"/>
      <c r="F18" s="35"/>
      <c r="G18" s="36">
        <f t="shared" si="3"/>
        <v>0</v>
      </c>
      <c r="H18" s="37" t="str">
        <f t="shared" si="2"/>
        <v/>
      </c>
      <c r="I18" s="34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40"/>
    </row>
    <row r="19" spans="1:40" ht="15.75" thickBot="1" x14ac:dyDescent="0.3">
      <c r="A19" s="41" t="s">
        <v>31</v>
      </c>
      <c r="B19" s="42"/>
      <c r="C19" s="42" t="s">
        <v>9</v>
      </c>
      <c r="D19" s="228" t="s">
        <v>32</v>
      </c>
      <c r="E19" s="44"/>
      <c r="F19" s="45"/>
      <c r="G19" s="46">
        <f t="shared" si="3"/>
        <v>0</v>
      </c>
      <c r="H19" s="47" t="str">
        <f t="shared" si="2"/>
        <v/>
      </c>
      <c r="I19" s="44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9"/>
      <c r="AN19" s="40"/>
    </row>
    <row r="20" spans="1:40" x14ac:dyDescent="0.25">
      <c r="A20" s="50">
        <v>2</v>
      </c>
      <c r="B20" s="51"/>
      <c r="C20" s="237" t="s">
        <v>33</v>
      </c>
      <c r="D20" s="52" t="s">
        <v>33</v>
      </c>
      <c r="E20" s="28">
        <f>SUM(E22:E31)</f>
        <v>0</v>
      </c>
      <c r="F20" s="53">
        <f>SUM(F22:F31)</f>
        <v>0</v>
      </c>
      <c r="G20" s="29">
        <f>SUM(G22:G31)</f>
        <v>0</v>
      </c>
      <c r="H20" s="54" t="str">
        <f t="shared" si="2"/>
        <v/>
      </c>
      <c r="I20" s="28">
        <f t="shared" ref="I20:AM20" si="4">SUM(I22:I31)</f>
        <v>0</v>
      </c>
      <c r="J20" s="29">
        <f t="shared" si="4"/>
        <v>0</v>
      </c>
      <c r="K20" s="29">
        <f t="shared" si="4"/>
        <v>0</v>
      </c>
      <c r="L20" s="29">
        <f t="shared" si="4"/>
        <v>0</v>
      </c>
      <c r="M20" s="29">
        <f t="shared" si="4"/>
        <v>0</v>
      </c>
      <c r="N20" s="29">
        <f t="shared" si="4"/>
        <v>0</v>
      </c>
      <c r="O20" s="29">
        <f t="shared" si="4"/>
        <v>0</v>
      </c>
      <c r="P20" s="29">
        <f t="shared" si="4"/>
        <v>0</v>
      </c>
      <c r="Q20" s="29">
        <f t="shared" si="4"/>
        <v>0</v>
      </c>
      <c r="R20" s="29">
        <f t="shared" si="4"/>
        <v>0</v>
      </c>
      <c r="S20" s="29">
        <f t="shared" si="4"/>
        <v>0</v>
      </c>
      <c r="T20" s="29">
        <f t="shared" si="4"/>
        <v>0</v>
      </c>
      <c r="U20" s="29">
        <f t="shared" si="4"/>
        <v>0</v>
      </c>
      <c r="V20" s="29">
        <f t="shared" si="4"/>
        <v>0</v>
      </c>
      <c r="W20" s="29">
        <f t="shared" si="4"/>
        <v>0</v>
      </c>
      <c r="X20" s="29">
        <f t="shared" si="4"/>
        <v>0</v>
      </c>
      <c r="Y20" s="29">
        <f t="shared" si="4"/>
        <v>0</v>
      </c>
      <c r="Z20" s="29">
        <f t="shared" si="4"/>
        <v>0</v>
      </c>
      <c r="AA20" s="29">
        <f t="shared" si="4"/>
        <v>0</v>
      </c>
      <c r="AB20" s="29">
        <f t="shared" si="4"/>
        <v>0</v>
      </c>
      <c r="AC20" s="29">
        <f t="shared" si="4"/>
        <v>0</v>
      </c>
      <c r="AD20" s="29">
        <f t="shared" si="4"/>
        <v>0</v>
      </c>
      <c r="AE20" s="29">
        <f t="shared" si="4"/>
        <v>0</v>
      </c>
      <c r="AF20" s="29">
        <f t="shared" si="4"/>
        <v>0</v>
      </c>
      <c r="AG20" s="29">
        <f t="shared" si="4"/>
        <v>0</v>
      </c>
      <c r="AH20" s="29">
        <f t="shared" si="4"/>
        <v>0</v>
      </c>
      <c r="AI20" s="29">
        <f t="shared" si="4"/>
        <v>0</v>
      </c>
      <c r="AJ20" s="29">
        <f t="shared" si="4"/>
        <v>0</v>
      </c>
      <c r="AK20" s="29">
        <f t="shared" si="4"/>
        <v>0</v>
      </c>
      <c r="AL20" s="29">
        <f t="shared" si="4"/>
        <v>0</v>
      </c>
      <c r="AM20" s="30">
        <f t="shared" si="4"/>
        <v>0</v>
      </c>
      <c r="AN20" s="6"/>
    </row>
    <row r="21" spans="1:40" x14ac:dyDescent="0.25">
      <c r="A21" s="55" t="s">
        <v>34</v>
      </c>
      <c r="B21" s="56"/>
      <c r="C21" s="238" t="s">
        <v>33</v>
      </c>
      <c r="D21" s="57" t="s">
        <v>35</v>
      </c>
      <c r="E21" s="58">
        <f>E20-E31</f>
        <v>0</v>
      </c>
      <c r="F21" s="59">
        <f>F20-F31</f>
        <v>0</v>
      </c>
      <c r="G21" s="60">
        <f t="shared" ref="G21:AM21" si="5">G20-G31</f>
        <v>0</v>
      </c>
      <c r="H21" s="61" t="str">
        <f t="shared" si="2"/>
        <v/>
      </c>
      <c r="I21" s="58">
        <f t="shared" si="5"/>
        <v>0</v>
      </c>
      <c r="J21" s="60">
        <f t="shared" si="5"/>
        <v>0</v>
      </c>
      <c r="K21" s="60">
        <f t="shared" si="5"/>
        <v>0</v>
      </c>
      <c r="L21" s="60">
        <f t="shared" si="5"/>
        <v>0</v>
      </c>
      <c r="M21" s="60">
        <f t="shared" si="5"/>
        <v>0</v>
      </c>
      <c r="N21" s="60">
        <f t="shared" si="5"/>
        <v>0</v>
      </c>
      <c r="O21" s="60">
        <f t="shared" si="5"/>
        <v>0</v>
      </c>
      <c r="P21" s="60">
        <f t="shared" si="5"/>
        <v>0</v>
      </c>
      <c r="Q21" s="60">
        <f t="shared" si="5"/>
        <v>0</v>
      </c>
      <c r="R21" s="60">
        <f t="shared" si="5"/>
        <v>0</v>
      </c>
      <c r="S21" s="60">
        <f t="shared" si="5"/>
        <v>0</v>
      </c>
      <c r="T21" s="60">
        <f t="shared" si="5"/>
        <v>0</v>
      </c>
      <c r="U21" s="60">
        <f t="shared" si="5"/>
        <v>0</v>
      </c>
      <c r="V21" s="60">
        <f t="shared" si="5"/>
        <v>0</v>
      </c>
      <c r="W21" s="60">
        <f t="shared" si="5"/>
        <v>0</v>
      </c>
      <c r="X21" s="60">
        <f t="shared" si="5"/>
        <v>0</v>
      </c>
      <c r="Y21" s="60">
        <f t="shared" si="5"/>
        <v>0</v>
      </c>
      <c r="Z21" s="60">
        <f t="shared" si="5"/>
        <v>0</v>
      </c>
      <c r="AA21" s="60">
        <f t="shared" si="5"/>
        <v>0</v>
      </c>
      <c r="AB21" s="60">
        <f t="shared" si="5"/>
        <v>0</v>
      </c>
      <c r="AC21" s="60">
        <f t="shared" si="5"/>
        <v>0</v>
      </c>
      <c r="AD21" s="60">
        <f t="shared" si="5"/>
        <v>0</v>
      </c>
      <c r="AE21" s="60">
        <f t="shared" si="5"/>
        <v>0</v>
      </c>
      <c r="AF21" s="60">
        <f t="shared" si="5"/>
        <v>0</v>
      </c>
      <c r="AG21" s="60">
        <f t="shared" si="5"/>
        <v>0</v>
      </c>
      <c r="AH21" s="60">
        <f t="shared" si="5"/>
        <v>0</v>
      </c>
      <c r="AI21" s="60">
        <f t="shared" si="5"/>
        <v>0</v>
      </c>
      <c r="AJ21" s="60">
        <f t="shared" si="5"/>
        <v>0</v>
      </c>
      <c r="AK21" s="60">
        <f t="shared" si="5"/>
        <v>0</v>
      </c>
      <c r="AL21" s="60">
        <f t="shared" si="5"/>
        <v>0</v>
      </c>
      <c r="AM21" s="62">
        <f t="shared" si="5"/>
        <v>0</v>
      </c>
      <c r="AN21" s="40"/>
    </row>
    <row r="22" spans="1:40" x14ac:dyDescent="0.25">
      <c r="A22" s="31" t="s">
        <v>36</v>
      </c>
      <c r="B22" s="32"/>
      <c r="C22" s="239" t="s">
        <v>33</v>
      </c>
      <c r="D22" s="63" t="s">
        <v>37</v>
      </c>
      <c r="E22" s="34"/>
      <c r="F22" s="35"/>
      <c r="G22" s="36">
        <f t="shared" ref="G22:G31" si="6">SUM(I22:AM22)</f>
        <v>0</v>
      </c>
      <c r="H22" s="37" t="str">
        <f t="shared" si="2"/>
        <v/>
      </c>
      <c r="I22" s="34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9"/>
      <c r="AN22" s="40"/>
    </row>
    <row r="23" spans="1:40" x14ac:dyDescent="0.25">
      <c r="A23" s="31" t="s">
        <v>38</v>
      </c>
      <c r="B23" s="32"/>
      <c r="C23" s="239" t="s">
        <v>33</v>
      </c>
      <c r="D23" s="63" t="s">
        <v>39</v>
      </c>
      <c r="E23" s="34"/>
      <c r="F23" s="35"/>
      <c r="G23" s="36">
        <f t="shared" si="6"/>
        <v>0</v>
      </c>
      <c r="H23" s="37" t="str">
        <f t="shared" si="2"/>
        <v/>
      </c>
      <c r="I23" s="3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9"/>
      <c r="AN23" s="40"/>
    </row>
    <row r="24" spans="1:40" x14ac:dyDescent="0.25">
      <c r="A24" s="31" t="s">
        <v>40</v>
      </c>
      <c r="B24" s="32"/>
      <c r="C24" s="239" t="s">
        <v>33</v>
      </c>
      <c r="D24" s="63" t="s">
        <v>41</v>
      </c>
      <c r="E24" s="34"/>
      <c r="F24" s="35"/>
      <c r="G24" s="36">
        <f t="shared" si="6"/>
        <v>0</v>
      </c>
      <c r="H24" s="37" t="str">
        <f t="shared" si="2"/>
        <v/>
      </c>
      <c r="I24" s="3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9"/>
      <c r="AN24" s="40"/>
    </row>
    <row r="25" spans="1:40" x14ac:dyDescent="0.25">
      <c r="A25" s="31" t="s">
        <v>42</v>
      </c>
      <c r="B25" s="32"/>
      <c r="C25" s="239" t="s">
        <v>33</v>
      </c>
      <c r="D25" s="63" t="s">
        <v>43</v>
      </c>
      <c r="E25" s="34"/>
      <c r="F25" s="35"/>
      <c r="G25" s="36">
        <f t="shared" si="6"/>
        <v>0</v>
      </c>
      <c r="H25" s="37" t="str">
        <f t="shared" si="2"/>
        <v/>
      </c>
      <c r="I25" s="3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9"/>
      <c r="AN25" s="40"/>
    </row>
    <row r="26" spans="1:40" x14ac:dyDescent="0.25">
      <c r="A26" s="31" t="s">
        <v>44</v>
      </c>
      <c r="B26" s="32"/>
      <c r="C26" s="239" t="s">
        <v>33</v>
      </c>
      <c r="D26" s="63" t="s">
        <v>45</v>
      </c>
      <c r="E26" s="34"/>
      <c r="F26" s="35"/>
      <c r="G26" s="36">
        <f t="shared" si="6"/>
        <v>0</v>
      </c>
      <c r="H26" s="37" t="str">
        <f t="shared" si="2"/>
        <v/>
      </c>
      <c r="I26" s="34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9"/>
      <c r="AN26" s="40"/>
    </row>
    <row r="27" spans="1:40" x14ac:dyDescent="0.25">
      <c r="A27" s="31" t="s">
        <v>46</v>
      </c>
      <c r="B27" s="32"/>
      <c r="C27" s="239" t="s">
        <v>33</v>
      </c>
      <c r="D27" s="63" t="s">
        <v>47</v>
      </c>
      <c r="E27" s="34"/>
      <c r="F27" s="35"/>
      <c r="G27" s="36">
        <f t="shared" si="6"/>
        <v>0</v>
      </c>
      <c r="H27" s="37" t="str">
        <f t="shared" si="2"/>
        <v/>
      </c>
      <c r="I27" s="34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9"/>
      <c r="AN27" s="40"/>
    </row>
    <row r="28" spans="1:40" x14ac:dyDescent="0.25">
      <c r="A28" s="31" t="s">
        <v>48</v>
      </c>
      <c r="B28" s="32"/>
      <c r="C28" s="239" t="s">
        <v>33</v>
      </c>
      <c r="D28" s="63" t="s">
        <v>49</v>
      </c>
      <c r="E28" s="34"/>
      <c r="F28" s="35"/>
      <c r="G28" s="36">
        <f t="shared" si="6"/>
        <v>0</v>
      </c>
      <c r="H28" s="37" t="str">
        <f t="shared" si="2"/>
        <v/>
      </c>
      <c r="I28" s="34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9"/>
      <c r="AN28" s="40"/>
    </row>
    <row r="29" spans="1:40" x14ac:dyDescent="0.25">
      <c r="A29" s="31" t="s">
        <v>50</v>
      </c>
      <c r="B29" s="32"/>
      <c r="C29" s="239" t="s">
        <v>33</v>
      </c>
      <c r="D29" s="63" t="s">
        <v>51</v>
      </c>
      <c r="E29" s="34"/>
      <c r="F29" s="35"/>
      <c r="G29" s="36">
        <f t="shared" si="6"/>
        <v>0</v>
      </c>
      <c r="H29" s="37" t="str">
        <f t="shared" si="2"/>
        <v/>
      </c>
      <c r="I29" s="34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9"/>
      <c r="AN29" s="40"/>
    </row>
    <row r="30" spans="1:40" x14ac:dyDescent="0.25">
      <c r="A30" s="31" t="s">
        <v>52</v>
      </c>
      <c r="B30" s="32"/>
      <c r="C30" s="239" t="s">
        <v>33</v>
      </c>
      <c r="D30" s="63" t="s">
        <v>53</v>
      </c>
      <c r="E30" s="34"/>
      <c r="F30" s="35"/>
      <c r="G30" s="36">
        <f t="shared" si="6"/>
        <v>0</v>
      </c>
      <c r="H30" s="37" t="str">
        <f t="shared" si="2"/>
        <v/>
      </c>
      <c r="I30" s="34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9"/>
      <c r="AN30" s="40"/>
    </row>
    <row r="31" spans="1:40" ht="15.75" thickBot="1" x14ac:dyDescent="0.3">
      <c r="A31" s="41" t="s">
        <v>54</v>
      </c>
      <c r="B31" s="42"/>
      <c r="C31" s="240" t="s">
        <v>33</v>
      </c>
      <c r="D31" s="64" t="s">
        <v>55</v>
      </c>
      <c r="E31" s="44"/>
      <c r="F31" s="45"/>
      <c r="G31" s="46">
        <f t="shared" si="6"/>
        <v>0</v>
      </c>
      <c r="H31" s="47" t="str">
        <f t="shared" si="2"/>
        <v/>
      </c>
      <c r="I31" s="44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9"/>
      <c r="AN31" s="40"/>
    </row>
    <row r="32" spans="1:40" x14ac:dyDescent="0.25">
      <c r="A32" s="50">
        <v>3</v>
      </c>
      <c r="B32" s="51"/>
      <c r="C32" s="51" t="s">
        <v>56</v>
      </c>
      <c r="D32" s="52" t="s">
        <v>56</v>
      </c>
      <c r="E32" s="28">
        <f>SUM(E33:E39)</f>
        <v>0</v>
      </c>
      <c r="F32" s="53">
        <f>SUM(F33:F39)</f>
        <v>0</v>
      </c>
      <c r="G32" s="29">
        <f>SUM(G33:G39)</f>
        <v>0</v>
      </c>
      <c r="H32" s="54" t="str">
        <f t="shared" si="2"/>
        <v/>
      </c>
      <c r="I32" s="28">
        <f t="shared" ref="I32:AM32" si="7">SUM(I33:I39)</f>
        <v>0</v>
      </c>
      <c r="J32" s="29">
        <f t="shared" si="7"/>
        <v>0</v>
      </c>
      <c r="K32" s="29">
        <f t="shared" si="7"/>
        <v>0</v>
      </c>
      <c r="L32" s="29">
        <f t="shared" si="7"/>
        <v>0</v>
      </c>
      <c r="M32" s="29">
        <f t="shared" si="7"/>
        <v>0</v>
      </c>
      <c r="N32" s="29">
        <f t="shared" si="7"/>
        <v>0</v>
      </c>
      <c r="O32" s="29">
        <f t="shared" si="7"/>
        <v>0</v>
      </c>
      <c r="P32" s="29">
        <f t="shared" si="7"/>
        <v>0</v>
      </c>
      <c r="Q32" s="29">
        <f t="shared" si="7"/>
        <v>0</v>
      </c>
      <c r="R32" s="29">
        <f t="shared" si="7"/>
        <v>0</v>
      </c>
      <c r="S32" s="29">
        <f t="shared" si="7"/>
        <v>0</v>
      </c>
      <c r="T32" s="29">
        <f t="shared" si="7"/>
        <v>0</v>
      </c>
      <c r="U32" s="29">
        <f t="shared" si="7"/>
        <v>0</v>
      </c>
      <c r="V32" s="29">
        <f t="shared" si="7"/>
        <v>0</v>
      </c>
      <c r="W32" s="29">
        <f t="shared" si="7"/>
        <v>0</v>
      </c>
      <c r="X32" s="29">
        <f t="shared" si="7"/>
        <v>0</v>
      </c>
      <c r="Y32" s="29">
        <f t="shared" si="7"/>
        <v>0</v>
      </c>
      <c r="Z32" s="29">
        <f t="shared" si="7"/>
        <v>0</v>
      </c>
      <c r="AA32" s="29">
        <f t="shared" si="7"/>
        <v>0</v>
      </c>
      <c r="AB32" s="29">
        <f t="shared" si="7"/>
        <v>0</v>
      </c>
      <c r="AC32" s="29">
        <f t="shared" si="7"/>
        <v>0</v>
      </c>
      <c r="AD32" s="29">
        <f t="shared" si="7"/>
        <v>0</v>
      </c>
      <c r="AE32" s="29">
        <f t="shared" si="7"/>
        <v>0</v>
      </c>
      <c r="AF32" s="29">
        <f t="shared" si="7"/>
        <v>0</v>
      </c>
      <c r="AG32" s="29">
        <f t="shared" si="7"/>
        <v>0</v>
      </c>
      <c r="AH32" s="29">
        <f t="shared" si="7"/>
        <v>0</v>
      </c>
      <c r="AI32" s="29">
        <f t="shared" si="7"/>
        <v>0</v>
      </c>
      <c r="AJ32" s="29">
        <f t="shared" si="7"/>
        <v>0</v>
      </c>
      <c r="AK32" s="29">
        <f t="shared" si="7"/>
        <v>0</v>
      </c>
      <c r="AL32" s="29">
        <f t="shared" si="7"/>
        <v>0</v>
      </c>
      <c r="AM32" s="30">
        <f t="shared" si="7"/>
        <v>0</v>
      </c>
      <c r="AN32" s="6"/>
    </row>
    <row r="33" spans="1:40" x14ac:dyDescent="0.25">
      <c r="A33" s="31" t="s">
        <v>57</v>
      </c>
      <c r="B33" s="32"/>
      <c r="C33" s="32" t="s">
        <v>56</v>
      </c>
      <c r="D33" s="33" t="s">
        <v>58</v>
      </c>
      <c r="E33" s="34"/>
      <c r="F33" s="35"/>
      <c r="G33" s="36">
        <f t="shared" ref="G33:G39" si="8">SUM(I33:AM33)</f>
        <v>0</v>
      </c>
      <c r="H33" s="37" t="str">
        <f t="shared" si="2"/>
        <v/>
      </c>
      <c r="I33" s="34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9"/>
      <c r="AN33" s="40"/>
    </row>
    <row r="34" spans="1:40" x14ac:dyDescent="0.25">
      <c r="A34" s="31" t="s">
        <v>59</v>
      </c>
      <c r="B34" s="32"/>
      <c r="C34" s="32" t="s">
        <v>56</v>
      </c>
      <c r="D34" s="33" t="s">
        <v>60</v>
      </c>
      <c r="E34" s="34"/>
      <c r="F34" s="35"/>
      <c r="G34" s="36">
        <f t="shared" si="8"/>
        <v>0</v>
      </c>
      <c r="H34" s="37" t="str">
        <f t="shared" si="2"/>
        <v/>
      </c>
      <c r="I34" s="34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9"/>
      <c r="AN34" s="40"/>
    </row>
    <row r="35" spans="1:40" x14ac:dyDescent="0.25">
      <c r="A35" s="31" t="s">
        <v>61</v>
      </c>
      <c r="B35" s="32"/>
      <c r="C35" s="32" t="s">
        <v>56</v>
      </c>
      <c r="D35" s="33" t="s">
        <v>62</v>
      </c>
      <c r="E35" s="34"/>
      <c r="F35" s="35"/>
      <c r="G35" s="36">
        <f t="shared" si="8"/>
        <v>0</v>
      </c>
      <c r="H35" s="37" t="str">
        <f t="shared" si="2"/>
        <v/>
      </c>
      <c r="I35" s="34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9"/>
      <c r="AN35" s="40"/>
    </row>
    <row r="36" spans="1:40" x14ac:dyDescent="0.25">
      <c r="A36" s="31" t="s">
        <v>63</v>
      </c>
      <c r="B36" s="32"/>
      <c r="C36" s="32" t="s">
        <v>56</v>
      </c>
      <c r="D36" s="33" t="s">
        <v>64</v>
      </c>
      <c r="E36" s="34"/>
      <c r="F36" s="35"/>
      <c r="G36" s="36">
        <f t="shared" si="8"/>
        <v>0</v>
      </c>
      <c r="H36" s="37" t="str">
        <f t="shared" si="2"/>
        <v/>
      </c>
      <c r="I36" s="34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9"/>
      <c r="AN36" s="40"/>
    </row>
    <row r="37" spans="1:40" x14ac:dyDescent="0.25">
      <c r="A37" s="31" t="s">
        <v>65</v>
      </c>
      <c r="B37" s="32"/>
      <c r="C37" s="32" t="s">
        <v>56</v>
      </c>
      <c r="D37" s="33" t="s">
        <v>66</v>
      </c>
      <c r="E37" s="34"/>
      <c r="F37" s="35"/>
      <c r="G37" s="36">
        <f t="shared" si="8"/>
        <v>0</v>
      </c>
      <c r="H37" s="37" t="str">
        <f t="shared" si="2"/>
        <v/>
      </c>
      <c r="I37" s="34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9"/>
      <c r="AN37" s="40"/>
    </row>
    <row r="38" spans="1:40" x14ac:dyDescent="0.25">
      <c r="A38" s="31" t="s">
        <v>67</v>
      </c>
      <c r="B38" s="32"/>
      <c r="C38" s="32" t="s">
        <v>56</v>
      </c>
      <c r="D38" s="33" t="s">
        <v>68</v>
      </c>
      <c r="E38" s="34"/>
      <c r="F38" s="35"/>
      <c r="G38" s="36">
        <f t="shared" si="8"/>
        <v>0</v>
      </c>
      <c r="H38" s="37" t="str">
        <f t="shared" si="2"/>
        <v/>
      </c>
      <c r="I38" s="34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9"/>
      <c r="AN38" s="40"/>
    </row>
    <row r="39" spans="1:40" ht="15.75" thickBot="1" x14ac:dyDescent="0.3">
      <c r="A39" s="41" t="s">
        <v>69</v>
      </c>
      <c r="B39" s="42"/>
      <c r="C39" s="42" t="s">
        <v>56</v>
      </c>
      <c r="D39" s="43" t="s">
        <v>70</v>
      </c>
      <c r="E39" s="44"/>
      <c r="F39" s="45"/>
      <c r="G39" s="46">
        <f t="shared" si="8"/>
        <v>0</v>
      </c>
      <c r="H39" s="47" t="str">
        <f t="shared" si="2"/>
        <v/>
      </c>
      <c r="I39" s="44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9"/>
      <c r="AN39" s="40"/>
    </row>
    <row r="40" spans="1:40" x14ac:dyDescent="0.25">
      <c r="A40" s="50">
        <v>4</v>
      </c>
      <c r="B40" s="51"/>
      <c r="C40" s="237" t="s">
        <v>71</v>
      </c>
      <c r="D40" s="52" t="s">
        <v>71</v>
      </c>
      <c r="E40" s="28">
        <f>SUM(E41:E47)</f>
        <v>0</v>
      </c>
      <c r="F40" s="53">
        <f>SUM(F41:F47)</f>
        <v>0</v>
      </c>
      <c r="G40" s="29">
        <f>SUM(G41:G47)</f>
        <v>0</v>
      </c>
      <c r="H40" s="54" t="str">
        <f t="shared" si="2"/>
        <v/>
      </c>
      <c r="I40" s="28">
        <f t="shared" ref="I40:AM40" si="9">SUM(I41:I47)</f>
        <v>0</v>
      </c>
      <c r="J40" s="29">
        <f t="shared" si="9"/>
        <v>0</v>
      </c>
      <c r="K40" s="29">
        <f t="shared" si="9"/>
        <v>0</v>
      </c>
      <c r="L40" s="29">
        <f t="shared" si="9"/>
        <v>0</v>
      </c>
      <c r="M40" s="29">
        <f t="shared" si="9"/>
        <v>0</v>
      </c>
      <c r="N40" s="29">
        <f t="shared" si="9"/>
        <v>0</v>
      </c>
      <c r="O40" s="29">
        <f t="shared" si="9"/>
        <v>0</v>
      </c>
      <c r="P40" s="29">
        <f t="shared" si="9"/>
        <v>0</v>
      </c>
      <c r="Q40" s="29">
        <f t="shared" si="9"/>
        <v>0</v>
      </c>
      <c r="R40" s="29">
        <f t="shared" si="9"/>
        <v>0</v>
      </c>
      <c r="S40" s="29">
        <f t="shared" si="9"/>
        <v>0</v>
      </c>
      <c r="T40" s="29">
        <f t="shared" si="9"/>
        <v>0</v>
      </c>
      <c r="U40" s="29">
        <f t="shared" si="9"/>
        <v>0</v>
      </c>
      <c r="V40" s="29">
        <f t="shared" si="9"/>
        <v>0</v>
      </c>
      <c r="W40" s="29">
        <f t="shared" si="9"/>
        <v>0</v>
      </c>
      <c r="X40" s="29">
        <f t="shared" si="9"/>
        <v>0</v>
      </c>
      <c r="Y40" s="29">
        <f t="shared" si="9"/>
        <v>0</v>
      </c>
      <c r="Z40" s="29">
        <f t="shared" si="9"/>
        <v>0</v>
      </c>
      <c r="AA40" s="29">
        <f t="shared" si="9"/>
        <v>0</v>
      </c>
      <c r="AB40" s="29">
        <f t="shared" si="9"/>
        <v>0</v>
      </c>
      <c r="AC40" s="29">
        <f t="shared" si="9"/>
        <v>0</v>
      </c>
      <c r="AD40" s="29">
        <f t="shared" si="9"/>
        <v>0</v>
      </c>
      <c r="AE40" s="29">
        <f t="shared" si="9"/>
        <v>0</v>
      </c>
      <c r="AF40" s="29">
        <f t="shared" si="9"/>
        <v>0</v>
      </c>
      <c r="AG40" s="29">
        <f t="shared" si="9"/>
        <v>0</v>
      </c>
      <c r="AH40" s="29">
        <f t="shared" si="9"/>
        <v>0</v>
      </c>
      <c r="AI40" s="29">
        <f t="shared" si="9"/>
        <v>0</v>
      </c>
      <c r="AJ40" s="29">
        <f t="shared" si="9"/>
        <v>0</v>
      </c>
      <c r="AK40" s="29">
        <f t="shared" si="9"/>
        <v>0</v>
      </c>
      <c r="AL40" s="29">
        <f t="shared" si="9"/>
        <v>0</v>
      </c>
      <c r="AM40" s="30">
        <f t="shared" si="9"/>
        <v>0</v>
      </c>
      <c r="AN40" s="6"/>
    </row>
    <row r="41" spans="1:40" x14ac:dyDescent="0.25">
      <c r="A41" s="31" t="s">
        <v>72</v>
      </c>
      <c r="B41" s="32"/>
      <c r="C41" s="239" t="s">
        <v>71</v>
      </c>
      <c r="D41" s="33" t="s">
        <v>73</v>
      </c>
      <c r="E41" s="34"/>
      <c r="F41" s="35"/>
      <c r="G41" s="36">
        <f t="shared" ref="G41:G47" si="10">SUM(I41:AM41)</f>
        <v>0</v>
      </c>
      <c r="H41" s="37" t="str">
        <f t="shared" si="2"/>
        <v/>
      </c>
      <c r="I41" s="34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9"/>
      <c r="AN41" s="40"/>
    </row>
    <row r="42" spans="1:40" x14ac:dyDescent="0.25">
      <c r="A42" s="31" t="s">
        <v>74</v>
      </c>
      <c r="B42" s="32"/>
      <c r="C42" s="239" t="s">
        <v>71</v>
      </c>
      <c r="D42" s="33" t="s">
        <v>75</v>
      </c>
      <c r="E42" s="34"/>
      <c r="F42" s="35"/>
      <c r="G42" s="36">
        <f t="shared" si="10"/>
        <v>0</v>
      </c>
      <c r="H42" s="37" t="str">
        <f t="shared" si="2"/>
        <v/>
      </c>
      <c r="I42" s="34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9"/>
      <c r="AN42" s="40"/>
    </row>
    <row r="43" spans="1:40" x14ac:dyDescent="0.25">
      <c r="A43" s="31" t="s">
        <v>76</v>
      </c>
      <c r="B43" s="32"/>
      <c r="C43" s="239" t="s">
        <v>71</v>
      </c>
      <c r="D43" s="33" t="s">
        <v>77</v>
      </c>
      <c r="E43" s="34"/>
      <c r="F43" s="35"/>
      <c r="G43" s="36">
        <f t="shared" si="10"/>
        <v>0</v>
      </c>
      <c r="H43" s="37" t="str">
        <f t="shared" si="2"/>
        <v/>
      </c>
      <c r="I43" s="34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9"/>
      <c r="AN43" s="40"/>
    </row>
    <row r="44" spans="1:40" x14ac:dyDescent="0.25">
      <c r="A44" s="31" t="s">
        <v>78</v>
      </c>
      <c r="B44" s="32"/>
      <c r="C44" s="239" t="s">
        <v>71</v>
      </c>
      <c r="D44" s="33" t="s">
        <v>79</v>
      </c>
      <c r="E44" s="34"/>
      <c r="F44" s="35"/>
      <c r="G44" s="36">
        <f t="shared" si="10"/>
        <v>0</v>
      </c>
      <c r="H44" s="37" t="str">
        <f t="shared" si="2"/>
        <v/>
      </c>
      <c r="I44" s="3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9"/>
      <c r="AN44" s="40"/>
    </row>
    <row r="45" spans="1:40" x14ac:dyDescent="0.25">
      <c r="A45" s="31" t="s">
        <v>80</v>
      </c>
      <c r="B45" s="32"/>
      <c r="C45" s="239" t="s">
        <v>71</v>
      </c>
      <c r="D45" s="33" t="s">
        <v>81</v>
      </c>
      <c r="E45" s="34"/>
      <c r="F45" s="35"/>
      <c r="G45" s="36">
        <f t="shared" si="10"/>
        <v>0</v>
      </c>
      <c r="H45" s="37" t="str">
        <f t="shared" si="2"/>
        <v/>
      </c>
      <c r="I45" s="34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40"/>
    </row>
    <row r="46" spans="1:40" x14ac:dyDescent="0.25">
      <c r="A46" s="31" t="s">
        <v>82</v>
      </c>
      <c r="B46" s="32"/>
      <c r="C46" s="239" t="s">
        <v>71</v>
      </c>
      <c r="D46" s="33" t="s">
        <v>83</v>
      </c>
      <c r="E46" s="34"/>
      <c r="F46" s="35"/>
      <c r="G46" s="36">
        <f t="shared" si="10"/>
        <v>0</v>
      </c>
      <c r="H46" s="37" t="str">
        <f t="shared" si="2"/>
        <v/>
      </c>
      <c r="I46" s="34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40"/>
    </row>
    <row r="47" spans="1:40" ht="15.75" thickBot="1" x14ac:dyDescent="0.3">
      <c r="A47" s="41" t="s">
        <v>84</v>
      </c>
      <c r="B47" s="42"/>
      <c r="C47" s="240" t="s">
        <v>71</v>
      </c>
      <c r="D47" s="43" t="s">
        <v>85</v>
      </c>
      <c r="E47" s="44"/>
      <c r="F47" s="45"/>
      <c r="G47" s="46">
        <f t="shared" si="10"/>
        <v>0</v>
      </c>
      <c r="H47" s="47" t="str">
        <f t="shared" si="2"/>
        <v/>
      </c>
      <c r="I47" s="44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9"/>
      <c r="AN47" s="40"/>
    </row>
    <row r="48" spans="1:40" x14ac:dyDescent="0.25">
      <c r="A48" s="50">
        <v>5</v>
      </c>
      <c r="B48" s="51"/>
      <c r="C48" s="237" t="s">
        <v>86</v>
      </c>
      <c r="D48" s="52" t="s">
        <v>86</v>
      </c>
      <c r="E48" s="28">
        <f>SUM(E50:E58)</f>
        <v>0</v>
      </c>
      <c r="F48" s="53">
        <f>SUM(F50:F58)</f>
        <v>0</v>
      </c>
      <c r="G48" s="29">
        <f>SUM(G50:G58)</f>
        <v>0</v>
      </c>
      <c r="H48" s="54" t="str">
        <f t="shared" si="2"/>
        <v/>
      </c>
      <c r="I48" s="28">
        <f t="shared" ref="I48:AM48" si="11">SUM(I50:I58)</f>
        <v>0</v>
      </c>
      <c r="J48" s="29">
        <f t="shared" si="11"/>
        <v>0</v>
      </c>
      <c r="K48" s="29">
        <f t="shared" si="11"/>
        <v>0</v>
      </c>
      <c r="L48" s="29">
        <f t="shared" si="11"/>
        <v>0</v>
      </c>
      <c r="M48" s="29">
        <f t="shared" si="11"/>
        <v>0</v>
      </c>
      <c r="N48" s="29">
        <f t="shared" si="11"/>
        <v>0</v>
      </c>
      <c r="O48" s="29">
        <f t="shared" si="11"/>
        <v>0</v>
      </c>
      <c r="P48" s="29">
        <f t="shared" si="11"/>
        <v>0</v>
      </c>
      <c r="Q48" s="29">
        <f t="shared" si="11"/>
        <v>0</v>
      </c>
      <c r="R48" s="29">
        <f t="shared" si="11"/>
        <v>0</v>
      </c>
      <c r="S48" s="29">
        <f t="shared" si="11"/>
        <v>0</v>
      </c>
      <c r="T48" s="29">
        <f t="shared" si="11"/>
        <v>0</v>
      </c>
      <c r="U48" s="29">
        <f t="shared" si="11"/>
        <v>0</v>
      </c>
      <c r="V48" s="29">
        <f t="shared" si="11"/>
        <v>0</v>
      </c>
      <c r="W48" s="29">
        <f t="shared" si="11"/>
        <v>0</v>
      </c>
      <c r="X48" s="29">
        <f t="shared" si="11"/>
        <v>0</v>
      </c>
      <c r="Y48" s="29">
        <f t="shared" si="11"/>
        <v>0</v>
      </c>
      <c r="Z48" s="29">
        <f t="shared" si="11"/>
        <v>0</v>
      </c>
      <c r="AA48" s="29">
        <f t="shared" si="11"/>
        <v>0</v>
      </c>
      <c r="AB48" s="29">
        <f t="shared" si="11"/>
        <v>0</v>
      </c>
      <c r="AC48" s="29">
        <f t="shared" si="11"/>
        <v>0</v>
      </c>
      <c r="AD48" s="29">
        <f t="shared" si="11"/>
        <v>0</v>
      </c>
      <c r="AE48" s="29">
        <f t="shared" si="11"/>
        <v>0</v>
      </c>
      <c r="AF48" s="29">
        <f t="shared" si="11"/>
        <v>0</v>
      </c>
      <c r="AG48" s="29">
        <f t="shared" si="11"/>
        <v>0</v>
      </c>
      <c r="AH48" s="29">
        <f t="shared" si="11"/>
        <v>0</v>
      </c>
      <c r="AI48" s="29">
        <f t="shared" si="11"/>
        <v>0</v>
      </c>
      <c r="AJ48" s="29">
        <f t="shared" si="11"/>
        <v>0</v>
      </c>
      <c r="AK48" s="29">
        <f t="shared" si="11"/>
        <v>0</v>
      </c>
      <c r="AL48" s="29">
        <f t="shared" si="11"/>
        <v>0</v>
      </c>
      <c r="AM48" s="30">
        <f t="shared" si="11"/>
        <v>0</v>
      </c>
      <c r="AN48" s="6"/>
    </row>
    <row r="49" spans="1:40" x14ac:dyDescent="0.25">
      <c r="A49" s="65" t="s">
        <v>87</v>
      </c>
      <c r="B49" s="66"/>
      <c r="C49" s="241" t="s">
        <v>86</v>
      </c>
      <c r="D49" s="57" t="s">
        <v>88</v>
      </c>
      <c r="E49" s="58">
        <f>E48-E58</f>
        <v>0</v>
      </c>
      <c r="F49" s="59">
        <f>F48-F58</f>
        <v>0</v>
      </c>
      <c r="G49" s="60">
        <f t="shared" ref="G49:AM49" si="12">G48-G58</f>
        <v>0</v>
      </c>
      <c r="H49" s="61" t="str">
        <f t="shared" si="2"/>
        <v/>
      </c>
      <c r="I49" s="58">
        <f t="shared" si="12"/>
        <v>0</v>
      </c>
      <c r="J49" s="60">
        <f t="shared" si="12"/>
        <v>0</v>
      </c>
      <c r="K49" s="60">
        <f t="shared" si="12"/>
        <v>0</v>
      </c>
      <c r="L49" s="60">
        <f t="shared" si="12"/>
        <v>0</v>
      </c>
      <c r="M49" s="60">
        <f t="shared" si="12"/>
        <v>0</v>
      </c>
      <c r="N49" s="60">
        <f t="shared" si="12"/>
        <v>0</v>
      </c>
      <c r="O49" s="60">
        <f t="shared" si="12"/>
        <v>0</v>
      </c>
      <c r="P49" s="60">
        <f t="shared" si="12"/>
        <v>0</v>
      </c>
      <c r="Q49" s="60">
        <f t="shared" si="12"/>
        <v>0</v>
      </c>
      <c r="R49" s="60">
        <f t="shared" si="12"/>
        <v>0</v>
      </c>
      <c r="S49" s="60">
        <f t="shared" si="12"/>
        <v>0</v>
      </c>
      <c r="T49" s="60">
        <f t="shared" si="12"/>
        <v>0</v>
      </c>
      <c r="U49" s="60">
        <f t="shared" si="12"/>
        <v>0</v>
      </c>
      <c r="V49" s="60">
        <f t="shared" si="12"/>
        <v>0</v>
      </c>
      <c r="W49" s="60">
        <f t="shared" si="12"/>
        <v>0</v>
      </c>
      <c r="X49" s="60">
        <f t="shared" si="12"/>
        <v>0</v>
      </c>
      <c r="Y49" s="60">
        <f t="shared" si="12"/>
        <v>0</v>
      </c>
      <c r="Z49" s="60">
        <f t="shared" si="12"/>
        <v>0</v>
      </c>
      <c r="AA49" s="60">
        <f t="shared" si="12"/>
        <v>0</v>
      </c>
      <c r="AB49" s="60">
        <f t="shared" si="12"/>
        <v>0</v>
      </c>
      <c r="AC49" s="60">
        <f t="shared" si="12"/>
        <v>0</v>
      </c>
      <c r="AD49" s="60">
        <f t="shared" si="12"/>
        <v>0</v>
      </c>
      <c r="AE49" s="60">
        <f t="shared" si="12"/>
        <v>0</v>
      </c>
      <c r="AF49" s="60">
        <f t="shared" si="12"/>
        <v>0</v>
      </c>
      <c r="AG49" s="60">
        <f t="shared" si="12"/>
        <v>0</v>
      </c>
      <c r="AH49" s="60">
        <f t="shared" si="12"/>
        <v>0</v>
      </c>
      <c r="AI49" s="60">
        <f t="shared" si="12"/>
        <v>0</v>
      </c>
      <c r="AJ49" s="60">
        <f t="shared" si="12"/>
        <v>0</v>
      </c>
      <c r="AK49" s="60">
        <f t="shared" si="12"/>
        <v>0</v>
      </c>
      <c r="AL49" s="60">
        <f t="shared" si="12"/>
        <v>0</v>
      </c>
      <c r="AM49" s="62">
        <f t="shared" si="12"/>
        <v>0</v>
      </c>
      <c r="AN49" s="40"/>
    </row>
    <row r="50" spans="1:40" x14ac:dyDescent="0.25">
      <c r="A50" s="31" t="s">
        <v>89</v>
      </c>
      <c r="B50" s="32"/>
      <c r="C50" s="239" t="s">
        <v>86</v>
      </c>
      <c r="D50" s="63" t="s">
        <v>90</v>
      </c>
      <c r="E50" s="34"/>
      <c r="F50" s="35"/>
      <c r="G50" s="36">
        <f t="shared" ref="G50:G58" si="13">SUM(I50:AM50)</f>
        <v>0</v>
      </c>
      <c r="H50" s="37" t="str">
        <f t="shared" si="2"/>
        <v/>
      </c>
      <c r="I50" s="34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9"/>
      <c r="AN50" s="40"/>
    </row>
    <row r="51" spans="1:40" x14ac:dyDescent="0.25">
      <c r="A51" s="31" t="s">
        <v>91</v>
      </c>
      <c r="B51" s="32"/>
      <c r="C51" s="239" t="s">
        <v>86</v>
      </c>
      <c r="D51" s="63" t="s">
        <v>92</v>
      </c>
      <c r="E51" s="34"/>
      <c r="F51" s="35"/>
      <c r="G51" s="36">
        <f t="shared" si="13"/>
        <v>0</v>
      </c>
      <c r="H51" s="37" t="str">
        <f t="shared" si="2"/>
        <v/>
      </c>
      <c r="I51" s="34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9"/>
      <c r="AN51" s="40"/>
    </row>
    <row r="52" spans="1:40" x14ac:dyDescent="0.25">
      <c r="A52" s="31" t="s">
        <v>93</v>
      </c>
      <c r="B52" s="32"/>
      <c r="C52" s="239" t="s">
        <v>86</v>
      </c>
      <c r="D52" s="63" t="s">
        <v>94</v>
      </c>
      <c r="E52" s="34"/>
      <c r="F52" s="35"/>
      <c r="G52" s="36">
        <f t="shared" si="13"/>
        <v>0</v>
      </c>
      <c r="H52" s="37" t="str">
        <f t="shared" si="2"/>
        <v/>
      </c>
      <c r="I52" s="34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9"/>
      <c r="AN52" s="40"/>
    </row>
    <row r="53" spans="1:40" x14ac:dyDescent="0.25">
      <c r="A53" s="31" t="s">
        <v>95</v>
      </c>
      <c r="B53" s="32"/>
      <c r="C53" s="239" t="s">
        <v>86</v>
      </c>
      <c r="D53" s="63" t="s">
        <v>96</v>
      </c>
      <c r="E53" s="34"/>
      <c r="F53" s="35"/>
      <c r="G53" s="36">
        <f t="shared" si="13"/>
        <v>0</v>
      </c>
      <c r="H53" s="37" t="str">
        <f t="shared" si="2"/>
        <v/>
      </c>
      <c r="I53" s="3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9"/>
      <c r="AN53" s="40"/>
    </row>
    <row r="54" spans="1:40" x14ac:dyDescent="0.25">
      <c r="A54" s="31" t="s">
        <v>97</v>
      </c>
      <c r="B54" s="32"/>
      <c r="C54" s="239" t="s">
        <v>86</v>
      </c>
      <c r="D54" s="63" t="s">
        <v>98</v>
      </c>
      <c r="E54" s="34"/>
      <c r="F54" s="35"/>
      <c r="G54" s="36">
        <f t="shared" si="13"/>
        <v>0</v>
      </c>
      <c r="H54" s="37" t="str">
        <f t="shared" si="2"/>
        <v/>
      </c>
      <c r="I54" s="34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9"/>
      <c r="AN54" s="40"/>
    </row>
    <row r="55" spans="1:40" x14ac:dyDescent="0.25">
      <c r="A55" s="31" t="s">
        <v>99</v>
      </c>
      <c r="B55" s="32"/>
      <c r="C55" s="239" t="s">
        <v>86</v>
      </c>
      <c r="D55" s="63" t="s">
        <v>100</v>
      </c>
      <c r="E55" s="34"/>
      <c r="F55" s="35"/>
      <c r="G55" s="36">
        <f t="shared" si="13"/>
        <v>0</v>
      </c>
      <c r="H55" s="37" t="str">
        <f t="shared" si="2"/>
        <v/>
      </c>
      <c r="I55" s="34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9"/>
      <c r="AN55" s="40"/>
    </row>
    <row r="56" spans="1:40" x14ac:dyDescent="0.25">
      <c r="A56" s="31" t="s">
        <v>101</v>
      </c>
      <c r="B56" s="32"/>
      <c r="C56" s="239" t="s">
        <v>86</v>
      </c>
      <c r="D56" s="63" t="s">
        <v>102</v>
      </c>
      <c r="E56" s="34"/>
      <c r="F56" s="35"/>
      <c r="G56" s="36">
        <f t="shared" si="13"/>
        <v>0</v>
      </c>
      <c r="H56" s="37" t="str">
        <f t="shared" si="2"/>
        <v/>
      </c>
      <c r="I56" s="34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9"/>
      <c r="AN56" s="40"/>
    </row>
    <row r="57" spans="1:40" x14ac:dyDescent="0.25">
      <c r="A57" s="31" t="s">
        <v>103</v>
      </c>
      <c r="B57" s="32"/>
      <c r="C57" s="239" t="s">
        <v>86</v>
      </c>
      <c r="D57" s="63" t="s">
        <v>104</v>
      </c>
      <c r="E57" s="34"/>
      <c r="F57" s="35"/>
      <c r="G57" s="36">
        <f t="shared" si="13"/>
        <v>0</v>
      </c>
      <c r="H57" s="37" t="str">
        <f t="shared" si="2"/>
        <v/>
      </c>
      <c r="I57" s="34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9"/>
      <c r="AN57" s="40"/>
    </row>
    <row r="58" spans="1:40" ht="15.75" thickBot="1" x14ac:dyDescent="0.3">
      <c r="A58" s="41" t="s">
        <v>105</v>
      </c>
      <c r="B58" s="42"/>
      <c r="C58" s="240" t="s">
        <v>86</v>
      </c>
      <c r="D58" s="64" t="s">
        <v>106</v>
      </c>
      <c r="E58" s="44"/>
      <c r="F58" s="45"/>
      <c r="G58" s="46">
        <f t="shared" si="13"/>
        <v>0</v>
      </c>
      <c r="H58" s="47" t="str">
        <f t="shared" si="2"/>
        <v/>
      </c>
      <c r="I58" s="44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40"/>
    </row>
    <row r="59" spans="1:40" ht="15.75" thickBot="1" x14ac:dyDescent="0.3">
      <c r="A59" s="67">
        <v>6</v>
      </c>
      <c r="B59" s="68"/>
      <c r="C59" s="68" t="s">
        <v>107</v>
      </c>
      <c r="D59" s="69" t="s">
        <v>107</v>
      </c>
      <c r="E59" s="70"/>
      <c r="F59" s="71"/>
      <c r="G59" s="72">
        <f>SUM(I59:AM59)</f>
        <v>0</v>
      </c>
      <c r="H59" s="73" t="str">
        <f t="shared" si="2"/>
        <v/>
      </c>
      <c r="I59" s="70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5"/>
      <c r="AN59" s="6"/>
    </row>
    <row r="60" spans="1:40" x14ac:dyDescent="0.25">
      <c r="A60" s="50">
        <v>7</v>
      </c>
      <c r="B60" s="51"/>
      <c r="C60" s="237" t="s">
        <v>108</v>
      </c>
      <c r="D60" s="52" t="s">
        <v>108</v>
      </c>
      <c r="E60" s="28">
        <f>SUM(E62:E65)</f>
        <v>0</v>
      </c>
      <c r="F60" s="53">
        <f>SUM(F62:F65)</f>
        <v>0</v>
      </c>
      <c r="G60" s="29">
        <f>SUM(G62:G65)</f>
        <v>0</v>
      </c>
      <c r="H60" s="54" t="str">
        <f t="shared" si="2"/>
        <v/>
      </c>
      <c r="I60" s="28">
        <f t="shared" ref="I60:AM60" si="14">SUM(I62:I65)</f>
        <v>0</v>
      </c>
      <c r="J60" s="29">
        <f t="shared" si="14"/>
        <v>0</v>
      </c>
      <c r="K60" s="29">
        <f t="shared" si="14"/>
        <v>0</v>
      </c>
      <c r="L60" s="29">
        <f t="shared" si="14"/>
        <v>0</v>
      </c>
      <c r="M60" s="29">
        <f t="shared" si="14"/>
        <v>0</v>
      </c>
      <c r="N60" s="29">
        <f t="shared" si="14"/>
        <v>0</v>
      </c>
      <c r="O60" s="29">
        <f t="shared" si="14"/>
        <v>0</v>
      </c>
      <c r="P60" s="29">
        <f t="shared" si="14"/>
        <v>0</v>
      </c>
      <c r="Q60" s="29">
        <f t="shared" si="14"/>
        <v>0</v>
      </c>
      <c r="R60" s="29">
        <f t="shared" si="14"/>
        <v>0</v>
      </c>
      <c r="S60" s="29">
        <f t="shared" si="14"/>
        <v>0</v>
      </c>
      <c r="T60" s="29">
        <f t="shared" si="14"/>
        <v>0</v>
      </c>
      <c r="U60" s="29">
        <f t="shared" si="14"/>
        <v>0</v>
      </c>
      <c r="V60" s="29">
        <f t="shared" si="14"/>
        <v>0</v>
      </c>
      <c r="W60" s="29">
        <f t="shared" si="14"/>
        <v>0</v>
      </c>
      <c r="X60" s="29">
        <f t="shared" si="14"/>
        <v>0</v>
      </c>
      <c r="Y60" s="29">
        <f t="shared" si="14"/>
        <v>0</v>
      </c>
      <c r="Z60" s="29">
        <f t="shared" si="14"/>
        <v>0</v>
      </c>
      <c r="AA60" s="29">
        <f t="shared" si="14"/>
        <v>0</v>
      </c>
      <c r="AB60" s="29">
        <f t="shared" si="14"/>
        <v>0</v>
      </c>
      <c r="AC60" s="29">
        <f t="shared" si="14"/>
        <v>0</v>
      </c>
      <c r="AD60" s="29">
        <f t="shared" si="14"/>
        <v>0</v>
      </c>
      <c r="AE60" s="29">
        <f t="shared" si="14"/>
        <v>0</v>
      </c>
      <c r="AF60" s="29">
        <f t="shared" si="14"/>
        <v>0</v>
      </c>
      <c r="AG60" s="29">
        <f t="shared" si="14"/>
        <v>0</v>
      </c>
      <c r="AH60" s="29">
        <f t="shared" si="14"/>
        <v>0</v>
      </c>
      <c r="AI60" s="29">
        <f t="shared" si="14"/>
        <v>0</v>
      </c>
      <c r="AJ60" s="29">
        <f t="shared" si="14"/>
        <v>0</v>
      </c>
      <c r="AK60" s="29">
        <f t="shared" si="14"/>
        <v>0</v>
      </c>
      <c r="AL60" s="29">
        <f t="shared" si="14"/>
        <v>0</v>
      </c>
      <c r="AM60" s="30">
        <f t="shared" si="14"/>
        <v>0</v>
      </c>
      <c r="AN60" s="6"/>
    </row>
    <row r="61" spans="1:40" x14ac:dyDescent="0.25">
      <c r="A61" s="55" t="s">
        <v>109</v>
      </c>
      <c r="B61" s="56"/>
      <c r="C61" s="238" t="s">
        <v>108</v>
      </c>
      <c r="D61" s="57" t="s">
        <v>110</v>
      </c>
      <c r="E61" s="58">
        <f>E60-E65</f>
        <v>0</v>
      </c>
      <c r="F61" s="59">
        <f>F60-F65</f>
        <v>0</v>
      </c>
      <c r="G61" s="60">
        <f t="shared" ref="G61:AM61" si="15">G60-G65</f>
        <v>0</v>
      </c>
      <c r="H61" s="61" t="str">
        <f t="shared" si="2"/>
        <v/>
      </c>
      <c r="I61" s="58">
        <f t="shared" si="15"/>
        <v>0</v>
      </c>
      <c r="J61" s="60">
        <f t="shared" si="15"/>
        <v>0</v>
      </c>
      <c r="K61" s="60">
        <f t="shared" si="15"/>
        <v>0</v>
      </c>
      <c r="L61" s="60">
        <f t="shared" si="15"/>
        <v>0</v>
      </c>
      <c r="M61" s="60">
        <f t="shared" si="15"/>
        <v>0</v>
      </c>
      <c r="N61" s="60">
        <f t="shared" si="15"/>
        <v>0</v>
      </c>
      <c r="O61" s="60">
        <f t="shared" si="15"/>
        <v>0</v>
      </c>
      <c r="P61" s="60">
        <f t="shared" si="15"/>
        <v>0</v>
      </c>
      <c r="Q61" s="60">
        <f t="shared" si="15"/>
        <v>0</v>
      </c>
      <c r="R61" s="60">
        <f t="shared" si="15"/>
        <v>0</v>
      </c>
      <c r="S61" s="60">
        <f t="shared" si="15"/>
        <v>0</v>
      </c>
      <c r="T61" s="60">
        <f t="shared" si="15"/>
        <v>0</v>
      </c>
      <c r="U61" s="60">
        <f t="shared" si="15"/>
        <v>0</v>
      </c>
      <c r="V61" s="60">
        <f t="shared" si="15"/>
        <v>0</v>
      </c>
      <c r="W61" s="60">
        <f t="shared" si="15"/>
        <v>0</v>
      </c>
      <c r="X61" s="60">
        <f t="shared" si="15"/>
        <v>0</v>
      </c>
      <c r="Y61" s="60">
        <f t="shared" si="15"/>
        <v>0</v>
      </c>
      <c r="Z61" s="60">
        <f t="shared" si="15"/>
        <v>0</v>
      </c>
      <c r="AA61" s="60">
        <f t="shared" si="15"/>
        <v>0</v>
      </c>
      <c r="AB61" s="60">
        <f t="shared" si="15"/>
        <v>0</v>
      </c>
      <c r="AC61" s="60">
        <f t="shared" si="15"/>
        <v>0</v>
      </c>
      <c r="AD61" s="60">
        <f t="shared" si="15"/>
        <v>0</v>
      </c>
      <c r="AE61" s="60">
        <f t="shared" si="15"/>
        <v>0</v>
      </c>
      <c r="AF61" s="60">
        <f t="shared" si="15"/>
        <v>0</v>
      </c>
      <c r="AG61" s="60">
        <f t="shared" si="15"/>
        <v>0</v>
      </c>
      <c r="AH61" s="60">
        <f t="shared" si="15"/>
        <v>0</v>
      </c>
      <c r="AI61" s="60">
        <f t="shared" si="15"/>
        <v>0</v>
      </c>
      <c r="AJ61" s="60">
        <f t="shared" si="15"/>
        <v>0</v>
      </c>
      <c r="AK61" s="60">
        <f t="shared" si="15"/>
        <v>0</v>
      </c>
      <c r="AL61" s="60">
        <f t="shared" si="15"/>
        <v>0</v>
      </c>
      <c r="AM61" s="62">
        <f t="shared" si="15"/>
        <v>0</v>
      </c>
      <c r="AN61" s="40"/>
    </row>
    <row r="62" spans="1:40" x14ac:dyDescent="0.25">
      <c r="A62" s="31" t="s">
        <v>111</v>
      </c>
      <c r="B62" s="32"/>
      <c r="C62" s="239" t="s">
        <v>108</v>
      </c>
      <c r="D62" s="63" t="s">
        <v>112</v>
      </c>
      <c r="E62" s="34"/>
      <c r="F62" s="35"/>
      <c r="G62" s="36">
        <f>SUM(I62:AM62)</f>
        <v>0</v>
      </c>
      <c r="H62" s="37" t="str">
        <f t="shared" si="2"/>
        <v/>
      </c>
      <c r="I62" s="34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9"/>
      <c r="AN62" s="40"/>
    </row>
    <row r="63" spans="1:40" x14ac:dyDescent="0.25">
      <c r="A63" s="31" t="s">
        <v>113</v>
      </c>
      <c r="B63" s="32"/>
      <c r="C63" s="239" t="s">
        <v>108</v>
      </c>
      <c r="D63" s="63" t="s">
        <v>114</v>
      </c>
      <c r="E63" s="34"/>
      <c r="F63" s="35"/>
      <c r="G63" s="36">
        <f>SUM(I63:AM63)</f>
        <v>0</v>
      </c>
      <c r="H63" s="37" t="str">
        <f t="shared" si="2"/>
        <v/>
      </c>
      <c r="I63" s="34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9"/>
      <c r="AN63" s="40"/>
    </row>
    <row r="64" spans="1:40" x14ac:dyDescent="0.25">
      <c r="A64" s="31" t="s">
        <v>115</v>
      </c>
      <c r="B64" s="32"/>
      <c r="C64" s="239" t="s">
        <v>108</v>
      </c>
      <c r="D64" s="63" t="s">
        <v>116</v>
      </c>
      <c r="E64" s="34"/>
      <c r="F64" s="35"/>
      <c r="G64" s="36">
        <f>SUM(I64:AM64)</f>
        <v>0</v>
      </c>
      <c r="H64" s="37" t="str">
        <f t="shared" si="2"/>
        <v/>
      </c>
      <c r="I64" s="34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9"/>
      <c r="AN64" s="40"/>
    </row>
    <row r="65" spans="1:40" ht="15.75" thickBot="1" x14ac:dyDescent="0.3">
      <c r="A65" s="41" t="s">
        <v>117</v>
      </c>
      <c r="B65" s="42"/>
      <c r="C65" s="240" t="s">
        <v>108</v>
      </c>
      <c r="D65" s="64" t="s">
        <v>118</v>
      </c>
      <c r="E65" s="44"/>
      <c r="F65" s="45"/>
      <c r="G65" s="46">
        <f>SUM(I65:AM65)</f>
        <v>0</v>
      </c>
      <c r="H65" s="47" t="str">
        <f t="shared" si="2"/>
        <v/>
      </c>
      <c r="I65" s="44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9"/>
      <c r="AN65" s="40"/>
    </row>
    <row r="66" spans="1:40" x14ac:dyDescent="0.25">
      <c r="A66" s="50">
        <v>8</v>
      </c>
      <c r="B66" s="51"/>
      <c r="C66" s="237" t="s">
        <v>119</v>
      </c>
      <c r="D66" s="52" t="s">
        <v>119</v>
      </c>
      <c r="E66" s="28">
        <f>SUM(E67:E70)</f>
        <v>0</v>
      </c>
      <c r="F66" s="53">
        <f>SUM(F67:F70)</f>
        <v>0</v>
      </c>
      <c r="G66" s="29">
        <f>SUM(G67:G70)</f>
        <v>0</v>
      </c>
      <c r="H66" s="54" t="str">
        <f t="shared" si="2"/>
        <v/>
      </c>
      <c r="I66" s="28">
        <f t="shared" ref="I66:AM66" si="16">SUM(I67:I70)</f>
        <v>0</v>
      </c>
      <c r="J66" s="29">
        <f t="shared" si="16"/>
        <v>0</v>
      </c>
      <c r="K66" s="29">
        <f t="shared" si="16"/>
        <v>0</v>
      </c>
      <c r="L66" s="29">
        <f t="shared" si="16"/>
        <v>0</v>
      </c>
      <c r="M66" s="29">
        <f t="shared" si="16"/>
        <v>0</v>
      </c>
      <c r="N66" s="29">
        <f t="shared" si="16"/>
        <v>0</v>
      </c>
      <c r="O66" s="29">
        <f t="shared" si="16"/>
        <v>0</v>
      </c>
      <c r="P66" s="29">
        <f t="shared" si="16"/>
        <v>0</v>
      </c>
      <c r="Q66" s="29">
        <f t="shared" si="16"/>
        <v>0</v>
      </c>
      <c r="R66" s="29">
        <f t="shared" si="16"/>
        <v>0</v>
      </c>
      <c r="S66" s="29">
        <f t="shared" si="16"/>
        <v>0</v>
      </c>
      <c r="T66" s="29">
        <f t="shared" si="16"/>
        <v>0</v>
      </c>
      <c r="U66" s="29">
        <f t="shared" si="16"/>
        <v>0</v>
      </c>
      <c r="V66" s="29">
        <f t="shared" si="16"/>
        <v>0</v>
      </c>
      <c r="W66" s="29">
        <f t="shared" si="16"/>
        <v>0</v>
      </c>
      <c r="X66" s="29">
        <f t="shared" si="16"/>
        <v>0</v>
      </c>
      <c r="Y66" s="29">
        <f t="shared" si="16"/>
        <v>0</v>
      </c>
      <c r="Z66" s="29">
        <f t="shared" si="16"/>
        <v>0</v>
      </c>
      <c r="AA66" s="29">
        <f t="shared" si="16"/>
        <v>0</v>
      </c>
      <c r="AB66" s="29">
        <f t="shared" si="16"/>
        <v>0</v>
      </c>
      <c r="AC66" s="29">
        <f t="shared" si="16"/>
        <v>0</v>
      </c>
      <c r="AD66" s="29">
        <f t="shared" si="16"/>
        <v>0</v>
      </c>
      <c r="AE66" s="29">
        <f t="shared" si="16"/>
        <v>0</v>
      </c>
      <c r="AF66" s="29">
        <f t="shared" si="16"/>
        <v>0</v>
      </c>
      <c r="AG66" s="29">
        <f t="shared" si="16"/>
        <v>0</v>
      </c>
      <c r="AH66" s="29">
        <f t="shared" si="16"/>
        <v>0</v>
      </c>
      <c r="AI66" s="29">
        <f t="shared" si="16"/>
        <v>0</v>
      </c>
      <c r="AJ66" s="29">
        <f t="shared" si="16"/>
        <v>0</v>
      </c>
      <c r="AK66" s="29">
        <f t="shared" si="16"/>
        <v>0</v>
      </c>
      <c r="AL66" s="29">
        <f t="shared" si="16"/>
        <v>0</v>
      </c>
      <c r="AM66" s="30">
        <f t="shared" si="16"/>
        <v>0</v>
      </c>
      <c r="AN66" s="6"/>
    </row>
    <row r="67" spans="1:40" x14ac:dyDescent="0.25">
      <c r="A67" s="31" t="s">
        <v>120</v>
      </c>
      <c r="B67" s="32"/>
      <c r="C67" s="239" t="s">
        <v>119</v>
      </c>
      <c r="D67" s="33" t="s">
        <v>121</v>
      </c>
      <c r="E67" s="34"/>
      <c r="F67" s="35"/>
      <c r="G67" s="36">
        <f>SUM(I67:AM67)</f>
        <v>0</v>
      </c>
      <c r="H67" s="37" t="str">
        <f t="shared" si="2"/>
        <v/>
      </c>
      <c r="I67" s="34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9"/>
      <c r="AN67" s="40"/>
    </row>
    <row r="68" spans="1:40" x14ac:dyDescent="0.25">
      <c r="A68" s="31" t="s">
        <v>122</v>
      </c>
      <c r="B68" s="32"/>
      <c r="C68" s="239" t="s">
        <v>119</v>
      </c>
      <c r="D68" s="33" t="s">
        <v>123</v>
      </c>
      <c r="E68" s="34"/>
      <c r="F68" s="35"/>
      <c r="G68" s="36">
        <f>SUM(I68:AM68)</f>
        <v>0</v>
      </c>
      <c r="H68" s="37" t="str">
        <f t="shared" si="2"/>
        <v/>
      </c>
      <c r="I68" s="34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9"/>
      <c r="AN68" s="40"/>
    </row>
    <row r="69" spans="1:40" x14ac:dyDescent="0.25">
      <c r="A69" s="31" t="s">
        <v>124</v>
      </c>
      <c r="B69" s="32"/>
      <c r="C69" s="239" t="s">
        <v>119</v>
      </c>
      <c r="D69" s="33" t="s">
        <v>125</v>
      </c>
      <c r="E69" s="34"/>
      <c r="F69" s="35"/>
      <c r="G69" s="36">
        <f>SUM(I69:AM69)</f>
        <v>0</v>
      </c>
      <c r="H69" s="37" t="str">
        <f t="shared" si="2"/>
        <v/>
      </c>
      <c r="I69" s="34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9"/>
      <c r="AN69" s="40"/>
    </row>
    <row r="70" spans="1:40" ht="15.75" thickBot="1" x14ac:dyDescent="0.3">
      <c r="A70" s="41" t="s">
        <v>126</v>
      </c>
      <c r="B70" s="42"/>
      <c r="C70" s="240" t="s">
        <v>119</v>
      </c>
      <c r="D70" s="43" t="s">
        <v>127</v>
      </c>
      <c r="E70" s="44"/>
      <c r="F70" s="45"/>
      <c r="G70" s="46">
        <f>SUM(I70:AM70)</f>
        <v>0</v>
      </c>
      <c r="H70" s="47" t="str">
        <f t="shared" si="2"/>
        <v/>
      </c>
      <c r="I70" s="44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9"/>
      <c r="AN70" s="40"/>
    </row>
    <row r="71" spans="1:40" x14ac:dyDescent="0.25">
      <c r="A71" s="50">
        <v>9</v>
      </c>
      <c r="B71" s="51"/>
      <c r="C71" s="237" t="s">
        <v>128</v>
      </c>
      <c r="D71" s="52" t="s">
        <v>128</v>
      </c>
      <c r="E71" s="28">
        <f>SUM(E74:E80)</f>
        <v>0</v>
      </c>
      <c r="F71" s="53">
        <f>SUM(F74:F80)</f>
        <v>0</v>
      </c>
      <c r="G71" s="29">
        <f>SUM(G74:G80)</f>
        <v>0</v>
      </c>
      <c r="H71" s="54" t="str">
        <f t="shared" si="2"/>
        <v/>
      </c>
      <c r="I71" s="28">
        <f t="shared" ref="I71:AM71" si="17">SUM(I74:I80)</f>
        <v>0</v>
      </c>
      <c r="J71" s="29">
        <f t="shared" si="17"/>
        <v>0</v>
      </c>
      <c r="K71" s="29">
        <f t="shared" si="17"/>
        <v>0</v>
      </c>
      <c r="L71" s="29">
        <f t="shared" si="17"/>
        <v>0</v>
      </c>
      <c r="M71" s="29">
        <f t="shared" si="17"/>
        <v>0</v>
      </c>
      <c r="N71" s="29">
        <f t="shared" si="17"/>
        <v>0</v>
      </c>
      <c r="O71" s="29">
        <f t="shared" si="17"/>
        <v>0</v>
      </c>
      <c r="P71" s="29">
        <f t="shared" si="17"/>
        <v>0</v>
      </c>
      <c r="Q71" s="29">
        <f t="shared" si="17"/>
        <v>0</v>
      </c>
      <c r="R71" s="29">
        <f t="shared" si="17"/>
        <v>0</v>
      </c>
      <c r="S71" s="29">
        <f t="shared" si="17"/>
        <v>0</v>
      </c>
      <c r="T71" s="29">
        <f t="shared" si="17"/>
        <v>0</v>
      </c>
      <c r="U71" s="29">
        <f t="shared" si="17"/>
        <v>0</v>
      </c>
      <c r="V71" s="29">
        <f t="shared" si="17"/>
        <v>0</v>
      </c>
      <c r="W71" s="29">
        <f t="shared" si="17"/>
        <v>0</v>
      </c>
      <c r="X71" s="29">
        <f t="shared" si="17"/>
        <v>0</v>
      </c>
      <c r="Y71" s="29">
        <f t="shared" si="17"/>
        <v>0</v>
      </c>
      <c r="Z71" s="29">
        <f t="shared" si="17"/>
        <v>0</v>
      </c>
      <c r="AA71" s="29">
        <f t="shared" si="17"/>
        <v>0</v>
      </c>
      <c r="AB71" s="29">
        <f t="shared" si="17"/>
        <v>0</v>
      </c>
      <c r="AC71" s="29">
        <f t="shared" si="17"/>
        <v>0</v>
      </c>
      <c r="AD71" s="29">
        <f t="shared" si="17"/>
        <v>0</v>
      </c>
      <c r="AE71" s="29">
        <f t="shared" si="17"/>
        <v>0</v>
      </c>
      <c r="AF71" s="29">
        <f t="shared" si="17"/>
        <v>0</v>
      </c>
      <c r="AG71" s="29">
        <f t="shared" si="17"/>
        <v>0</v>
      </c>
      <c r="AH71" s="29">
        <f t="shared" si="17"/>
        <v>0</v>
      </c>
      <c r="AI71" s="29">
        <f t="shared" si="17"/>
        <v>0</v>
      </c>
      <c r="AJ71" s="29">
        <f t="shared" si="17"/>
        <v>0</v>
      </c>
      <c r="AK71" s="29">
        <f t="shared" si="17"/>
        <v>0</v>
      </c>
      <c r="AL71" s="29">
        <f t="shared" si="17"/>
        <v>0</v>
      </c>
      <c r="AM71" s="30">
        <f t="shared" si="17"/>
        <v>0</v>
      </c>
      <c r="AN71" s="6"/>
    </row>
    <row r="72" spans="1:40" x14ac:dyDescent="0.25">
      <c r="A72" s="65" t="s">
        <v>129</v>
      </c>
      <c r="B72" s="66"/>
      <c r="C72" s="241" t="s">
        <v>128</v>
      </c>
      <c r="D72" s="57" t="s">
        <v>130</v>
      </c>
      <c r="E72" s="58">
        <f>E71-E80</f>
        <v>0</v>
      </c>
      <c r="F72" s="59">
        <f>F71-F80</f>
        <v>0</v>
      </c>
      <c r="G72" s="60">
        <f t="shared" ref="G72:AM72" si="18">G71-G80</f>
        <v>0</v>
      </c>
      <c r="H72" s="61" t="str">
        <f t="shared" si="2"/>
        <v/>
      </c>
      <c r="I72" s="58">
        <f t="shared" si="18"/>
        <v>0</v>
      </c>
      <c r="J72" s="60">
        <f t="shared" si="18"/>
        <v>0</v>
      </c>
      <c r="K72" s="60">
        <f t="shared" si="18"/>
        <v>0</v>
      </c>
      <c r="L72" s="60">
        <f t="shared" si="18"/>
        <v>0</v>
      </c>
      <c r="M72" s="60">
        <f t="shared" si="18"/>
        <v>0</v>
      </c>
      <c r="N72" s="60">
        <f t="shared" si="18"/>
        <v>0</v>
      </c>
      <c r="O72" s="60">
        <f t="shared" si="18"/>
        <v>0</v>
      </c>
      <c r="P72" s="60">
        <f t="shared" si="18"/>
        <v>0</v>
      </c>
      <c r="Q72" s="60">
        <f t="shared" si="18"/>
        <v>0</v>
      </c>
      <c r="R72" s="60">
        <f t="shared" si="18"/>
        <v>0</v>
      </c>
      <c r="S72" s="60">
        <f t="shared" si="18"/>
        <v>0</v>
      </c>
      <c r="T72" s="60">
        <f t="shared" si="18"/>
        <v>0</v>
      </c>
      <c r="U72" s="60">
        <f t="shared" si="18"/>
        <v>0</v>
      </c>
      <c r="V72" s="60">
        <f t="shared" si="18"/>
        <v>0</v>
      </c>
      <c r="W72" s="60">
        <f t="shared" si="18"/>
        <v>0</v>
      </c>
      <c r="X72" s="60">
        <f t="shared" si="18"/>
        <v>0</v>
      </c>
      <c r="Y72" s="60">
        <f t="shared" si="18"/>
        <v>0</v>
      </c>
      <c r="Z72" s="60">
        <f t="shared" si="18"/>
        <v>0</v>
      </c>
      <c r="AA72" s="60">
        <f t="shared" si="18"/>
        <v>0</v>
      </c>
      <c r="AB72" s="60">
        <f t="shared" si="18"/>
        <v>0</v>
      </c>
      <c r="AC72" s="60">
        <f t="shared" si="18"/>
        <v>0</v>
      </c>
      <c r="AD72" s="60">
        <f t="shared" si="18"/>
        <v>0</v>
      </c>
      <c r="AE72" s="60">
        <f t="shared" si="18"/>
        <v>0</v>
      </c>
      <c r="AF72" s="60">
        <f t="shared" si="18"/>
        <v>0</v>
      </c>
      <c r="AG72" s="60">
        <f t="shared" si="18"/>
        <v>0</v>
      </c>
      <c r="AH72" s="60">
        <f t="shared" si="18"/>
        <v>0</v>
      </c>
      <c r="AI72" s="60">
        <f t="shared" si="18"/>
        <v>0</v>
      </c>
      <c r="AJ72" s="60">
        <f t="shared" si="18"/>
        <v>0</v>
      </c>
      <c r="AK72" s="60">
        <f t="shared" si="18"/>
        <v>0</v>
      </c>
      <c r="AL72" s="60">
        <f t="shared" si="18"/>
        <v>0</v>
      </c>
      <c r="AM72" s="62">
        <f t="shared" si="18"/>
        <v>0</v>
      </c>
      <c r="AN72" s="40"/>
    </row>
    <row r="73" spans="1:40" x14ac:dyDescent="0.25">
      <c r="A73" s="65" t="s">
        <v>131</v>
      </c>
      <c r="B73" s="66"/>
      <c r="C73" s="241" t="s">
        <v>128</v>
      </c>
      <c r="D73" s="76" t="s">
        <v>132</v>
      </c>
      <c r="E73" s="58">
        <f>E72-E79</f>
        <v>0</v>
      </c>
      <c r="F73" s="59">
        <f>F72-F79</f>
        <v>0</v>
      </c>
      <c r="G73" s="60">
        <f t="shared" ref="G73:AM73" si="19">G72-G79</f>
        <v>0</v>
      </c>
      <c r="H73" s="61" t="str">
        <f t="shared" ref="H73:H95" si="20">IFERROR((G73-F73)/F73,"")</f>
        <v/>
      </c>
      <c r="I73" s="58">
        <f t="shared" si="19"/>
        <v>0</v>
      </c>
      <c r="J73" s="60">
        <f t="shared" si="19"/>
        <v>0</v>
      </c>
      <c r="K73" s="60">
        <f t="shared" si="19"/>
        <v>0</v>
      </c>
      <c r="L73" s="60">
        <f t="shared" si="19"/>
        <v>0</v>
      </c>
      <c r="M73" s="60">
        <f t="shared" si="19"/>
        <v>0</v>
      </c>
      <c r="N73" s="60">
        <f t="shared" si="19"/>
        <v>0</v>
      </c>
      <c r="O73" s="60">
        <f t="shared" si="19"/>
        <v>0</v>
      </c>
      <c r="P73" s="60">
        <f t="shared" si="19"/>
        <v>0</v>
      </c>
      <c r="Q73" s="60">
        <f t="shared" si="19"/>
        <v>0</v>
      </c>
      <c r="R73" s="60">
        <f t="shared" si="19"/>
        <v>0</v>
      </c>
      <c r="S73" s="60">
        <f t="shared" si="19"/>
        <v>0</v>
      </c>
      <c r="T73" s="60">
        <f t="shared" si="19"/>
        <v>0</v>
      </c>
      <c r="U73" s="60">
        <f t="shared" si="19"/>
        <v>0</v>
      </c>
      <c r="V73" s="60">
        <f t="shared" si="19"/>
        <v>0</v>
      </c>
      <c r="W73" s="60">
        <f t="shared" si="19"/>
        <v>0</v>
      </c>
      <c r="X73" s="60">
        <f t="shared" si="19"/>
        <v>0</v>
      </c>
      <c r="Y73" s="60">
        <f t="shared" si="19"/>
        <v>0</v>
      </c>
      <c r="Z73" s="60">
        <f t="shared" si="19"/>
        <v>0</v>
      </c>
      <c r="AA73" s="60">
        <f t="shared" si="19"/>
        <v>0</v>
      </c>
      <c r="AB73" s="60">
        <f t="shared" si="19"/>
        <v>0</v>
      </c>
      <c r="AC73" s="60">
        <f t="shared" si="19"/>
        <v>0</v>
      </c>
      <c r="AD73" s="60">
        <f t="shared" si="19"/>
        <v>0</v>
      </c>
      <c r="AE73" s="60">
        <f t="shared" si="19"/>
        <v>0</v>
      </c>
      <c r="AF73" s="60">
        <f t="shared" si="19"/>
        <v>0</v>
      </c>
      <c r="AG73" s="60">
        <f t="shared" si="19"/>
        <v>0</v>
      </c>
      <c r="AH73" s="60">
        <f t="shared" si="19"/>
        <v>0</v>
      </c>
      <c r="AI73" s="60">
        <f t="shared" si="19"/>
        <v>0</v>
      </c>
      <c r="AJ73" s="60">
        <f t="shared" si="19"/>
        <v>0</v>
      </c>
      <c r="AK73" s="60">
        <f t="shared" si="19"/>
        <v>0</v>
      </c>
      <c r="AL73" s="60">
        <f t="shared" si="19"/>
        <v>0</v>
      </c>
      <c r="AM73" s="62">
        <f t="shared" si="19"/>
        <v>0</v>
      </c>
      <c r="AN73" s="40"/>
    </row>
    <row r="74" spans="1:40" x14ac:dyDescent="0.25">
      <c r="A74" s="31" t="s">
        <v>133</v>
      </c>
      <c r="B74" s="32"/>
      <c r="C74" s="239" t="s">
        <v>128</v>
      </c>
      <c r="D74" s="77" t="s">
        <v>134</v>
      </c>
      <c r="E74" s="34"/>
      <c r="F74" s="35"/>
      <c r="G74" s="36">
        <f t="shared" ref="G74:G81" si="21">SUM(I74:AM74)</f>
        <v>0</v>
      </c>
      <c r="H74" s="37" t="str">
        <f t="shared" si="20"/>
        <v/>
      </c>
      <c r="I74" s="34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9"/>
      <c r="AN74" s="40"/>
    </row>
    <row r="75" spans="1:40" x14ac:dyDescent="0.25">
      <c r="A75" s="31" t="s">
        <v>135</v>
      </c>
      <c r="B75" s="32"/>
      <c r="C75" s="239" t="s">
        <v>128</v>
      </c>
      <c r="D75" s="77" t="s">
        <v>136</v>
      </c>
      <c r="E75" s="34"/>
      <c r="F75" s="35"/>
      <c r="G75" s="36">
        <f t="shared" si="21"/>
        <v>0</v>
      </c>
      <c r="H75" s="37" t="str">
        <f t="shared" si="20"/>
        <v/>
      </c>
      <c r="I75" s="34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9"/>
      <c r="AN75" s="40"/>
    </row>
    <row r="76" spans="1:40" x14ac:dyDescent="0.25">
      <c r="A76" s="31" t="s">
        <v>137</v>
      </c>
      <c r="B76" s="32"/>
      <c r="C76" s="239" t="s">
        <v>128</v>
      </c>
      <c r="D76" s="77" t="s">
        <v>138</v>
      </c>
      <c r="E76" s="34"/>
      <c r="F76" s="35"/>
      <c r="G76" s="36">
        <f t="shared" si="21"/>
        <v>0</v>
      </c>
      <c r="H76" s="37" t="str">
        <f t="shared" si="20"/>
        <v/>
      </c>
      <c r="I76" s="34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  <c r="AN76" s="40"/>
    </row>
    <row r="77" spans="1:40" x14ac:dyDescent="0.25">
      <c r="A77" s="31" t="s">
        <v>139</v>
      </c>
      <c r="B77" s="32"/>
      <c r="C77" s="239" t="s">
        <v>128</v>
      </c>
      <c r="D77" s="77" t="s">
        <v>140</v>
      </c>
      <c r="E77" s="34"/>
      <c r="F77" s="35"/>
      <c r="G77" s="36">
        <f t="shared" si="21"/>
        <v>0</v>
      </c>
      <c r="H77" s="37" t="str">
        <f t="shared" si="20"/>
        <v/>
      </c>
      <c r="I77" s="34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  <c r="AN77" s="40"/>
    </row>
    <row r="78" spans="1:40" x14ac:dyDescent="0.25">
      <c r="A78" s="31" t="s">
        <v>141</v>
      </c>
      <c r="B78" s="32"/>
      <c r="C78" s="239" t="s">
        <v>128</v>
      </c>
      <c r="D78" s="77" t="s">
        <v>142</v>
      </c>
      <c r="E78" s="34"/>
      <c r="F78" s="35"/>
      <c r="G78" s="36">
        <f t="shared" si="21"/>
        <v>0</v>
      </c>
      <c r="H78" s="37" t="str">
        <f t="shared" si="20"/>
        <v/>
      </c>
      <c r="I78" s="34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  <c r="AN78" s="40"/>
    </row>
    <row r="79" spans="1:40" x14ac:dyDescent="0.25">
      <c r="A79" s="78" t="s">
        <v>143</v>
      </c>
      <c r="B79" s="79"/>
      <c r="C79" s="242" t="s">
        <v>128</v>
      </c>
      <c r="D79" s="80" t="s">
        <v>144</v>
      </c>
      <c r="E79" s="34"/>
      <c r="F79" s="35"/>
      <c r="G79" s="36">
        <f t="shared" si="21"/>
        <v>0</v>
      </c>
      <c r="H79" s="37" t="str">
        <f t="shared" si="20"/>
        <v/>
      </c>
      <c r="I79" s="34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  <c r="AN79" s="40"/>
    </row>
    <row r="80" spans="1:40" ht="15.75" thickBot="1" x14ac:dyDescent="0.3">
      <c r="A80" s="81" t="s">
        <v>145</v>
      </c>
      <c r="B80" s="82"/>
      <c r="C80" s="243" t="s">
        <v>128</v>
      </c>
      <c r="D80" s="64" t="s">
        <v>146</v>
      </c>
      <c r="E80" s="44"/>
      <c r="F80" s="45"/>
      <c r="G80" s="46">
        <f t="shared" si="21"/>
        <v>0</v>
      </c>
      <c r="H80" s="47" t="str">
        <f t="shared" si="20"/>
        <v/>
      </c>
      <c r="I80" s="44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9"/>
      <c r="AN80" s="40"/>
    </row>
    <row r="81" spans="1:40" ht="15.75" thickBot="1" x14ac:dyDescent="0.3">
      <c r="A81" s="83">
        <v>10</v>
      </c>
      <c r="B81" s="84"/>
      <c r="C81" s="244" t="s">
        <v>147</v>
      </c>
      <c r="D81" s="85" t="s">
        <v>147</v>
      </c>
      <c r="E81" s="86"/>
      <c r="F81" s="87"/>
      <c r="G81" s="88">
        <f t="shared" si="21"/>
        <v>0</v>
      </c>
      <c r="H81" s="89" t="str">
        <f t="shared" si="20"/>
        <v/>
      </c>
      <c r="I81" s="86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1"/>
      <c r="AN81" s="6"/>
    </row>
    <row r="82" spans="1:40" x14ac:dyDescent="0.25">
      <c r="A82" s="50">
        <v>11</v>
      </c>
      <c r="B82" s="51"/>
      <c r="C82" s="237" t="s">
        <v>148</v>
      </c>
      <c r="D82" s="52" t="s">
        <v>148</v>
      </c>
      <c r="E82" s="28">
        <f>SUM(E83:E84)</f>
        <v>0</v>
      </c>
      <c r="F82" s="53">
        <f>SUM(F83:F84)</f>
        <v>0</v>
      </c>
      <c r="G82" s="29">
        <f>SUM(G83:G84)</f>
        <v>0</v>
      </c>
      <c r="H82" s="54" t="str">
        <f t="shared" si="20"/>
        <v/>
      </c>
      <c r="I82" s="28">
        <f t="shared" ref="I82:AM82" si="22">SUM(I83:I84)</f>
        <v>0</v>
      </c>
      <c r="J82" s="29">
        <f t="shared" si="22"/>
        <v>0</v>
      </c>
      <c r="K82" s="29">
        <f t="shared" si="22"/>
        <v>0</v>
      </c>
      <c r="L82" s="29">
        <f t="shared" si="22"/>
        <v>0</v>
      </c>
      <c r="M82" s="29">
        <f t="shared" si="22"/>
        <v>0</v>
      </c>
      <c r="N82" s="29">
        <f t="shared" si="22"/>
        <v>0</v>
      </c>
      <c r="O82" s="29">
        <f t="shared" si="22"/>
        <v>0</v>
      </c>
      <c r="P82" s="29">
        <f t="shared" si="22"/>
        <v>0</v>
      </c>
      <c r="Q82" s="29">
        <f t="shared" si="22"/>
        <v>0</v>
      </c>
      <c r="R82" s="29">
        <f t="shared" si="22"/>
        <v>0</v>
      </c>
      <c r="S82" s="29">
        <f t="shared" si="22"/>
        <v>0</v>
      </c>
      <c r="T82" s="29">
        <f t="shared" si="22"/>
        <v>0</v>
      </c>
      <c r="U82" s="29">
        <f t="shared" si="22"/>
        <v>0</v>
      </c>
      <c r="V82" s="29">
        <f t="shared" si="22"/>
        <v>0</v>
      </c>
      <c r="W82" s="29">
        <f t="shared" si="22"/>
        <v>0</v>
      </c>
      <c r="X82" s="29">
        <f t="shared" si="22"/>
        <v>0</v>
      </c>
      <c r="Y82" s="29">
        <f t="shared" si="22"/>
        <v>0</v>
      </c>
      <c r="Z82" s="29">
        <f t="shared" si="22"/>
        <v>0</v>
      </c>
      <c r="AA82" s="29">
        <f t="shared" si="22"/>
        <v>0</v>
      </c>
      <c r="AB82" s="29">
        <f t="shared" si="22"/>
        <v>0</v>
      </c>
      <c r="AC82" s="29">
        <f t="shared" si="22"/>
        <v>0</v>
      </c>
      <c r="AD82" s="29">
        <f t="shared" si="22"/>
        <v>0</v>
      </c>
      <c r="AE82" s="29">
        <f t="shared" si="22"/>
        <v>0</v>
      </c>
      <c r="AF82" s="29">
        <f t="shared" si="22"/>
        <v>0</v>
      </c>
      <c r="AG82" s="29">
        <f t="shared" si="22"/>
        <v>0</v>
      </c>
      <c r="AH82" s="29">
        <f t="shared" si="22"/>
        <v>0</v>
      </c>
      <c r="AI82" s="29">
        <f t="shared" si="22"/>
        <v>0</v>
      </c>
      <c r="AJ82" s="29">
        <f t="shared" si="22"/>
        <v>0</v>
      </c>
      <c r="AK82" s="29">
        <f t="shared" si="22"/>
        <v>0</v>
      </c>
      <c r="AL82" s="29">
        <f t="shared" si="22"/>
        <v>0</v>
      </c>
      <c r="AM82" s="30">
        <f t="shared" si="22"/>
        <v>0</v>
      </c>
      <c r="AN82" s="6"/>
    </row>
    <row r="83" spans="1:40" x14ac:dyDescent="0.25">
      <c r="A83" s="31" t="s">
        <v>149</v>
      </c>
      <c r="B83" s="32"/>
      <c r="C83" s="239" t="s">
        <v>148</v>
      </c>
      <c r="D83" s="33" t="s">
        <v>150</v>
      </c>
      <c r="E83" s="34"/>
      <c r="F83" s="35"/>
      <c r="G83" s="36">
        <f>SUM(I83:AM83)</f>
        <v>0</v>
      </c>
      <c r="H83" s="37" t="str">
        <f t="shared" si="20"/>
        <v/>
      </c>
      <c r="I83" s="34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9"/>
      <c r="AN83" s="40"/>
    </row>
    <row r="84" spans="1:40" ht="15.75" thickBot="1" x14ac:dyDescent="0.3">
      <c r="A84" s="41" t="s">
        <v>151</v>
      </c>
      <c r="B84" s="42"/>
      <c r="C84" s="240" t="s">
        <v>148</v>
      </c>
      <c r="D84" s="43" t="s">
        <v>152</v>
      </c>
      <c r="E84" s="44"/>
      <c r="F84" s="45"/>
      <c r="G84" s="46">
        <f>SUM(I84:AM84)</f>
        <v>0</v>
      </c>
      <c r="H84" s="47" t="str">
        <f t="shared" si="20"/>
        <v/>
      </c>
      <c r="I84" s="44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9"/>
      <c r="AN84" s="40"/>
    </row>
    <row r="85" spans="1:40" x14ac:dyDescent="0.25">
      <c r="A85" s="92">
        <v>12</v>
      </c>
      <c r="B85" s="93"/>
      <c r="C85" s="245" t="s">
        <v>153</v>
      </c>
      <c r="D85" s="94" t="s">
        <v>153</v>
      </c>
      <c r="E85" s="28">
        <f>SUM(E87:E91)</f>
        <v>0</v>
      </c>
      <c r="F85" s="53">
        <f>SUM(F87:F91)</f>
        <v>0</v>
      </c>
      <c r="G85" s="29">
        <f>SUM(G87:G91)</f>
        <v>0</v>
      </c>
      <c r="H85" s="54" t="str">
        <f t="shared" si="20"/>
        <v/>
      </c>
      <c r="I85" s="28">
        <f t="shared" ref="I85:AM85" si="23">SUM(I87:I91)</f>
        <v>0</v>
      </c>
      <c r="J85" s="29">
        <f t="shared" si="23"/>
        <v>0</v>
      </c>
      <c r="K85" s="29">
        <f t="shared" si="23"/>
        <v>0</v>
      </c>
      <c r="L85" s="29">
        <f t="shared" si="23"/>
        <v>0</v>
      </c>
      <c r="M85" s="29">
        <f t="shared" si="23"/>
        <v>0</v>
      </c>
      <c r="N85" s="29">
        <f t="shared" si="23"/>
        <v>0</v>
      </c>
      <c r="O85" s="29">
        <f t="shared" si="23"/>
        <v>0</v>
      </c>
      <c r="P85" s="29">
        <f t="shared" si="23"/>
        <v>0</v>
      </c>
      <c r="Q85" s="29">
        <f t="shared" si="23"/>
        <v>0</v>
      </c>
      <c r="R85" s="29">
        <f t="shared" si="23"/>
        <v>0</v>
      </c>
      <c r="S85" s="29">
        <f t="shared" si="23"/>
        <v>0</v>
      </c>
      <c r="T85" s="29">
        <f t="shared" si="23"/>
        <v>0</v>
      </c>
      <c r="U85" s="29">
        <f t="shared" si="23"/>
        <v>0</v>
      </c>
      <c r="V85" s="29">
        <f t="shared" si="23"/>
        <v>0</v>
      </c>
      <c r="W85" s="29">
        <f t="shared" si="23"/>
        <v>0</v>
      </c>
      <c r="X85" s="29">
        <f t="shared" si="23"/>
        <v>0</v>
      </c>
      <c r="Y85" s="29">
        <f t="shared" si="23"/>
        <v>0</v>
      </c>
      <c r="Z85" s="29">
        <f t="shared" si="23"/>
        <v>0</v>
      </c>
      <c r="AA85" s="29">
        <f t="shared" si="23"/>
        <v>0</v>
      </c>
      <c r="AB85" s="29">
        <f t="shared" si="23"/>
        <v>0</v>
      </c>
      <c r="AC85" s="29">
        <f t="shared" si="23"/>
        <v>0</v>
      </c>
      <c r="AD85" s="29">
        <f t="shared" si="23"/>
        <v>0</v>
      </c>
      <c r="AE85" s="29">
        <f t="shared" si="23"/>
        <v>0</v>
      </c>
      <c r="AF85" s="29">
        <f t="shared" si="23"/>
        <v>0</v>
      </c>
      <c r="AG85" s="29">
        <f t="shared" si="23"/>
        <v>0</v>
      </c>
      <c r="AH85" s="29">
        <f t="shared" si="23"/>
        <v>0</v>
      </c>
      <c r="AI85" s="29">
        <f t="shared" si="23"/>
        <v>0</v>
      </c>
      <c r="AJ85" s="29">
        <f t="shared" si="23"/>
        <v>0</v>
      </c>
      <c r="AK85" s="29">
        <f t="shared" si="23"/>
        <v>0</v>
      </c>
      <c r="AL85" s="29">
        <f t="shared" si="23"/>
        <v>0</v>
      </c>
      <c r="AM85" s="30">
        <f t="shared" si="23"/>
        <v>0</v>
      </c>
      <c r="AN85" s="6"/>
    </row>
    <row r="86" spans="1:40" x14ac:dyDescent="0.25">
      <c r="A86" s="95" t="s">
        <v>154</v>
      </c>
      <c r="B86" s="96"/>
      <c r="C86" s="246" t="s">
        <v>153</v>
      </c>
      <c r="D86" s="97" t="s">
        <v>155</v>
      </c>
      <c r="E86" s="98">
        <f>E87+E88</f>
        <v>0</v>
      </c>
      <c r="F86" s="99">
        <f>F87+F88</f>
        <v>0</v>
      </c>
      <c r="G86" s="36">
        <f t="shared" ref="G86:AM86" si="24">G87+G88</f>
        <v>0</v>
      </c>
      <c r="H86" s="37" t="str">
        <f t="shared" si="20"/>
        <v/>
      </c>
      <c r="I86" s="98">
        <f t="shared" si="24"/>
        <v>0</v>
      </c>
      <c r="J86" s="36">
        <f t="shared" si="24"/>
        <v>0</v>
      </c>
      <c r="K86" s="36">
        <f t="shared" si="24"/>
        <v>0</v>
      </c>
      <c r="L86" s="36">
        <f t="shared" si="24"/>
        <v>0</v>
      </c>
      <c r="M86" s="36">
        <f t="shared" si="24"/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  <c r="T86" s="36">
        <f t="shared" si="24"/>
        <v>0</v>
      </c>
      <c r="U86" s="36">
        <f t="shared" si="24"/>
        <v>0</v>
      </c>
      <c r="V86" s="36">
        <f t="shared" si="24"/>
        <v>0</v>
      </c>
      <c r="W86" s="36">
        <f t="shared" si="24"/>
        <v>0</v>
      </c>
      <c r="X86" s="36">
        <f t="shared" si="24"/>
        <v>0</v>
      </c>
      <c r="Y86" s="36">
        <f t="shared" si="24"/>
        <v>0</v>
      </c>
      <c r="Z86" s="36">
        <f t="shared" si="24"/>
        <v>0</v>
      </c>
      <c r="AA86" s="36">
        <f t="shared" si="24"/>
        <v>0</v>
      </c>
      <c r="AB86" s="36">
        <f t="shared" si="24"/>
        <v>0</v>
      </c>
      <c r="AC86" s="36">
        <f t="shared" si="24"/>
        <v>0</v>
      </c>
      <c r="AD86" s="36">
        <f t="shared" si="24"/>
        <v>0</v>
      </c>
      <c r="AE86" s="36">
        <f t="shared" si="24"/>
        <v>0</v>
      </c>
      <c r="AF86" s="36">
        <f t="shared" si="24"/>
        <v>0</v>
      </c>
      <c r="AG86" s="36">
        <f t="shared" si="24"/>
        <v>0</v>
      </c>
      <c r="AH86" s="36">
        <f t="shared" si="24"/>
        <v>0</v>
      </c>
      <c r="AI86" s="36">
        <f t="shared" si="24"/>
        <v>0</v>
      </c>
      <c r="AJ86" s="36">
        <f t="shared" si="24"/>
        <v>0</v>
      </c>
      <c r="AK86" s="36">
        <f t="shared" si="24"/>
        <v>0</v>
      </c>
      <c r="AL86" s="36">
        <f t="shared" si="24"/>
        <v>0</v>
      </c>
      <c r="AM86" s="100">
        <f t="shared" si="24"/>
        <v>0</v>
      </c>
      <c r="AN86" s="40"/>
    </row>
    <row r="87" spans="1:40" x14ac:dyDescent="0.25">
      <c r="A87" s="101" t="s">
        <v>156</v>
      </c>
      <c r="B87" s="102"/>
      <c r="C87" s="247" t="s">
        <v>153</v>
      </c>
      <c r="D87" s="63" t="s">
        <v>157</v>
      </c>
      <c r="E87" s="34"/>
      <c r="F87" s="35"/>
      <c r="G87" s="36">
        <f t="shared" ref="G87:G93" si="25">SUM(I87:AM87)</f>
        <v>0</v>
      </c>
      <c r="H87" s="37" t="str">
        <f t="shared" si="20"/>
        <v/>
      </c>
      <c r="I87" s="34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40"/>
    </row>
    <row r="88" spans="1:40" x14ac:dyDescent="0.25">
      <c r="A88" s="95" t="s">
        <v>158</v>
      </c>
      <c r="B88" s="96"/>
      <c r="C88" s="246" t="s">
        <v>153</v>
      </c>
      <c r="D88" s="63" t="s">
        <v>159</v>
      </c>
      <c r="E88" s="34"/>
      <c r="F88" s="35"/>
      <c r="G88" s="36">
        <f t="shared" si="25"/>
        <v>0</v>
      </c>
      <c r="H88" s="37" t="str">
        <f t="shared" si="20"/>
        <v/>
      </c>
      <c r="I88" s="34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40"/>
    </row>
    <row r="89" spans="1:40" x14ac:dyDescent="0.25">
      <c r="A89" s="103" t="s">
        <v>160</v>
      </c>
      <c r="B89" s="104"/>
      <c r="C89" s="248" t="s">
        <v>153</v>
      </c>
      <c r="D89" s="97" t="s">
        <v>161</v>
      </c>
      <c r="E89" s="34"/>
      <c r="F89" s="35"/>
      <c r="G89" s="36">
        <f t="shared" si="25"/>
        <v>0</v>
      </c>
      <c r="H89" s="37" t="str">
        <f t="shared" si="20"/>
        <v/>
      </c>
      <c r="I89" s="34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40"/>
    </row>
    <row r="90" spans="1:40" x14ac:dyDescent="0.25">
      <c r="A90" s="103" t="s">
        <v>162</v>
      </c>
      <c r="B90" s="104"/>
      <c r="C90" s="248" t="s">
        <v>153</v>
      </c>
      <c r="D90" s="97" t="s">
        <v>163</v>
      </c>
      <c r="E90" s="34"/>
      <c r="F90" s="35"/>
      <c r="G90" s="36">
        <f t="shared" si="25"/>
        <v>0</v>
      </c>
      <c r="H90" s="37" t="str">
        <f t="shared" si="20"/>
        <v/>
      </c>
      <c r="I90" s="34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40"/>
    </row>
    <row r="91" spans="1:40" ht="15.75" thickBot="1" x14ac:dyDescent="0.3">
      <c r="A91" s="103" t="s">
        <v>164</v>
      </c>
      <c r="B91" s="104"/>
      <c r="C91" s="248" t="s">
        <v>153</v>
      </c>
      <c r="D91" s="97" t="s">
        <v>165</v>
      </c>
      <c r="E91" s="34"/>
      <c r="F91" s="35"/>
      <c r="G91" s="36">
        <f t="shared" si="25"/>
        <v>0</v>
      </c>
      <c r="H91" s="37" t="str">
        <f t="shared" si="20"/>
        <v/>
      </c>
      <c r="I91" s="34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40"/>
    </row>
    <row r="92" spans="1:40" ht="15.75" thickBot="1" x14ac:dyDescent="0.3">
      <c r="A92" s="83">
        <v>13</v>
      </c>
      <c r="B92" s="84"/>
      <c r="C92" s="244" t="s">
        <v>166</v>
      </c>
      <c r="D92" s="85" t="s">
        <v>166</v>
      </c>
      <c r="E92" s="86"/>
      <c r="F92" s="87"/>
      <c r="G92" s="88">
        <f t="shared" si="25"/>
        <v>0</v>
      </c>
      <c r="H92" s="89" t="str">
        <f t="shared" si="20"/>
        <v/>
      </c>
      <c r="I92" s="86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1"/>
      <c r="AN92" s="6"/>
    </row>
    <row r="93" spans="1:40" ht="15.75" thickBot="1" x14ac:dyDescent="0.3">
      <c r="A93" s="83">
        <v>14</v>
      </c>
      <c r="B93" s="84"/>
      <c r="C93" s="244" t="s">
        <v>167</v>
      </c>
      <c r="D93" s="85" t="s">
        <v>167</v>
      </c>
      <c r="E93" s="86"/>
      <c r="F93" s="87"/>
      <c r="G93" s="88">
        <f t="shared" si="25"/>
        <v>0</v>
      </c>
      <c r="H93" s="89" t="str">
        <f t="shared" si="20"/>
        <v/>
      </c>
      <c r="I93" s="86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1"/>
      <c r="AN93" s="6"/>
    </row>
    <row r="94" spans="1:40" ht="15.75" thickBot="1" x14ac:dyDescent="0.3">
      <c r="A94" s="83"/>
      <c r="B94" s="84"/>
      <c r="C94" s="244" t="s">
        <v>168</v>
      </c>
      <c r="D94" s="85" t="s">
        <v>168</v>
      </c>
      <c r="E94" s="105">
        <f>E8+E20+E32+E40+E48+E59+E60+E66+E71+E81+E82+E85+E92+E93</f>
        <v>1250</v>
      </c>
      <c r="F94" s="106">
        <f>F8+F20+F32+F40+F48+F59+F60+F66+F71+F81+F82+F85+F92+F93</f>
        <v>820</v>
      </c>
      <c r="G94" s="88">
        <f t="shared" ref="G94:AM94" si="26">G8+G20+G32+G40+G48+G59+G60+G66+G71+G81+G82+G85+G92+G93</f>
        <v>798</v>
      </c>
      <c r="H94" s="89">
        <f t="shared" si="20"/>
        <v>-2.6829268292682926E-2</v>
      </c>
      <c r="I94" s="105">
        <f t="shared" si="26"/>
        <v>25</v>
      </c>
      <c r="J94" s="88">
        <f t="shared" si="26"/>
        <v>23</v>
      </c>
      <c r="K94" s="88">
        <f t="shared" si="26"/>
        <v>16</v>
      </c>
      <c r="L94" s="88">
        <f t="shared" si="26"/>
        <v>22</v>
      </c>
      <c r="M94" s="88">
        <f t="shared" si="26"/>
        <v>34</v>
      </c>
      <c r="N94" s="88">
        <f t="shared" si="26"/>
        <v>23</v>
      </c>
      <c r="O94" s="88">
        <f t="shared" si="26"/>
        <v>16</v>
      </c>
      <c r="P94" s="88">
        <f t="shared" si="26"/>
        <v>22</v>
      </c>
      <c r="Q94" s="88">
        <f t="shared" si="26"/>
        <v>34</v>
      </c>
      <c r="R94" s="88">
        <f t="shared" si="26"/>
        <v>34</v>
      </c>
      <c r="S94" s="88">
        <f t="shared" si="26"/>
        <v>35</v>
      </c>
      <c r="T94" s="88">
        <f t="shared" si="26"/>
        <v>23</v>
      </c>
      <c r="U94" s="88">
        <f t="shared" si="26"/>
        <v>16</v>
      </c>
      <c r="V94" s="88">
        <f t="shared" si="26"/>
        <v>22</v>
      </c>
      <c r="W94" s="88">
        <f t="shared" si="26"/>
        <v>34</v>
      </c>
      <c r="X94" s="88">
        <f t="shared" si="26"/>
        <v>40</v>
      </c>
      <c r="Y94" s="88">
        <f t="shared" si="26"/>
        <v>41</v>
      </c>
      <c r="Z94" s="88">
        <f t="shared" si="26"/>
        <v>23</v>
      </c>
      <c r="AA94" s="88">
        <f t="shared" si="26"/>
        <v>16</v>
      </c>
      <c r="AB94" s="88">
        <f t="shared" si="26"/>
        <v>22</v>
      </c>
      <c r="AC94" s="88">
        <f t="shared" si="26"/>
        <v>34</v>
      </c>
      <c r="AD94" s="88">
        <f t="shared" si="26"/>
        <v>47</v>
      </c>
      <c r="AE94" s="88">
        <f t="shared" si="26"/>
        <v>48</v>
      </c>
      <c r="AF94" s="88">
        <f t="shared" si="26"/>
        <v>23</v>
      </c>
      <c r="AG94" s="88">
        <f t="shared" si="26"/>
        <v>16</v>
      </c>
      <c r="AH94" s="88">
        <f t="shared" si="26"/>
        <v>22</v>
      </c>
      <c r="AI94" s="88">
        <f t="shared" si="26"/>
        <v>34</v>
      </c>
      <c r="AJ94" s="88">
        <f t="shared" si="26"/>
        <v>53</v>
      </c>
      <c r="AK94" s="88">
        <f t="shared" si="26"/>
        <v>0</v>
      </c>
      <c r="AL94" s="88">
        <f t="shared" si="26"/>
        <v>0</v>
      </c>
      <c r="AM94" s="107">
        <f t="shared" si="26"/>
        <v>0</v>
      </c>
      <c r="AN94" s="6"/>
    </row>
    <row r="95" spans="1:40" ht="15.75" thickBot="1" x14ac:dyDescent="0.3">
      <c r="A95" s="83">
        <v>15</v>
      </c>
      <c r="B95" s="84"/>
      <c r="C95" s="244" t="s">
        <v>169</v>
      </c>
      <c r="D95" s="108" t="s">
        <v>169</v>
      </c>
      <c r="E95" s="86"/>
      <c r="F95" s="87"/>
      <c r="G95" s="88">
        <f>SUM(I95:AM95)</f>
        <v>0</v>
      </c>
      <c r="H95" s="89" t="str">
        <f t="shared" si="20"/>
        <v/>
      </c>
      <c r="I95" s="86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1"/>
      <c r="AN95" s="6"/>
    </row>
  </sheetData>
  <customSheetViews>
    <customSheetView guid="{9A943EE5-4332-418A-A0F3-826318CDB5F0}" scale="85" state="hidden">
      <pane xSplit="4" ySplit="7" topLeftCell="E10" activePane="bottomRight" state="frozen"/>
      <selection pane="bottomRight" activeCell="F27" sqref="F27"/>
      <pageMargins left="0.7" right="0.7" top="0.75" bottom="0.75" header="0.3" footer="0.3"/>
      <pageSetup paperSize="9" orientation="portrait" horizontalDpi="300" verticalDpi="300" r:id="rId1"/>
    </customSheetView>
    <customSheetView guid="{A3F75126-AB89-40B3-A1FB-70723A76F2EB}" scale="85" state="hidden">
      <pane xSplit="4" ySplit="7" topLeftCell="E10" activePane="bottomRight" state="frozen"/>
      <selection pane="bottomRight" activeCell="F27" sqref="F27"/>
      <pageMargins left="0.7" right="0.7" top="0.75" bottom="0.75" header="0.3" footer="0.3"/>
      <pageSetup paperSize="9" orientation="portrait" horizontalDpi="300" verticalDpi="300" r:id="rId2"/>
    </customSheetView>
  </customSheetViews>
  <mergeCells count="7">
    <mergeCell ref="I4:AM5"/>
    <mergeCell ref="H5:H6"/>
    <mergeCell ref="A4:A6"/>
    <mergeCell ref="B4:B6"/>
    <mergeCell ref="C4:C6"/>
    <mergeCell ref="D4:D6"/>
    <mergeCell ref="E4:H4"/>
  </mergeCells>
  <pageMargins left="0.7" right="0.7" top="0.75" bottom="0.75" header="0.3" footer="0.3"/>
  <pageSetup paperSize="9" orientation="portrait" horizontalDpi="300" verticalDpi="300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1"/>
  <sheetViews>
    <sheetView tabSelected="1" zoomScale="80" zoomScaleNormal="80" workbookViewId="0">
      <pane xSplit="5" ySplit="9" topLeftCell="J10" activePane="bottomRight" state="frozen"/>
      <selection pane="topRight" activeCell="F1" sqref="F1"/>
      <selection pane="bottomLeft" activeCell="A10" sqref="A10"/>
      <selection pane="bottomRight" activeCell="E6" sqref="E6:E8"/>
    </sheetView>
  </sheetViews>
  <sheetFormatPr defaultColWidth="9.140625" defaultRowHeight="15" x14ac:dyDescent="0.25"/>
  <cols>
    <col min="1" max="1" width="6.7109375" style="133" customWidth="1"/>
    <col min="2" max="2" width="14" style="133" customWidth="1"/>
    <col min="3" max="3" width="20.85546875" style="133" customWidth="1"/>
    <col min="4" max="4" width="13" style="133" customWidth="1"/>
    <col min="5" max="5" width="28.42578125" style="133" customWidth="1"/>
    <col min="6" max="6" width="13.85546875" style="133" hidden="1" customWidth="1"/>
    <col min="7" max="8" width="12.7109375" style="133" hidden="1" customWidth="1"/>
    <col min="9" max="9" width="42.28515625" style="133" hidden="1" customWidth="1"/>
    <col min="10" max="13" width="13.140625" style="133" customWidth="1"/>
    <col min="14" max="16" width="13.7109375" style="133" customWidth="1"/>
    <col min="17" max="18" width="14.140625" style="133" customWidth="1"/>
    <col min="19" max="19" width="26.28515625" style="257" customWidth="1"/>
    <col min="20" max="20" width="26.85546875" style="257" customWidth="1"/>
    <col min="21" max="22" width="16.7109375" style="133" customWidth="1"/>
    <col min="23" max="23" width="17.140625" style="133" customWidth="1"/>
    <col min="24" max="24" width="18" style="133" customWidth="1"/>
    <col min="25" max="25" width="31" style="133" customWidth="1"/>
    <col min="26" max="26" width="96.28515625" style="133" customWidth="1"/>
    <col min="27" max="16384" width="9.140625" style="133"/>
  </cols>
  <sheetData>
    <row r="1" spans="1:26" s="110" customFormat="1" ht="15.75" x14ac:dyDescent="0.25">
      <c r="A1" s="109" t="s">
        <v>170</v>
      </c>
      <c r="C1" s="111">
        <v>44221</v>
      </c>
      <c r="J1" s="264"/>
      <c r="K1" s="264"/>
      <c r="L1" s="301"/>
      <c r="N1" s="250"/>
      <c r="P1" s="250"/>
      <c r="S1" s="250"/>
      <c r="T1" s="250"/>
    </row>
    <row r="2" spans="1:26" s="110" customFormat="1" ht="12.75" x14ac:dyDescent="0.2">
      <c r="N2" s="301"/>
      <c r="O2" s="301"/>
      <c r="P2" s="301"/>
      <c r="S2" s="250"/>
      <c r="T2" s="250"/>
    </row>
    <row r="3" spans="1:26" s="110" customFormat="1" ht="15.75" x14ac:dyDescent="0.25">
      <c r="A3" s="112" t="s">
        <v>373</v>
      </c>
      <c r="B3" s="112"/>
      <c r="S3" s="250"/>
      <c r="T3" s="250"/>
    </row>
    <row r="4" spans="1:26" s="110" customFormat="1" ht="12" customHeight="1" x14ac:dyDescent="0.2">
      <c r="S4" s="250"/>
      <c r="T4" s="250"/>
    </row>
    <row r="5" spans="1:26" s="110" customFormat="1" ht="12" customHeight="1" thickBot="1" x14ac:dyDescent="0.25">
      <c r="S5" s="250"/>
      <c r="T5" s="250"/>
    </row>
    <row r="6" spans="1:26" s="110" customFormat="1" ht="24.75" customHeight="1" x14ac:dyDescent="0.2">
      <c r="A6" s="351" t="s">
        <v>172</v>
      </c>
      <c r="B6" s="315" t="s">
        <v>1</v>
      </c>
      <c r="C6" s="315" t="s">
        <v>2</v>
      </c>
      <c r="D6" s="315" t="s">
        <v>3</v>
      </c>
      <c r="E6" s="355" t="s">
        <v>173</v>
      </c>
      <c r="F6" s="324" t="s">
        <v>289</v>
      </c>
      <c r="G6" s="324" t="s">
        <v>290</v>
      </c>
      <c r="H6" s="324" t="s">
        <v>291</v>
      </c>
      <c r="I6" s="324" t="s">
        <v>292</v>
      </c>
      <c r="J6" s="347" t="s">
        <v>174</v>
      </c>
      <c r="K6" s="347"/>
      <c r="L6" s="347"/>
      <c r="M6" s="348"/>
      <c r="N6" s="333" t="s">
        <v>175</v>
      </c>
      <c r="O6" s="334"/>
      <c r="P6" s="334"/>
      <c r="Q6" s="334"/>
      <c r="R6" s="335"/>
      <c r="S6" s="329" t="s">
        <v>293</v>
      </c>
      <c r="T6" s="330"/>
      <c r="U6" s="334" t="s">
        <v>176</v>
      </c>
      <c r="V6" s="334"/>
      <c r="W6" s="334"/>
      <c r="X6" s="335"/>
      <c r="Y6" s="336" t="s">
        <v>231</v>
      </c>
      <c r="Z6" s="338" t="s">
        <v>374</v>
      </c>
    </row>
    <row r="7" spans="1:26" s="110" customFormat="1" ht="24.75" customHeight="1" x14ac:dyDescent="0.2">
      <c r="A7" s="352"/>
      <c r="B7" s="316"/>
      <c r="C7" s="316"/>
      <c r="D7" s="316"/>
      <c r="E7" s="356"/>
      <c r="F7" s="325"/>
      <c r="G7" s="325"/>
      <c r="H7" s="325"/>
      <c r="I7" s="325"/>
      <c r="J7" s="341">
        <v>2020</v>
      </c>
      <c r="K7" s="341">
        <v>2021</v>
      </c>
      <c r="L7" s="343" t="s">
        <v>177</v>
      </c>
      <c r="M7" s="344"/>
      <c r="N7" s="345">
        <v>2020</v>
      </c>
      <c r="O7" s="341">
        <v>2021</v>
      </c>
      <c r="P7" s="341" t="s">
        <v>178</v>
      </c>
      <c r="Q7" s="349" t="s">
        <v>177</v>
      </c>
      <c r="R7" s="350"/>
      <c r="S7" s="327">
        <v>2020</v>
      </c>
      <c r="T7" s="331">
        <v>2021</v>
      </c>
      <c r="U7" s="345">
        <v>2020</v>
      </c>
      <c r="V7" s="341">
        <v>2021</v>
      </c>
      <c r="W7" s="349" t="s">
        <v>177</v>
      </c>
      <c r="X7" s="350"/>
      <c r="Y7" s="337"/>
      <c r="Z7" s="339"/>
    </row>
    <row r="8" spans="1:26" s="110" customFormat="1" ht="42.75" customHeight="1" thickBot="1" x14ac:dyDescent="0.25">
      <c r="A8" s="353"/>
      <c r="B8" s="354"/>
      <c r="C8" s="354"/>
      <c r="D8" s="354"/>
      <c r="E8" s="356"/>
      <c r="F8" s="326"/>
      <c r="G8" s="326"/>
      <c r="H8" s="326"/>
      <c r="I8" s="326"/>
      <c r="J8" s="342"/>
      <c r="K8" s="342"/>
      <c r="L8" s="251" t="s">
        <v>179</v>
      </c>
      <c r="M8" s="216" t="s">
        <v>180</v>
      </c>
      <c r="N8" s="346"/>
      <c r="O8" s="342"/>
      <c r="P8" s="342"/>
      <c r="Q8" s="249" t="s">
        <v>179</v>
      </c>
      <c r="R8" s="114" t="s">
        <v>180</v>
      </c>
      <c r="S8" s="328"/>
      <c r="T8" s="332"/>
      <c r="U8" s="346"/>
      <c r="V8" s="342"/>
      <c r="W8" s="249" t="s">
        <v>179</v>
      </c>
      <c r="X8" s="114" t="s">
        <v>180</v>
      </c>
      <c r="Y8" s="337"/>
      <c r="Z8" s="340"/>
    </row>
    <row r="9" spans="1:26" s="110" customFormat="1" ht="13.5" thickBot="1" x14ac:dyDescent="0.25">
      <c r="A9" s="115">
        <v>1</v>
      </c>
      <c r="B9" s="116">
        <f t="shared" ref="B9:N9" si="0">A9+1</f>
        <v>2</v>
      </c>
      <c r="C9" s="116">
        <f t="shared" si="0"/>
        <v>3</v>
      </c>
      <c r="D9" s="117">
        <f t="shared" si="0"/>
        <v>4</v>
      </c>
      <c r="E9" s="252">
        <f t="shared" si="0"/>
        <v>5</v>
      </c>
      <c r="F9" s="252">
        <f t="shared" si="0"/>
        <v>6</v>
      </c>
      <c r="G9" s="252">
        <f t="shared" si="0"/>
        <v>7</v>
      </c>
      <c r="H9" s="252">
        <f t="shared" si="0"/>
        <v>8</v>
      </c>
      <c r="I9" s="252">
        <f t="shared" si="0"/>
        <v>9</v>
      </c>
      <c r="J9" s="254">
        <f t="shared" si="0"/>
        <v>10</v>
      </c>
      <c r="K9" s="254">
        <f t="shared" si="0"/>
        <v>11</v>
      </c>
      <c r="L9" s="254">
        <f t="shared" si="0"/>
        <v>12</v>
      </c>
      <c r="M9" s="271">
        <f t="shared" si="0"/>
        <v>13</v>
      </c>
      <c r="N9" s="119">
        <f t="shared" si="0"/>
        <v>14</v>
      </c>
      <c r="O9" s="120">
        <f>N9+1</f>
        <v>15</v>
      </c>
      <c r="P9" s="120">
        <f>O9+1</f>
        <v>16</v>
      </c>
      <c r="Q9" s="120">
        <f t="shared" ref="Q9:Z9" si="1">P9+1</f>
        <v>17</v>
      </c>
      <c r="R9" s="121">
        <f t="shared" si="1"/>
        <v>18</v>
      </c>
      <c r="S9" s="253">
        <f t="shared" si="1"/>
        <v>19</v>
      </c>
      <c r="T9" s="253">
        <f t="shared" si="1"/>
        <v>20</v>
      </c>
      <c r="U9" s="120">
        <f t="shared" si="1"/>
        <v>21</v>
      </c>
      <c r="V9" s="120">
        <f t="shared" si="1"/>
        <v>22</v>
      </c>
      <c r="W9" s="122">
        <f t="shared" si="1"/>
        <v>23</v>
      </c>
      <c r="X9" s="122">
        <f t="shared" si="1"/>
        <v>24</v>
      </c>
      <c r="Y9" s="118">
        <f t="shared" si="1"/>
        <v>25</v>
      </c>
      <c r="Z9" s="118">
        <f t="shared" si="1"/>
        <v>26</v>
      </c>
    </row>
    <row r="10" spans="1:26" ht="15.75" x14ac:dyDescent="0.25">
      <c r="A10" s="123" t="s">
        <v>181</v>
      </c>
      <c r="B10" s="124" t="s">
        <v>182</v>
      </c>
      <c r="C10" s="124" t="s">
        <v>88</v>
      </c>
      <c r="D10" s="125" t="s">
        <v>182</v>
      </c>
      <c r="E10" s="272" t="s">
        <v>183</v>
      </c>
      <c r="F10" s="272"/>
      <c r="G10" s="272"/>
      <c r="H10" s="272"/>
      <c r="I10" s="272"/>
      <c r="J10" s="273">
        <f>SUMIFS(J18:J5027,$A18:$A5027,$A10,$C18:$C5027,$C10)</f>
        <v>1054.1878567741937</v>
      </c>
      <c r="K10" s="255">
        <f>SUMIFS(K18:K5027,$A18:$A5027,$A10,$C18:$C5027,$C10)</f>
        <v>1049.5626344874192</v>
      </c>
      <c r="L10" s="255">
        <f>K10-J10</f>
        <v>-4.6252222867744877</v>
      </c>
      <c r="M10" s="256">
        <f>IFERROR(K10/J10-1,"")</f>
        <v>-4.3874744496940066E-3</v>
      </c>
      <c r="N10" s="130">
        <f>SUM(N11:N18)</f>
        <v>944.15048400000012</v>
      </c>
      <c r="O10" s="128">
        <f>SUM(O11:O18)</f>
        <v>905.05303430140964</v>
      </c>
      <c r="P10" s="128"/>
      <c r="Q10" s="128">
        <f>O10-N10</f>
        <v>-39.097449698590481</v>
      </c>
      <c r="R10" s="129">
        <f>IFERROR(O10/N10-1,"")</f>
        <v>-4.1410188694655625E-2</v>
      </c>
      <c r="S10" s="280">
        <f>SUM(S11:S18)</f>
        <v>245.59610499999999</v>
      </c>
      <c r="T10" s="279">
        <f>SUM(T11:T18)</f>
        <v>214.58248875250004</v>
      </c>
      <c r="U10" s="128">
        <f>SUMIFS(U18:U5027,$A18:$A5027,$A10,$C18:$C5027,$C10)</f>
        <v>0</v>
      </c>
      <c r="V10" s="128">
        <f>SUMIFS(V18:V5027,$A18:$A5027,$A10,$C18:$C5027,$C10)</f>
        <v>0</v>
      </c>
      <c r="W10" s="131">
        <f>V10-U10</f>
        <v>0</v>
      </c>
      <c r="X10" s="132" t="str">
        <f>IFERROR(V10/U10-1,"")</f>
        <v/>
      </c>
      <c r="Y10" s="126"/>
      <c r="Z10" s="126"/>
    </row>
    <row r="11" spans="1:26" ht="30" x14ac:dyDescent="0.25">
      <c r="A11" s="134" t="s">
        <v>10</v>
      </c>
      <c r="B11" s="135" t="s">
        <v>182</v>
      </c>
      <c r="C11" s="135" t="str">
        <f>C10</f>
        <v>ПАО "МРСК Сибири"</v>
      </c>
      <c r="D11" s="136" t="s">
        <v>182</v>
      </c>
      <c r="E11" s="274" t="s">
        <v>184</v>
      </c>
      <c r="F11" s="274"/>
      <c r="G11" s="274"/>
      <c r="H11" s="274"/>
      <c r="I11" s="274" t="s">
        <v>184</v>
      </c>
      <c r="J11" s="258"/>
      <c r="K11" s="258"/>
      <c r="L11" s="258"/>
      <c r="M11" s="265"/>
      <c r="N11" s="141">
        <f>SUMIFS(N19:N5028,$A19:$A5028,$A11,$C19:$C5028,$C11)</f>
        <v>191.822519</v>
      </c>
      <c r="O11" s="142">
        <f>SUMIFS(O19:O5028,$A19:$A5028,$A11,$C19:$C5028,$C11)</f>
        <v>179.78893420652258</v>
      </c>
      <c r="P11" s="142"/>
      <c r="Q11" s="142">
        <f>O11-N11</f>
        <v>-12.033584793477416</v>
      </c>
      <c r="R11" s="143">
        <f>IFERROR(O11/N11-1,"")</f>
        <v>-6.2732909859646968E-2</v>
      </c>
      <c r="S11" s="281">
        <f>SUMIFS(S19:S5028,$A19:$A5028,$A11,$C19:$C5028,$C11)</f>
        <v>40.884514999999993</v>
      </c>
      <c r="T11" s="282">
        <f>SUMIFS(T19:T5028,$A19:$A5028,$A11,$C19:$C5028,$C11)</f>
        <v>33.59326302416666</v>
      </c>
      <c r="U11" s="139"/>
      <c r="V11" s="139"/>
      <c r="W11" s="229"/>
      <c r="X11" s="232"/>
      <c r="Y11" s="137"/>
      <c r="Z11" s="137"/>
    </row>
    <row r="12" spans="1:26" x14ac:dyDescent="0.25">
      <c r="A12" s="134" t="s">
        <v>13</v>
      </c>
      <c r="B12" s="135" t="s">
        <v>182</v>
      </c>
      <c r="C12" s="135" t="str">
        <f t="shared" ref="C12:C18" si="2">C11</f>
        <v>ПАО "МРСК Сибири"</v>
      </c>
      <c r="D12" s="136" t="s">
        <v>182</v>
      </c>
      <c r="E12" s="274" t="s">
        <v>185</v>
      </c>
      <c r="F12" s="274"/>
      <c r="G12" s="274"/>
      <c r="H12" s="274"/>
      <c r="I12" s="274" t="s">
        <v>185</v>
      </c>
      <c r="J12" s="258"/>
      <c r="K12" s="258"/>
      <c r="L12" s="258"/>
      <c r="M12" s="265"/>
      <c r="N12" s="141">
        <f>SUMIFS(N19:N5028,$A19:$A5028,$A12,$C19:$C5028,$C12)</f>
        <v>146.30937899999998</v>
      </c>
      <c r="O12" s="142">
        <f>SUMIFS(O19:O5028,$A19:$A5028,$A12,$C19:$C5028,$C12)</f>
        <v>141.08771339558709</v>
      </c>
      <c r="P12" s="142"/>
      <c r="Q12" s="142">
        <f>O12-N12</f>
        <v>-5.2216656044128911</v>
      </c>
      <c r="R12" s="143">
        <f>IFERROR(O12/N12-1,"")</f>
        <v>-3.5689206256646733E-2</v>
      </c>
      <c r="S12" s="281">
        <f>SUMIFS(S19:S5028,$A19:$A5028,$A12,$C19:$C5028,$C12)</f>
        <v>34.771587999999994</v>
      </c>
      <c r="T12" s="282">
        <f>SUMIFS(T19:T5028,$A19:$A5028,$A12,$C19:$C5028,$C12)</f>
        <v>24.406937103750007</v>
      </c>
      <c r="U12" s="139"/>
      <c r="V12" s="139"/>
      <c r="W12" s="229"/>
      <c r="X12" s="232"/>
      <c r="Y12" s="137"/>
      <c r="Z12" s="137"/>
    </row>
    <row r="13" spans="1:26" x14ac:dyDescent="0.25">
      <c r="A13" s="134" t="s">
        <v>15</v>
      </c>
      <c r="B13" s="135" t="s">
        <v>182</v>
      </c>
      <c r="C13" s="135" t="str">
        <f t="shared" si="2"/>
        <v>ПАО "МРСК Сибири"</v>
      </c>
      <c r="D13" s="136" t="s">
        <v>182</v>
      </c>
      <c r="E13" s="274" t="s">
        <v>186</v>
      </c>
      <c r="F13" s="274"/>
      <c r="G13" s="274"/>
      <c r="H13" s="274"/>
      <c r="I13" s="274" t="s">
        <v>186</v>
      </c>
      <c r="J13" s="258"/>
      <c r="K13" s="258"/>
      <c r="L13" s="258"/>
      <c r="M13" s="265"/>
      <c r="N13" s="141">
        <f>SUMIFS(N19:N5028,$A19:$A5028,$A13,$C19:$C5028,$C13)</f>
        <v>18.326930999999998</v>
      </c>
      <c r="O13" s="142">
        <f>SUMIFS(O19:O5028,$A19:$A5028,$A13,$C19:$C5028,$C13)</f>
        <v>17.028342030200001</v>
      </c>
      <c r="P13" s="142"/>
      <c r="Q13" s="142">
        <f>O13-N13</f>
        <v>-1.2985889697999973</v>
      </c>
      <c r="R13" s="143">
        <f>IFERROR(O13/N13-1,"")</f>
        <v>-7.08568701328115E-2</v>
      </c>
      <c r="S13" s="281">
        <f>SUMIFS(S19:S5028,$A19:$A5028,$A13,$C19:$C5028,$C13)</f>
        <v>1.0101169999999999</v>
      </c>
      <c r="T13" s="282">
        <f>SUMIFS(T19:T5028,$A19:$A5028,$A13,$C19:$C5028,$C13)</f>
        <v>1.234264</v>
      </c>
      <c r="U13" s="139"/>
      <c r="V13" s="139"/>
      <c r="W13" s="229"/>
      <c r="X13" s="232"/>
      <c r="Y13" s="137"/>
      <c r="Z13" s="137"/>
    </row>
    <row r="14" spans="1:26" ht="30" x14ac:dyDescent="0.25">
      <c r="A14" s="134" t="s">
        <v>17</v>
      </c>
      <c r="B14" s="135" t="s">
        <v>182</v>
      </c>
      <c r="C14" s="135" t="str">
        <f t="shared" si="2"/>
        <v>ПАО "МРСК Сибири"</v>
      </c>
      <c r="D14" s="136" t="s">
        <v>182</v>
      </c>
      <c r="E14" s="274" t="s">
        <v>187</v>
      </c>
      <c r="F14" s="274"/>
      <c r="G14" s="274"/>
      <c r="H14" s="274"/>
      <c r="I14" s="274" t="s">
        <v>187</v>
      </c>
      <c r="J14" s="258"/>
      <c r="K14" s="258"/>
      <c r="L14" s="258"/>
      <c r="M14" s="265"/>
      <c r="N14" s="141">
        <f>SUMIFS(N19:N5028,$A19:$A5028,$A14,$C19:$C5028,$C14)</f>
        <v>26.409440000000004</v>
      </c>
      <c r="O14" s="142">
        <f>SUMIFS(O19:O5028,$A19:$A5028,$A14,$C19:$C5028,$C14)</f>
        <v>24.560324631277417</v>
      </c>
      <c r="P14" s="142"/>
      <c r="Q14" s="142">
        <f>O14-N14</f>
        <v>-1.8491153687225861</v>
      </c>
      <c r="R14" s="143">
        <f>IFERROR(O14/N14-1,"")</f>
        <v>-7.001721235749736E-2</v>
      </c>
      <c r="S14" s="281">
        <f>SUMIFS(S19:S5028,$A19:$A5028,$A14,$C19:$C5028,$C14)</f>
        <v>6.7050889999999992</v>
      </c>
      <c r="T14" s="282">
        <f>SUMIFS(T19:T5028,$A19:$A5028,$A14,$C19:$C5028,$C14)</f>
        <v>8.0768670858333316</v>
      </c>
      <c r="U14" s="139"/>
      <c r="V14" s="139"/>
      <c r="W14" s="229"/>
      <c r="X14" s="232"/>
      <c r="Y14" s="137"/>
      <c r="Z14" s="137"/>
    </row>
    <row r="15" spans="1:26" ht="30" x14ac:dyDescent="0.25">
      <c r="A15" s="134" t="s">
        <v>19</v>
      </c>
      <c r="B15" s="135" t="s">
        <v>182</v>
      </c>
      <c r="C15" s="135" t="str">
        <f t="shared" si="2"/>
        <v>ПАО "МРСК Сибири"</v>
      </c>
      <c r="D15" s="136" t="s">
        <v>182</v>
      </c>
      <c r="E15" s="274" t="s">
        <v>188</v>
      </c>
      <c r="F15" s="274"/>
      <c r="G15" s="274"/>
      <c r="H15" s="274"/>
      <c r="I15" s="274" t="s">
        <v>188</v>
      </c>
      <c r="J15" s="258"/>
      <c r="K15" s="258"/>
      <c r="L15" s="258"/>
      <c r="M15" s="265"/>
      <c r="N15" s="141">
        <f>SUMIFS(N19:N5028,$A19:$A5028,$A15,$C19:$C5028,$C15)</f>
        <v>90.402794999999998</v>
      </c>
      <c r="O15" s="142">
        <f>SUMIFS(O19:O5028,$A19:$A5028,$A15,$C19:$C5028,$C15)</f>
        <v>82.2787109221387</v>
      </c>
      <c r="P15" s="142"/>
      <c r="Q15" s="142">
        <f>O15-N15</f>
        <v>-8.1240840778612977</v>
      </c>
      <c r="R15" s="143">
        <f>IFERROR(O15/N15-1,"")</f>
        <v>-8.9865408230589527E-2</v>
      </c>
      <c r="S15" s="281">
        <f>SUMIFS(S19:S5028,$A19:$A5028,$A15,$C19:$C5028,$C15)</f>
        <v>39.075760000000002</v>
      </c>
      <c r="T15" s="282">
        <f>SUMIFS(T19:T5028,$A19:$A5028,$A15,$C19:$C5028,$C15)</f>
        <v>26.669498183333367</v>
      </c>
      <c r="U15" s="139"/>
      <c r="V15" s="139"/>
      <c r="W15" s="229"/>
      <c r="X15" s="232"/>
      <c r="Y15" s="137"/>
      <c r="Z15" s="137"/>
    </row>
    <row r="16" spans="1:26" ht="60" x14ac:dyDescent="0.25">
      <c r="A16" s="134" t="s">
        <v>21</v>
      </c>
      <c r="B16" s="135" t="s">
        <v>182</v>
      </c>
      <c r="C16" s="135" t="str">
        <f t="shared" si="2"/>
        <v>ПАО "МРСК Сибири"</v>
      </c>
      <c r="D16" s="136" t="s">
        <v>182</v>
      </c>
      <c r="E16" s="274" t="s">
        <v>189</v>
      </c>
      <c r="F16" s="274"/>
      <c r="G16" s="274"/>
      <c r="H16" s="274"/>
      <c r="I16" s="274" t="s">
        <v>189</v>
      </c>
      <c r="J16" s="258"/>
      <c r="K16" s="258"/>
      <c r="L16" s="258"/>
      <c r="M16" s="265"/>
      <c r="N16" s="141">
        <f>SUMIFS(N19:N5028,$A19:$A5028,$A16,$C19:$C5028,$C16)</f>
        <v>46.773718000000002</v>
      </c>
      <c r="O16" s="142">
        <f>SUMIFS(O19:O5028,$A19:$A5028,$A16,$C19:$C5028,$C16)</f>
        <v>41.002264433941939</v>
      </c>
      <c r="P16" s="142"/>
      <c r="Q16" s="142">
        <f>O16-N16</f>
        <v>-5.7714535660580637</v>
      </c>
      <c r="R16" s="143">
        <f>IFERROR(O16/N16-1,"")</f>
        <v>-0.12339095143255585</v>
      </c>
      <c r="S16" s="281">
        <f>SUMIFS(S19:S5028,$A19:$A5028,$A16,$C19:$C5028,$C16)</f>
        <v>10.044986000000002</v>
      </c>
      <c r="T16" s="282">
        <f>SUMIFS(T19:T5028,$A19:$A5028,$A16,$C19:$C5028,$C16)</f>
        <v>7.7111468845833224</v>
      </c>
      <c r="U16" s="139"/>
      <c r="V16" s="139"/>
      <c r="W16" s="229"/>
      <c r="X16" s="232"/>
      <c r="Y16" s="137"/>
      <c r="Z16" s="137"/>
    </row>
    <row r="17" spans="1:26" ht="30" x14ac:dyDescent="0.25">
      <c r="A17" s="134" t="s">
        <v>23</v>
      </c>
      <c r="B17" s="135" t="s">
        <v>182</v>
      </c>
      <c r="C17" s="135" t="str">
        <f t="shared" si="2"/>
        <v>ПАО "МРСК Сибири"</v>
      </c>
      <c r="D17" s="136" t="s">
        <v>182</v>
      </c>
      <c r="E17" s="274" t="s">
        <v>190</v>
      </c>
      <c r="F17" s="274"/>
      <c r="G17" s="274"/>
      <c r="H17" s="274"/>
      <c r="I17" s="274" t="s">
        <v>190</v>
      </c>
      <c r="J17" s="258"/>
      <c r="K17" s="258"/>
      <c r="L17" s="258"/>
      <c r="M17" s="265"/>
      <c r="N17" s="141">
        <f>SUMIFS(N19:N5028,$A19:$A5028,$A17,$C19:$C5028,$C17)</f>
        <v>137.32539800000001</v>
      </c>
      <c r="O17" s="142">
        <f>SUMIFS(O19:O5028,$A19:$A5028,$A17,$C19:$C5028,$C17)</f>
        <v>133.4940193958</v>
      </c>
      <c r="P17" s="142"/>
      <c r="Q17" s="142">
        <f>O17-N17</f>
        <v>-3.8313786042000118</v>
      </c>
      <c r="R17" s="143">
        <f>IFERROR(O17/N17-1,"")</f>
        <v>-2.7900000000000036E-2</v>
      </c>
      <c r="S17" s="281">
        <f>SUMIFS(S19:S5028,$A19:$A5028,$A17,$C19:$C5028,$C17)</f>
        <v>33.593142999999998</v>
      </c>
      <c r="T17" s="282">
        <f>SUMIFS(T19:T5028,$A19:$A5028,$A17,$C19:$C5028,$C17)</f>
        <v>30.347045566666665</v>
      </c>
      <c r="U17" s="139"/>
      <c r="V17" s="139"/>
      <c r="W17" s="229"/>
      <c r="X17" s="232"/>
      <c r="Y17" s="137"/>
      <c r="Z17" s="137"/>
    </row>
    <row r="18" spans="1:26" ht="30" x14ac:dyDescent="0.25">
      <c r="A18" s="146" t="s">
        <v>25</v>
      </c>
      <c r="B18" s="147" t="s">
        <v>182</v>
      </c>
      <c r="C18" s="147" t="str">
        <f t="shared" si="2"/>
        <v>ПАО "МРСК Сибири"</v>
      </c>
      <c r="D18" s="148" t="s">
        <v>182</v>
      </c>
      <c r="E18" s="275" t="s">
        <v>191</v>
      </c>
      <c r="F18" s="275"/>
      <c r="G18" s="275"/>
      <c r="H18" s="275"/>
      <c r="I18" s="275" t="s">
        <v>191</v>
      </c>
      <c r="J18" s="259"/>
      <c r="K18" s="259"/>
      <c r="L18" s="259"/>
      <c r="M18" s="268"/>
      <c r="N18" s="153">
        <f>SUMIFS(N19:N5028,$A19:$A5028,$A18,$C19:$C5028,$C18)</f>
        <v>286.780304</v>
      </c>
      <c r="O18" s="154">
        <f>SUMIFS(O19:O5028,$A19:$A5028,$A18,$C19:$C5028,$C18)</f>
        <v>285.81272528594195</v>
      </c>
      <c r="P18" s="154"/>
      <c r="Q18" s="154">
        <f>O18-N18</f>
        <v>-0.96757871405804963</v>
      </c>
      <c r="R18" s="155">
        <f>IFERROR(O18/N18-1,"")</f>
        <v>-3.3739371238620253E-3</v>
      </c>
      <c r="S18" s="283">
        <f>SUMIFS(S19:S5028,$A19:$A5028,$A18,$C19:$C5028,$C18)</f>
        <v>79.510907000000003</v>
      </c>
      <c r="T18" s="284">
        <f>SUMIFS(T19:T5028,$A19:$A5028,$A18,$C19:$C5028,$C18)</f>
        <v>82.543466904166678</v>
      </c>
      <c r="U18" s="151"/>
      <c r="V18" s="151"/>
      <c r="W18" s="235"/>
      <c r="X18" s="236"/>
      <c r="Y18" s="149"/>
      <c r="Z18" s="149"/>
    </row>
    <row r="19" spans="1:26" ht="15.75" x14ac:dyDescent="0.25">
      <c r="A19" s="158" t="s">
        <v>181</v>
      </c>
      <c r="B19" s="159" t="s">
        <v>232</v>
      </c>
      <c r="C19" s="160" t="s">
        <v>88</v>
      </c>
      <c r="D19" s="161" t="s">
        <v>96</v>
      </c>
      <c r="E19" s="276" t="s">
        <v>183</v>
      </c>
      <c r="F19" s="276"/>
      <c r="G19" s="276"/>
      <c r="H19" s="276"/>
      <c r="I19" s="276"/>
      <c r="J19" s="264">
        <v>1054.1878567741937</v>
      </c>
      <c r="K19" s="264">
        <v>1049.5626344874192</v>
      </c>
      <c r="L19" s="260">
        <f>(K19-J19)</f>
        <v>-4.6252222867744877</v>
      </c>
      <c r="M19" s="261">
        <f>IFERROR(K19/J19-1,"")</f>
        <v>-4.3874744496940066E-3</v>
      </c>
      <c r="N19" s="165">
        <f>SUM(N20,N37,N42,N48,N60,N73,N82,N83)</f>
        <v>944.15048400000012</v>
      </c>
      <c r="O19" s="163">
        <f>SUM(O20,O37,O42,O48,O60,O73,O82,O83)</f>
        <v>905.05303430140964</v>
      </c>
      <c r="P19" s="163"/>
      <c r="Q19" s="163">
        <f>O19-N19</f>
        <v>-39.097449698590481</v>
      </c>
      <c r="R19" s="164">
        <f>IFERROR(O19/N19-1,"")</f>
        <v>-4.1410188694655625E-2</v>
      </c>
      <c r="S19" s="286">
        <f>SUM(S20,S37,S42,S48,S60,S73,S82,S83)</f>
        <v>245.59610499999999</v>
      </c>
      <c r="T19" s="285">
        <f>SUM(T20,T37,T42,T48,T60,T73,T82,T83)</f>
        <v>214.58248875250004</v>
      </c>
      <c r="U19" s="210"/>
      <c r="V19" s="210"/>
      <c r="W19" s="166">
        <f>V19-U19</f>
        <v>0</v>
      </c>
      <c r="X19" s="167" t="str">
        <f>IFERROR(V19/U19-1,"")</f>
        <v/>
      </c>
      <c r="Y19" s="162"/>
      <c r="Z19" s="162"/>
    </row>
    <row r="20" spans="1:26" ht="30" x14ac:dyDescent="0.25">
      <c r="A20" s="168" t="s">
        <v>10</v>
      </c>
      <c r="B20" s="169" t="str">
        <f t="shared" ref="B20:B34" si="3">B19</f>
        <v>Красноярский край</v>
      </c>
      <c r="C20" s="169" t="str">
        <f t="shared" ref="C20:D32" si="4">C19</f>
        <v>ПАО "МРСК Сибири"</v>
      </c>
      <c r="D20" s="170" t="str">
        <f>D19</f>
        <v>Красноярскэнерго</v>
      </c>
      <c r="E20" s="277" t="s">
        <v>193</v>
      </c>
      <c r="F20" s="277"/>
      <c r="G20" s="277"/>
      <c r="H20" s="277"/>
      <c r="I20" s="277" t="s">
        <v>193</v>
      </c>
      <c r="J20" s="258"/>
      <c r="K20" s="258"/>
      <c r="L20" s="258"/>
      <c r="M20" s="265"/>
      <c r="N20" s="288">
        <f>SUM(N21:N36)</f>
        <v>191.822519</v>
      </c>
      <c r="O20" s="173">
        <f>SUM(O21:O36)</f>
        <v>179.78893420652258</v>
      </c>
      <c r="P20" s="173"/>
      <c r="Q20" s="173">
        <f>O20-N20</f>
        <v>-12.033584793477416</v>
      </c>
      <c r="R20" s="174">
        <f>IFERROR(O20/N20-1,"")</f>
        <v>-6.2732909859646968E-2</v>
      </c>
      <c r="S20" s="287">
        <f>SUM(S21:S36)</f>
        <v>40.884514999999993</v>
      </c>
      <c r="T20" s="288">
        <f>SUM(T21:T36)</f>
        <v>33.59326302416666</v>
      </c>
      <c r="U20" s="139"/>
      <c r="V20" s="139"/>
      <c r="W20" s="229"/>
      <c r="X20" s="232"/>
      <c r="Y20" s="171"/>
      <c r="Z20" s="171" t="s">
        <v>280</v>
      </c>
    </row>
    <row r="21" spans="1:26" x14ac:dyDescent="0.25">
      <c r="A21" s="177"/>
      <c r="B21" s="178" t="str">
        <f t="shared" si="3"/>
        <v>Красноярский край</v>
      </c>
      <c r="C21" s="178" t="str">
        <f t="shared" si="4"/>
        <v>ПАО "МРСК Сибири"</v>
      </c>
      <c r="D21" s="179" t="str">
        <f t="shared" si="4"/>
        <v>Красноярскэнерго</v>
      </c>
      <c r="E21" s="269" t="s">
        <v>233</v>
      </c>
      <c r="F21" s="269"/>
      <c r="G21" s="269" t="s">
        <v>295</v>
      </c>
      <c r="H21" s="299" t="s">
        <v>294</v>
      </c>
      <c r="I21" s="269" t="s">
        <v>193</v>
      </c>
      <c r="J21" s="262"/>
      <c r="K21" s="262"/>
      <c r="L21" s="262"/>
      <c r="M21" s="266"/>
      <c r="N21" s="290">
        <v>2.6102949999999998</v>
      </c>
      <c r="O21" s="185">
        <v>2.859</v>
      </c>
      <c r="P21" s="288"/>
      <c r="Q21" s="185">
        <f>O21-N21</f>
        <v>0.24870500000000018</v>
      </c>
      <c r="R21" s="186">
        <f>IFERROR(O21/N21-1,"")</f>
        <v>9.5278503004449844E-2</v>
      </c>
      <c r="S21" s="289">
        <v>0.62448100000000006</v>
      </c>
      <c r="T21" s="290">
        <v>0.69599999999999995</v>
      </c>
      <c r="U21" s="182"/>
      <c r="V21" s="182"/>
      <c r="W21" s="230"/>
      <c r="X21" s="233"/>
      <c r="Y21" s="180" t="s">
        <v>281</v>
      </c>
      <c r="Z21" s="180"/>
    </row>
    <row r="22" spans="1:26" ht="64.5" x14ac:dyDescent="0.25">
      <c r="A22" s="177"/>
      <c r="B22" s="178" t="str">
        <f t="shared" si="3"/>
        <v>Красноярский край</v>
      </c>
      <c r="C22" s="178" t="str">
        <f t="shared" si="4"/>
        <v>ПАО "МРСК Сибири"</v>
      </c>
      <c r="D22" s="179" t="str">
        <f t="shared" si="4"/>
        <v>Красноярскэнерго</v>
      </c>
      <c r="E22" s="269" t="s">
        <v>235</v>
      </c>
      <c r="F22" s="269" t="s">
        <v>370</v>
      </c>
      <c r="G22" s="269" t="s">
        <v>299</v>
      </c>
      <c r="H22" s="299" t="s">
        <v>298</v>
      </c>
      <c r="I22" s="269" t="s">
        <v>193</v>
      </c>
      <c r="J22" s="262"/>
      <c r="K22" s="262"/>
      <c r="L22" s="262"/>
      <c r="M22" s="266"/>
      <c r="N22" s="290">
        <v>3.5703019999999999</v>
      </c>
      <c r="O22" s="290">
        <v>3.4970819999999998</v>
      </c>
      <c r="P22" s="288"/>
      <c r="Q22" s="185">
        <f>O22-N22</f>
        <v>-7.3220000000000063E-2</v>
      </c>
      <c r="R22" s="186">
        <f>IFERROR(O22/N22-1,"")</f>
        <v>-2.0508069065306E-2</v>
      </c>
      <c r="S22" s="289">
        <v>0.38619000000000003</v>
      </c>
      <c r="T22" s="290">
        <v>0.37162100000000003</v>
      </c>
      <c r="U22" s="182"/>
      <c r="V22" s="182"/>
      <c r="W22" s="230"/>
      <c r="X22" s="233"/>
      <c r="Y22" s="180" t="s">
        <v>279</v>
      </c>
      <c r="Z22" s="180"/>
    </row>
    <row r="23" spans="1:26" x14ac:dyDescent="0.25">
      <c r="A23" s="177"/>
      <c r="B23" s="178" t="str">
        <f t="shared" si="3"/>
        <v>Красноярский край</v>
      </c>
      <c r="C23" s="178" t="str">
        <f t="shared" si="4"/>
        <v>ПАО "МРСК Сибири"</v>
      </c>
      <c r="D23" s="179" t="str">
        <f t="shared" si="4"/>
        <v>Красноярскэнерго</v>
      </c>
      <c r="E23" s="269" t="s">
        <v>236</v>
      </c>
      <c r="F23" s="269"/>
      <c r="G23" s="269" t="s">
        <v>301</v>
      </c>
      <c r="H23" s="299" t="s">
        <v>300</v>
      </c>
      <c r="I23" s="269" t="s">
        <v>193</v>
      </c>
      <c r="J23" s="262"/>
      <c r="K23" s="262"/>
      <c r="L23" s="262"/>
      <c r="M23" s="266"/>
      <c r="N23" s="290">
        <v>0.120925</v>
      </c>
      <c r="O23" s="290">
        <v>0.12092516129032257</v>
      </c>
      <c r="P23" s="288"/>
      <c r="Q23" s="185">
        <f>O23-N23</f>
        <v>1.6129032257006237E-7</v>
      </c>
      <c r="R23" s="186">
        <f>IFERROR(O23/N23-1,"")</f>
        <v>1.3338046109812041E-6</v>
      </c>
      <c r="S23" s="289">
        <v>2.9324000000000003E-2</v>
      </c>
      <c r="T23" s="290">
        <v>2.2882499999999997E-2</v>
      </c>
      <c r="U23" s="182"/>
      <c r="V23" s="182"/>
      <c r="W23" s="230"/>
      <c r="X23" s="233"/>
      <c r="Y23" s="180" t="s">
        <v>279</v>
      </c>
      <c r="Z23" s="180"/>
    </row>
    <row r="24" spans="1:26" x14ac:dyDescent="0.25">
      <c r="A24" s="177"/>
      <c r="B24" s="178" t="str">
        <f t="shared" si="3"/>
        <v>Красноярский край</v>
      </c>
      <c r="C24" s="178" t="str">
        <f t="shared" si="4"/>
        <v>ПАО "МРСК Сибири"</v>
      </c>
      <c r="D24" s="179" t="str">
        <f t="shared" si="4"/>
        <v>Красноярскэнерго</v>
      </c>
      <c r="E24" s="269" t="s">
        <v>237</v>
      </c>
      <c r="F24" s="269"/>
      <c r="G24" s="297" t="s">
        <v>303</v>
      </c>
      <c r="H24" s="299" t="s">
        <v>302</v>
      </c>
      <c r="I24" s="269" t="s">
        <v>193</v>
      </c>
      <c r="J24" s="262"/>
      <c r="K24" s="262"/>
      <c r="L24" s="262"/>
      <c r="M24" s="266"/>
      <c r="N24" s="290">
        <v>2.9269E-2</v>
      </c>
      <c r="O24" s="290">
        <v>2.9268387096774193E-2</v>
      </c>
      <c r="P24" s="288"/>
      <c r="Q24" s="185">
        <f>O24-N24</f>
        <v>-6.1290322580717649E-7</v>
      </c>
      <c r="R24" s="186">
        <f>IFERROR(O24/N24-1,"")</f>
        <v>-2.0940354156562258E-5</v>
      </c>
      <c r="S24" s="289">
        <v>1.2546000000000002E-2</v>
      </c>
      <c r="T24" s="290">
        <v>9.5868749999999999E-3</v>
      </c>
      <c r="U24" s="182"/>
      <c r="V24" s="182"/>
      <c r="W24" s="230"/>
      <c r="X24" s="233"/>
      <c r="Y24" s="180" t="s">
        <v>279</v>
      </c>
      <c r="Z24" s="180"/>
    </row>
    <row r="25" spans="1:26" ht="26.25" x14ac:dyDescent="0.25">
      <c r="A25" s="177"/>
      <c r="B25" s="178" t="str">
        <f t="shared" si="3"/>
        <v>Красноярский край</v>
      </c>
      <c r="C25" s="178" t="str">
        <f t="shared" ref="C25:D28" si="5">C24</f>
        <v>ПАО "МРСК Сибири"</v>
      </c>
      <c r="D25" s="179" t="str">
        <f t="shared" si="5"/>
        <v>Красноярскэнерго</v>
      </c>
      <c r="E25" s="269" t="s">
        <v>240</v>
      </c>
      <c r="F25" s="269"/>
      <c r="G25" s="269" t="s">
        <v>307</v>
      </c>
      <c r="H25" s="299" t="s">
        <v>306</v>
      </c>
      <c r="I25" s="269" t="s">
        <v>193</v>
      </c>
      <c r="J25" s="262"/>
      <c r="K25" s="262"/>
      <c r="L25" s="262"/>
      <c r="M25" s="266"/>
      <c r="N25" s="290">
        <v>1.470038</v>
      </c>
      <c r="O25" s="290">
        <v>1.4709639999999999</v>
      </c>
      <c r="P25" s="288"/>
      <c r="Q25" s="185">
        <f>O25-N25</f>
        <v>9.2599999999998239E-4</v>
      </c>
      <c r="R25" s="186">
        <f>IFERROR(O25/N25-1,"")</f>
        <v>6.2991568925419017E-4</v>
      </c>
      <c r="S25" s="289">
        <v>0.78910599999999997</v>
      </c>
      <c r="T25" s="290">
        <v>0.83394800000000002</v>
      </c>
      <c r="U25" s="182"/>
      <c r="V25" s="182"/>
      <c r="W25" s="230"/>
      <c r="X25" s="233"/>
      <c r="Y25" s="180" t="s">
        <v>279</v>
      </c>
      <c r="Z25" s="180"/>
    </row>
    <row r="26" spans="1:26" x14ac:dyDescent="0.25">
      <c r="A26" s="177"/>
      <c r="B26" s="178" t="str">
        <f t="shared" si="3"/>
        <v>Красноярский край</v>
      </c>
      <c r="C26" s="178" t="str">
        <f t="shared" si="5"/>
        <v>ПАО "МРСК Сибири"</v>
      </c>
      <c r="D26" s="179" t="str">
        <f t="shared" si="5"/>
        <v>Красноярскэнерго</v>
      </c>
      <c r="E26" s="269" t="s">
        <v>241</v>
      </c>
      <c r="F26" s="269"/>
      <c r="G26" s="297" t="s">
        <v>309</v>
      </c>
      <c r="H26" s="299" t="s">
        <v>308</v>
      </c>
      <c r="I26" s="269" t="s">
        <v>193</v>
      </c>
      <c r="J26" s="262"/>
      <c r="K26" s="262"/>
      <c r="L26" s="262"/>
      <c r="M26" s="266"/>
      <c r="N26" s="290">
        <v>0.940272</v>
      </c>
      <c r="O26" s="290">
        <v>0.93086928000000002</v>
      </c>
      <c r="P26" s="288"/>
      <c r="Q26" s="185">
        <f>O26-N26</f>
        <v>-9.4027199999999755E-3</v>
      </c>
      <c r="R26" s="186">
        <f>IFERROR(O26/N26-1,"")</f>
        <v>-1.0000000000000009E-2</v>
      </c>
      <c r="S26" s="289">
        <v>0.25402799999999998</v>
      </c>
      <c r="T26" s="290">
        <v>0.2718102275</v>
      </c>
      <c r="U26" s="182"/>
      <c r="V26" s="182"/>
      <c r="W26" s="230"/>
      <c r="X26" s="233"/>
      <c r="Y26" s="180" t="s">
        <v>279</v>
      </c>
      <c r="Z26" s="180"/>
    </row>
    <row r="27" spans="1:26" x14ac:dyDescent="0.25">
      <c r="A27" s="177"/>
      <c r="B27" s="178" t="str">
        <f t="shared" si="3"/>
        <v>Красноярский край</v>
      </c>
      <c r="C27" s="178" t="str">
        <f t="shared" si="5"/>
        <v>ПАО "МРСК Сибири"</v>
      </c>
      <c r="D27" s="179" t="str">
        <f t="shared" si="5"/>
        <v>Красноярскэнерго</v>
      </c>
      <c r="E27" s="269" t="s">
        <v>242</v>
      </c>
      <c r="F27" s="269"/>
      <c r="G27" s="269" t="s">
        <v>311</v>
      </c>
      <c r="H27" s="299" t="s">
        <v>310</v>
      </c>
      <c r="I27" s="269" t="s">
        <v>193</v>
      </c>
      <c r="J27" s="262"/>
      <c r="K27" s="262"/>
      <c r="L27" s="262"/>
      <c r="M27" s="266"/>
      <c r="N27" s="290">
        <v>1.659994</v>
      </c>
      <c r="O27" s="290">
        <v>1.6594152619354836</v>
      </c>
      <c r="P27" s="288"/>
      <c r="Q27" s="185">
        <f>O27-N27</f>
        <v>-5.7873806451635978E-4</v>
      </c>
      <c r="R27" s="186">
        <f>IFERROR(O27/N27-1,"")</f>
        <v>-3.4863864840251058E-4</v>
      </c>
      <c r="S27" s="289">
        <v>0.46655999999999997</v>
      </c>
      <c r="T27" s="290">
        <v>0.42990136875000007</v>
      </c>
      <c r="U27" s="182"/>
      <c r="V27" s="182"/>
      <c r="W27" s="230"/>
      <c r="X27" s="233"/>
      <c r="Y27" s="180" t="s">
        <v>279</v>
      </c>
      <c r="Z27" s="180"/>
    </row>
    <row r="28" spans="1:26" ht="26.25" x14ac:dyDescent="0.25">
      <c r="A28" s="177"/>
      <c r="B28" s="178" t="str">
        <f t="shared" si="3"/>
        <v>Красноярский край</v>
      </c>
      <c r="C28" s="178" t="str">
        <f t="shared" si="5"/>
        <v>ПАО "МРСК Сибири"</v>
      </c>
      <c r="D28" s="179" t="str">
        <f t="shared" si="5"/>
        <v>Красноярскэнерго</v>
      </c>
      <c r="E28" s="269" t="s">
        <v>243</v>
      </c>
      <c r="F28" s="269"/>
      <c r="G28" s="269" t="s">
        <v>313</v>
      </c>
      <c r="H28" s="299" t="s">
        <v>312</v>
      </c>
      <c r="I28" s="269" t="s">
        <v>193</v>
      </c>
      <c r="J28" s="262"/>
      <c r="K28" s="262"/>
      <c r="L28" s="262"/>
      <c r="M28" s="266"/>
      <c r="N28" s="290">
        <v>0.38326300000000002</v>
      </c>
      <c r="O28" s="290">
        <v>0.37943033806451609</v>
      </c>
      <c r="P28" s="288"/>
      <c r="Q28" s="185">
        <f>O28-N28</f>
        <v>-3.8326619354839275E-3</v>
      </c>
      <c r="R28" s="186">
        <f>IFERROR(O28/N28-1,"")</f>
        <v>-1.0000083325246489E-2</v>
      </c>
      <c r="S28" s="289">
        <v>0.14002300000000001</v>
      </c>
      <c r="T28" s="290">
        <v>0.13022115749999999</v>
      </c>
      <c r="U28" s="182"/>
      <c r="V28" s="182"/>
      <c r="W28" s="230"/>
      <c r="X28" s="233"/>
      <c r="Y28" s="180" t="s">
        <v>279</v>
      </c>
      <c r="Z28" s="180"/>
    </row>
    <row r="29" spans="1:26" ht="64.5" x14ac:dyDescent="0.25">
      <c r="A29" s="177"/>
      <c r="B29" s="178" t="str">
        <f t="shared" si="3"/>
        <v>Красноярский край</v>
      </c>
      <c r="C29" s="178" t="str">
        <f t="shared" si="4"/>
        <v>ПАО "МРСК Сибири"</v>
      </c>
      <c r="D29" s="179" t="str">
        <f t="shared" si="4"/>
        <v>Красноярскэнерго</v>
      </c>
      <c r="E29" s="269" t="s">
        <v>244</v>
      </c>
      <c r="F29" s="269"/>
      <c r="G29" s="297" t="s">
        <v>315</v>
      </c>
      <c r="H29" s="299" t="s">
        <v>314</v>
      </c>
      <c r="I29" s="269" t="s">
        <v>193</v>
      </c>
      <c r="J29" s="262"/>
      <c r="K29" s="262"/>
      <c r="L29" s="262"/>
      <c r="M29" s="266"/>
      <c r="N29" s="290">
        <v>1.034349</v>
      </c>
      <c r="O29" s="290">
        <v>1.0343504516129032</v>
      </c>
      <c r="P29" s="288"/>
      <c r="Q29" s="185">
        <f>O29-N29</f>
        <v>1.4516129032138281E-6</v>
      </c>
      <c r="R29" s="186">
        <f>IFERROR(O29/N29-1,"")</f>
        <v>1.4034072670643383E-6</v>
      </c>
      <c r="S29" s="289">
        <v>0.31656400000000001</v>
      </c>
      <c r="T29" s="290">
        <v>0.30320000000000058</v>
      </c>
      <c r="U29" s="182"/>
      <c r="V29" s="182"/>
      <c r="W29" s="230"/>
      <c r="X29" s="233"/>
      <c r="Y29" s="180" t="s">
        <v>279</v>
      </c>
      <c r="Z29" s="180"/>
    </row>
    <row r="30" spans="1:26" ht="26.25" x14ac:dyDescent="0.25">
      <c r="A30" s="177"/>
      <c r="B30" s="178" t="str">
        <f t="shared" si="3"/>
        <v>Красноярский край</v>
      </c>
      <c r="C30" s="178" t="str">
        <f t="shared" si="4"/>
        <v>ПАО "МРСК Сибири"</v>
      </c>
      <c r="D30" s="179" t="str">
        <f t="shared" si="4"/>
        <v>Красноярскэнерго</v>
      </c>
      <c r="E30" s="269" t="s">
        <v>245</v>
      </c>
      <c r="F30" s="269"/>
      <c r="G30" s="269" t="s">
        <v>317</v>
      </c>
      <c r="H30" s="299" t="s">
        <v>316</v>
      </c>
      <c r="I30" s="269" t="s">
        <v>193</v>
      </c>
      <c r="J30" s="262"/>
      <c r="K30" s="262"/>
      <c r="L30" s="262"/>
      <c r="M30" s="266"/>
      <c r="N30" s="290">
        <v>0.61874799999999996</v>
      </c>
      <c r="O30" s="290">
        <v>0.16128594580645161</v>
      </c>
      <c r="P30" s="288"/>
      <c r="Q30" s="185">
        <f>O30-N30</f>
        <v>-0.45746205419354835</v>
      </c>
      <c r="R30" s="186">
        <f>IFERROR(O30/N30-1,"")</f>
        <v>-0.73933500260776341</v>
      </c>
      <c r="S30" s="289">
        <v>0.30798300000000001</v>
      </c>
      <c r="T30" s="290">
        <v>0.21271473124999998</v>
      </c>
      <c r="U30" s="182"/>
      <c r="V30" s="182"/>
      <c r="W30" s="230"/>
      <c r="X30" s="233"/>
      <c r="Y30" s="180" t="s">
        <v>279</v>
      </c>
      <c r="Z30" s="180"/>
    </row>
    <row r="31" spans="1:26" x14ac:dyDescent="0.25">
      <c r="A31" s="177"/>
      <c r="B31" s="178" t="str">
        <f t="shared" si="3"/>
        <v>Красноярский край</v>
      </c>
      <c r="C31" s="178" t="str">
        <f t="shared" si="4"/>
        <v>ПАО "МРСК Сибири"</v>
      </c>
      <c r="D31" s="179" t="str">
        <f t="shared" si="4"/>
        <v>Красноярскэнерго</v>
      </c>
      <c r="E31" s="269" t="s">
        <v>246</v>
      </c>
      <c r="F31" s="269"/>
      <c r="G31" s="269" t="s">
        <v>317</v>
      </c>
      <c r="H31" s="299" t="s">
        <v>316</v>
      </c>
      <c r="I31" s="269" t="s">
        <v>193</v>
      </c>
      <c r="J31" s="262"/>
      <c r="K31" s="262"/>
      <c r="L31" s="262"/>
      <c r="M31" s="266"/>
      <c r="N31" s="290">
        <v>5.5412000000000003E-2</v>
      </c>
      <c r="O31" s="290">
        <v>5.4856474838709673E-2</v>
      </c>
      <c r="P31" s="288"/>
      <c r="Q31" s="185">
        <f>O31-N31</f>
        <v>-5.5552516129032947E-4</v>
      </c>
      <c r="R31" s="186">
        <f>IFERROR(O31/N31-1,"")</f>
        <v>-1.0025358429407549E-2</v>
      </c>
      <c r="S31" s="289">
        <v>1.3198000000000001E-2</v>
      </c>
      <c r="T31" s="290">
        <v>1.1613909999999998E-2</v>
      </c>
      <c r="U31" s="182"/>
      <c r="V31" s="182"/>
      <c r="W31" s="230"/>
      <c r="X31" s="233"/>
      <c r="Y31" s="180" t="s">
        <v>279</v>
      </c>
      <c r="Z31" s="180"/>
    </row>
    <row r="32" spans="1:26" ht="39" x14ac:dyDescent="0.25">
      <c r="A32" s="177"/>
      <c r="B32" s="178" t="str">
        <f t="shared" si="3"/>
        <v>Красноярский край</v>
      </c>
      <c r="C32" s="178" t="str">
        <f t="shared" si="4"/>
        <v>ПАО "МРСК Сибири"</v>
      </c>
      <c r="D32" s="179" t="str">
        <f t="shared" si="4"/>
        <v>Красноярскэнерго</v>
      </c>
      <c r="E32" s="269" t="s">
        <v>247</v>
      </c>
      <c r="F32" s="269"/>
      <c r="G32" s="297" t="s">
        <v>319</v>
      </c>
      <c r="H32" s="299" t="s">
        <v>318</v>
      </c>
      <c r="I32" s="269" t="s">
        <v>193</v>
      </c>
      <c r="J32" s="262"/>
      <c r="K32" s="262"/>
      <c r="L32" s="262"/>
      <c r="M32" s="266"/>
      <c r="N32" s="290">
        <v>2.36687</v>
      </c>
      <c r="O32" s="290">
        <v>2.3378544696774197</v>
      </c>
      <c r="P32" s="288"/>
      <c r="Q32" s="185">
        <f>O32-N32</f>
        <v>-2.9015530322580307E-2</v>
      </c>
      <c r="R32" s="186">
        <f>IFERROR(O32/N32-1,"")</f>
        <v>-1.2259029994287962E-2</v>
      </c>
      <c r="S32" s="289">
        <v>0.55293400000000015</v>
      </c>
      <c r="T32" s="290">
        <v>0.58927006249999991</v>
      </c>
      <c r="U32" s="182"/>
      <c r="V32" s="182"/>
      <c r="W32" s="230"/>
      <c r="X32" s="233"/>
      <c r="Y32" s="180" t="s">
        <v>279</v>
      </c>
      <c r="Z32" s="180"/>
    </row>
    <row r="33" spans="1:26" ht="26.25" x14ac:dyDescent="0.25">
      <c r="A33" s="177"/>
      <c r="B33" s="178" t="str">
        <f t="shared" si="3"/>
        <v>Красноярский край</v>
      </c>
      <c r="C33" s="178" t="str">
        <f>C32</f>
        <v>ПАО "МРСК Сибири"</v>
      </c>
      <c r="D33" s="179" t="str">
        <f>D32</f>
        <v>Красноярскэнерго</v>
      </c>
      <c r="E33" s="269" t="s">
        <v>248</v>
      </c>
      <c r="F33" s="269"/>
      <c r="G33" s="269" t="s">
        <v>299</v>
      </c>
      <c r="H33" s="299" t="s">
        <v>298</v>
      </c>
      <c r="I33" s="269" t="s">
        <v>193</v>
      </c>
      <c r="J33" s="262"/>
      <c r="K33" s="262"/>
      <c r="L33" s="262"/>
      <c r="M33" s="266"/>
      <c r="N33" s="290">
        <v>1.479144</v>
      </c>
      <c r="O33" s="290">
        <v>1.479144</v>
      </c>
      <c r="P33" s="288"/>
      <c r="Q33" s="185">
        <f>O33-N33</f>
        <v>0</v>
      </c>
      <c r="R33" s="186">
        <f>IFERROR(O33/N33-1,"")</f>
        <v>0</v>
      </c>
      <c r="S33" s="289">
        <v>1.1650000000000001E-2</v>
      </c>
      <c r="T33" s="290">
        <v>0.39879999999999938</v>
      </c>
      <c r="U33" s="182"/>
      <c r="V33" s="182"/>
      <c r="W33" s="230"/>
      <c r="X33" s="233"/>
      <c r="Y33" s="180" t="s">
        <v>279</v>
      </c>
      <c r="Z33" s="180"/>
    </row>
    <row r="34" spans="1:26" s="257" customFormat="1" x14ac:dyDescent="0.25">
      <c r="A34" s="177"/>
      <c r="B34" s="178" t="str">
        <f t="shared" si="3"/>
        <v>Красноярский край</v>
      </c>
      <c r="C34" s="178" t="str">
        <f>C33</f>
        <v>ПАО "МРСК Сибири"</v>
      </c>
      <c r="D34" s="179" t="str">
        <f>D33</f>
        <v>Красноярскэнерго</v>
      </c>
      <c r="E34" s="269" t="s">
        <v>263</v>
      </c>
      <c r="F34" s="270"/>
      <c r="G34" s="298" t="s">
        <v>303</v>
      </c>
      <c r="H34" s="300" t="s">
        <v>302</v>
      </c>
      <c r="I34" s="270" t="s">
        <v>188</v>
      </c>
      <c r="J34" s="262"/>
      <c r="K34" s="262"/>
      <c r="L34" s="262"/>
      <c r="M34" s="266"/>
      <c r="N34" s="292">
        <v>0</v>
      </c>
      <c r="O34" s="290">
        <v>0</v>
      </c>
      <c r="P34" s="288"/>
      <c r="Q34" s="290">
        <f>O34-N34</f>
        <v>0</v>
      </c>
      <c r="R34" s="186" t="str">
        <f>IFERROR(O34/N34-1,"")</f>
        <v/>
      </c>
      <c r="S34" s="291">
        <v>1.8419999999999999E-2</v>
      </c>
      <c r="T34" s="292">
        <v>3.0736999999999993E-2</v>
      </c>
      <c r="U34" s="262"/>
      <c r="V34" s="262"/>
      <c r="W34" s="230"/>
      <c r="X34" s="266"/>
      <c r="Y34" s="191" t="s">
        <v>279</v>
      </c>
      <c r="Z34" s="191"/>
    </row>
    <row r="35" spans="1:26" ht="26.25" x14ac:dyDescent="0.25">
      <c r="A35" s="177"/>
      <c r="B35" s="178" t="str">
        <f>B33</f>
        <v>Красноярский край</v>
      </c>
      <c r="C35" s="178" t="str">
        <f>C33</f>
        <v>ПАО "МРСК Сибири"</v>
      </c>
      <c r="D35" s="179" t="str">
        <f>D33</f>
        <v>Красноярскэнерго</v>
      </c>
      <c r="E35" s="269" t="s">
        <v>229</v>
      </c>
      <c r="F35" s="269"/>
      <c r="G35" s="269"/>
      <c r="H35" s="269"/>
      <c r="I35" s="269" t="s">
        <v>193</v>
      </c>
      <c r="J35" s="262"/>
      <c r="K35" s="262"/>
      <c r="L35" s="262"/>
      <c r="M35" s="266"/>
      <c r="N35" s="292">
        <v>16.288515</v>
      </c>
      <c r="O35" s="290">
        <v>15.500150874000001</v>
      </c>
      <c r="P35" s="288"/>
      <c r="Q35" s="185">
        <f>O35-N35</f>
        <v>-0.78836412599999939</v>
      </c>
      <c r="R35" s="186">
        <f>IFERROR(O35/N35-1,"")</f>
        <v>-4.8399999999999999E-2</v>
      </c>
      <c r="S35" s="291">
        <v>4.7005180000000006</v>
      </c>
      <c r="T35" s="292">
        <v>8.6555420000000005</v>
      </c>
      <c r="U35" s="182"/>
      <c r="V35" s="182"/>
      <c r="W35" s="230"/>
      <c r="X35" s="233"/>
      <c r="Y35" s="180" t="s">
        <v>281</v>
      </c>
      <c r="Z35" s="180"/>
    </row>
    <row r="36" spans="1:26" ht="26.25" x14ac:dyDescent="0.25">
      <c r="A36" s="177"/>
      <c r="B36" s="178" t="str">
        <f t="shared" ref="B36:D50" si="6">B35</f>
        <v>Красноярский край</v>
      </c>
      <c r="C36" s="178" t="str">
        <f t="shared" si="6"/>
        <v>ПАО "МРСК Сибири"</v>
      </c>
      <c r="D36" s="179" t="str">
        <f t="shared" si="6"/>
        <v>Красноярскэнерго</v>
      </c>
      <c r="E36" s="269" t="s">
        <v>230</v>
      </c>
      <c r="F36" s="269"/>
      <c r="G36" s="269"/>
      <c r="H36" s="269"/>
      <c r="I36" s="269" t="s">
        <v>193</v>
      </c>
      <c r="J36" s="262"/>
      <c r="K36" s="262"/>
      <c r="L36" s="262"/>
      <c r="M36" s="266"/>
      <c r="N36" s="292">
        <v>159.195123</v>
      </c>
      <c r="O36" s="290">
        <v>148.2743375622</v>
      </c>
      <c r="P36" s="288"/>
      <c r="Q36" s="185">
        <f>O36-N36</f>
        <v>-10.920785437799992</v>
      </c>
      <c r="R36" s="186">
        <f>IFERROR(O36/N36-1,"")</f>
        <v>-6.8599999999999994E-2</v>
      </c>
      <c r="S36" s="291">
        <v>32.260989999999993</v>
      </c>
      <c r="T36" s="292">
        <v>20.625414191666664</v>
      </c>
      <c r="U36" s="182"/>
      <c r="V36" s="182"/>
      <c r="W36" s="230"/>
      <c r="X36" s="233"/>
      <c r="Y36" s="180" t="s">
        <v>279</v>
      </c>
      <c r="Z36" s="180"/>
    </row>
    <row r="37" spans="1:26" ht="30" x14ac:dyDescent="0.25">
      <c r="A37" s="168" t="s">
        <v>13</v>
      </c>
      <c r="B37" s="169" t="str">
        <f t="shared" si="6"/>
        <v>Красноярский край</v>
      </c>
      <c r="C37" s="169" t="str">
        <f t="shared" si="6"/>
        <v>ПАО "МРСК Сибири"</v>
      </c>
      <c r="D37" s="170" t="str">
        <f t="shared" si="6"/>
        <v>Красноярскэнерго</v>
      </c>
      <c r="E37" s="277" t="s">
        <v>201</v>
      </c>
      <c r="F37" s="277"/>
      <c r="G37" s="277"/>
      <c r="H37" s="277"/>
      <c r="I37" s="277" t="s">
        <v>201</v>
      </c>
      <c r="J37" s="258"/>
      <c r="K37" s="258"/>
      <c r="L37" s="258"/>
      <c r="M37" s="265"/>
      <c r="N37" s="288">
        <f>SUM(N38:N41)</f>
        <v>146.30937899999998</v>
      </c>
      <c r="O37" s="173">
        <f>SUM(O38:O41)</f>
        <v>141.08771339558709</v>
      </c>
      <c r="P37" s="288"/>
      <c r="Q37" s="173">
        <f>O37-N37</f>
        <v>-5.2216656044128911</v>
      </c>
      <c r="R37" s="174">
        <f>IFERROR(O37/N37-1,"")</f>
        <v>-3.5689206256646733E-2</v>
      </c>
      <c r="S37" s="287">
        <f>SUM(S38:S41)</f>
        <v>34.771587999999994</v>
      </c>
      <c r="T37" s="288">
        <f>SUM(T38:T41)</f>
        <v>24.406937103750007</v>
      </c>
      <c r="U37" s="139"/>
      <c r="V37" s="139"/>
      <c r="W37" s="229"/>
      <c r="X37" s="232"/>
      <c r="Y37" s="171"/>
      <c r="Z37" s="171" t="s">
        <v>282</v>
      </c>
    </row>
    <row r="38" spans="1:26" ht="26.25" x14ac:dyDescent="0.25">
      <c r="A38" s="177"/>
      <c r="B38" s="178" t="str">
        <f t="shared" si="6"/>
        <v>Красноярский край</v>
      </c>
      <c r="C38" s="178" t="str">
        <f t="shared" si="6"/>
        <v>ПАО "МРСК Сибири"</v>
      </c>
      <c r="D38" s="179" t="str">
        <f t="shared" si="6"/>
        <v>Красноярскэнерго</v>
      </c>
      <c r="E38" s="270" t="s">
        <v>249</v>
      </c>
      <c r="F38" s="270" t="s">
        <v>369</v>
      </c>
      <c r="G38" s="270" t="s">
        <v>321</v>
      </c>
      <c r="H38" s="300" t="s">
        <v>320</v>
      </c>
      <c r="I38" s="270" t="s">
        <v>201</v>
      </c>
      <c r="J38" s="262"/>
      <c r="K38" s="262"/>
      <c r="L38" s="262"/>
      <c r="M38" s="266"/>
      <c r="N38" s="290">
        <v>146.13223199999999</v>
      </c>
      <c r="O38" s="290">
        <v>140.59382040719998</v>
      </c>
      <c r="P38" s="288"/>
      <c r="Q38" s="185">
        <f>O38-N38</f>
        <v>-5.5384115928000028</v>
      </c>
      <c r="R38" s="186">
        <f>IFERROR(O38/N38-1,"")</f>
        <v>-3.7900000000000045E-2</v>
      </c>
      <c r="S38" s="289">
        <v>34.734385999999994</v>
      </c>
      <c r="T38" s="290">
        <v>24.353844000000006</v>
      </c>
      <c r="U38" s="182"/>
      <c r="V38" s="182"/>
      <c r="W38" s="230"/>
      <c r="X38" s="233"/>
      <c r="Y38" s="191" t="s">
        <v>279</v>
      </c>
      <c r="Z38" s="191"/>
    </row>
    <row r="39" spans="1:26" ht="15.75" customHeight="1" x14ac:dyDescent="0.25">
      <c r="A39" s="177"/>
      <c r="B39" s="178" t="str">
        <f t="shared" si="6"/>
        <v>Красноярский край</v>
      </c>
      <c r="C39" s="178" t="str">
        <f t="shared" si="6"/>
        <v>ПАО "МРСК Сибири"</v>
      </c>
      <c r="D39" s="179" t="str">
        <f t="shared" si="6"/>
        <v>Красноярскэнерго</v>
      </c>
      <c r="E39" s="270" t="s">
        <v>250</v>
      </c>
      <c r="F39" s="270"/>
      <c r="G39" s="270" t="s">
        <v>323</v>
      </c>
      <c r="H39" s="300" t="s">
        <v>322</v>
      </c>
      <c r="I39" s="270" t="s">
        <v>201</v>
      </c>
      <c r="J39" s="262"/>
      <c r="K39" s="262"/>
      <c r="L39" s="262"/>
      <c r="M39" s="266"/>
      <c r="N39" s="290">
        <v>0.177147</v>
      </c>
      <c r="O39" s="290">
        <v>0.49389298838709683</v>
      </c>
      <c r="P39" s="288"/>
      <c r="Q39" s="185">
        <f>O39-N39</f>
        <v>0.31674598838709683</v>
      </c>
      <c r="R39" s="186">
        <f>IFERROR(O39/N39-1,"")</f>
        <v>1.7880403754345084</v>
      </c>
      <c r="S39" s="289">
        <v>3.7201999999999999E-2</v>
      </c>
      <c r="T39" s="290">
        <v>5.3093103749999988E-2</v>
      </c>
      <c r="U39" s="182"/>
      <c r="V39" s="182"/>
      <c r="W39" s="230"/>
      <c r="X39" s="233"/>
      <c r="Y39" s="191" t="s">
        <v>279</v>
      </c>
      <c r="Z39" s="191"/>
    </row>
    <row r="40" spans="1:26" ht="26.25" x14ac:dyDescent="0.25">
      <c r="A40" s="177"/>
      <c r="B40" s="178" t="str">
        <f t="shared" si="6"/>
        <v>Красноярский край</v>
      </c>
      <c r="C40" s="178" t="str">
        <f t="shared" si="6"/>
        <v>ПАО "МРСК Сибири"</v>
      </c>
      <c r="D40" s="179" t="str">
        <f t="shared" si="6"/>
        <v>Красноярскэнерго</v>
      </c>
      <c r="E40" s="270" t="s">
        <v>229</v>
      </c>
      <c r="F40" s="270"/>
      <c r="G40" s="270"/>
      <c r="H40" s="270"/>
      <c r="I40" s="270" t="s">
        <v>201</v>
      </c>
      <c r="J40" s="262"/>
      <c r="K40" s="262"/>
      <c r="L40" s="262"/>
      <c r="M40" s="266"/>
      <c r="N40" s="290"/>
      <c r="O40" s="185"/>
      <c r="P40" s="288"/>
      <c r="Q40" s="185">
        <f>O40-N40</f>
        <v>0</v>
      </c>
      <c r="R40" s="186" t="str">
        <f>IFERROR(O40/N40-1,"")</f>
        <v/>
      </c>
      <c r="S40" s="289">
        <v>0</v>
      </c>
      <c r="T40" s="290">
        <v>0</v>
      </c>
      <c r="U40" s="182"/>
      <c r="V40" s="182"/>
      <c r="W40" s="230"/>
      <c r="X40" s="233"/>
      <c r="Y40" s="191"/>
      <c r="Z40" s="191"/>
    </row>
    <row r="41" spans="1:26" ht="26.25" x14ac:dyDescent="0.25">
      <c r="A41" s="177"/>
      <c r="B41" s="178" t="str">
        <f t="shared" si="6"/>
        <v>Красноярский край</v>
      </c>
      <c r="C41" s="178" t="str">
        <f t="shared" si="6"/>
        <v>ПАО "МРСК Сибири"</v>
      </c>
      <c r="D41" s="179" t="str">
        <f t="shared" si="6"/>
        <v>Красноярскэнерго</v>
      </c>
      <c r="E41" s="270" t="s">
        <v>230</v>
      </c>
      <c r="F41" s="270"/>
      <c r="G41" s="270"/>
      <c r="H41" s="270"/>
      <c r="I41" s="270" t="s">
        <v>201</v>
      </c>
      <c r="J41" s="262"/>
      <c r="K41" s="262"/>
      <c r="L41" s="262"/>
      <c r="M41" s="266"/>
      <c r="N41" s="290"/>
      <c r="O41" s="185"/>
      <c r="P41" s="288"/>
      <c r="Q41" s="185">
        <f>O41-N41</f>
        <v>0</v>
      </c>
      <c r="R41" s="186" t="str">
        <f>IFERROR(O41/N41-1,"")</f>
        <v/>
      </c>
      <c r="S41" s="289">
        <v>0</v>
      </c>
      <c r="T41" s="290">
        <v>0</v>
      </c>
      <c r="U41" s="182"/>
      <c r="V41" s="182"/>
      <c r="W41" s="230"/>
      <c r="X41" s="233"/>
      <c r="Y41" s="191"/>
      <c r="Z41" s="191"/>
    </row>
    <row r="42" spans="1:26" ht="45" x14ac:dyDescent="0.25">
      <c r="A42" s="168" t="s">
        <v>15</v>
      </c>
      <c r="B42" s="169" t="str">
        <f t="shared" si="6"/>
        <v>Красноярский край</v>
      </c>
      <c r="C42" s="169" t="str">
        <f t="shared" si="6"/>
        <v>ПАО "МРСК Сибири"</v>
      </c>
      <c r="D42" s="170" t="str">
        <f t="shared" si="6"/>
        <v>Красноярскэнерго</v>
      </c>
      <c r="E42" s="277" t="s">
        <v>186</v>
      </c>
      <c r="F42" s="277"/>
      <c r="G42" s="277"/>
      <c r="H42" s="277"/>
      <c r="I42" s="277" t="s">
        <v>186</v>
      </c>
      <c r="J42" s="258"/>
      <c r="K42" s="258"/>
      <c r="L42" s="258"/>
      <c r="M42" s="265"/>
      <c r="N42" s="288">
        <f t="shared" ref="N42" si="7">SUM(N43:N47)</f>
        <v>18.326930999999998</v>
      </c>
      <c r="O42" s="173">
        <f>SUM(O43:O47)</f>
        <v>17.028342030200001</v>
      </c>
      <c r="P42" s="288"/>
      <c r="Q42" s="173">
        <f>O42-N42</f>
        <v>-1.2985889697999973</v>
      </c>
      <c r="R42" s="174">
        <f>IFERROR(O42/N42-1,"")</f>
        <v>-7.08568701328115E-2</v>
      </c>
      <c r="S42" s="287">
        <f>SUM(S43:S47)</f>
        <v>1.0101169999999999</v>
      </c>
      <c r="T42" s="288">
        <f>SUM(T43:T47)</f>
        <v>1.234264</v>
      </c>
      <c r="U42" s="139"/>
      <c r="V42" s="139"/>
      <c r="W42" s="229"/>
      <c r="X42" s="232"/>
      <c r="Y42" s="171"/>
      <c r="Z42" s="171" t="s">
        <v>283</v>
      </c>
    </row>
    <row r="43" spans="1:26" x14ac:dyDescent="0.25">
      <c r="A43" s="177"/>
      <c r="B43" s="178" t="str">
        <f t="shared" si="6"/>
        <v>Красноярский край</v>
      </c>
      <c r="C43" s="178" t="str">
        <f t="shared" si="6"/>
        <v>ПАО "МРСК Сибири"</v>
      </c>
      <c r="D43" s="179" t="str">
        <f t="shared" si="6"/>
        <v>Красноярскэнерго</v>
      </c>
      <c r="E43" s="270" t="s">
        <v>194</v>
      </c>
      <c r="F43" s="270"/>
      <c r="G43" s="270"/>
      <c r="H43" s="270"/>
      <c r="I43" s="270" t="s">
        <v>186</v>
      </c>
      <c r="J43" s="262"/>
      <c r="K43" s="262"/>
      <c r="L43" s="262"/>
      <c r="M43" s="266"/>
      <c r="N43" s="290"/>
      <c r="O43" s="185"/>
      <c r="P43" s="288"/>
      <c r="Q43" s="185">
        <f>O43-N43</f>
        <v>0</v>
      </c>
      <c r="R43" s="186" t="str">
        <f>IFERROR(O43/N43-1,"")</f>
        <v/>
      </c>
      <c r="S43" s="289">
        <v>0</v>
      </c>
      <c r="T43" s="290">
        <v>0</v>
      </c>
      <c r="U43" s="182"/>
      <c r="V43" s="182"/>
      <c r="W43" s="230"/>
      <c r="X43" s="233"/>
      <c r="Y43" s="191"/>
      <c r="Z43" s="191"/>
    </row>
    <row r="44" spans="1:26" x14ac:dyDescent="0.25">
      <c r="A44" s="177"/>
      <c r="B44" s="178" t="str">
        <f t="shared" si="6"/>
        <v>Красноярский край</v>
      </c>
      <c r="C44" s="178" t="str">
        <f t="shared" si="6"/>
        <v>ПАО "МРСК Сибири"</v>
      </c>
      <c r="D44" s="179" t="str">
        <f t="shared" si="6"/>
        <v>Красноярскэнерго</v>
      </c>
      <c r="E44" s="270" t="s">
        <v>196</v>
      </c>
      <c r="F44" s="270"/>
      <c r="G44" s="270"/>
      <c r="H44" s="270"/>
      <c r="I44" s="270" t="s">
        <v>186</v>
      </c>
      <c r="J44" s="262"/>
      <c r="K44" s="262"/>
      <c r="L44" s="262"/>
      <c r="M44" s="266"/>
      <c r="N44" s="290"/>
      <c r="O44" s="185"/>
      <c r="P44" s="288"/>
      <c r="Q44" s="185">
        <f>O44-N44</f>
        <v>0</v>
      </c>
      <c r="R44" s="186" t="str">
        <f>IFERROR(O44/N44-1,"")</f>
        <v/>
      </c>
      <c r="S44" s="289">
        <v>0</v>
      </c>
      <c r="T44" s="290">
        <v>0</v>
      </c>
      <c r="U44" s="182"/>
      <c r="V44" s="182"/>
      <c r="W44" s="230"/>
      <c r="X44" s="233"/>
      <c r="Y44" s="191"/>
      <c r="Z44" s="191"/>
    </row>
    <row r="45" spans="1:26" x14ac:dyDescent="0.25">
      <c r="A45" s="177"/>
      <c r="B45" s="178" t="str">
        <f t="shared" si="6"/>
        <v>Красноярский край</v>
      </c>
      <c r="C45" s="178" t="str">
        <f t="shared" si="6"/>
        <v>ПАО "МРСК Сибири"</v>
      </c>
      <c r="D45" s="179" t="str">
        <f t="shared" si="6"/>
        <v>Красноярскэнерго</v>
      </c>
      <c r="E45" s="270" t="s">
        <v>198</v>
      </c>
      <c r="F45" s="270"/>
      <c r="G45" s="270"/>
      <c r="H45" s="270"/>
      <c r="I45" s="270" t="s">
        <v>186</v>
      </c>
      <c r="J45" s="262"/>
      <c r="K45" s="262"/>
      <c r="L45" s="262"/>
      <c r="M45" s="266"/>
      <c r="N45" s="292"/>
      <c r="O45" s="190"/>
      <c r="P45" s="288"/>
      <c r="Q45" s="185">
        <f>O45-N45</f>
        <v>0</v>
      </c>
      <c r="R45" s="186" t="str">
        <f>IFERROR(O45/N45-1,"")</f>
        <v/>
      </c>
      <c r="S45" s="291">
        <v>0</v>
      </c>
      <c r="T45" s="292">
        <v>0</v>
      </c>
      <c r="U45" s="182"/>
      <c r="V45" s="182"/>
      <c r="W45" s="230"/>
      <c r="X45" s="233"/>
      <c r="Y45" s="191"/>
      <c r="Z45" s="191"/>
    </row>
    <row r="46" spans="1:26" ht="26.25" x14ac:dyDescent="0.25">
      <c r="A46" s="177"/>
      <c r="B46" s="178" t="str">
        <f t="shared" si="6"/>
        <v>Красноярский край</v>
      </c>
      <c r="C46" s="178" t="str">
        <f t="shared" si="6"/>
        <v>ПАО "МРСК Сибири"</v>
      </c>
      <c r="D46" s="179" t="str">
        <f t="shared" si="6"/>
        <v>Красноярскэнерго</v>
      </c>
      <c r="E46" s="270" t="s">
        <v>229</v>
      </c>
      <c r="F46" s="270"/>
      <c r="G46" s="270"/>
      <c r="H46" s="270"/>
      <c r="I46" s="270" t="s">
        <v>186</v>
      </c>
      <c r="J46" s="262"/>
      <c r="K46" s="262"/>
      <c r="L46" s="262"/>
      <c r="M46" s="266"/>
      <c r="N46" s="290">
        <v>6.2057000000000001E-2</v>
      </c>
      <c r="O46" s="290"/>
      <c r="P46" s="288"/>
      <c r="Q46" s="185">
        <f>O46-N46</f>
        <v>-6.2057000000000001E-2</v>
      </c>
      <c r="R46" s="186">
        <f>IFERROR(O46/N46-1,"")</f>
        <v>-1</v>
      </c>
      <c r="S46" s="289">
        <v>1.1443999999999999E-2</v>
      </c>
      <c r="T46" s="290">
        <v>1.1229999999999999E-3</v>
      </c>
      <c r="U46" s="182"/>
      <c r="V46" s="182"/>
      <c r="W46" s="230"/>
      <c r="X46" s="233"/>
      <c r="Y46" s="191"/>
      <c r="Z46" s="191"/>
    </row>
    <row r="47" spans="1:26" ht="26.25" x14ac:dyDescent="0.25">
      <c r="A47" s="177"/>
      <c r="B47" s="178" t="str">
        <f t="shared" si="6"/>
        <v>Красноярский край</v>
      </c>
      <c r="C47" s="178" t="str">
        <f t="shared" si="6"/>
        <v>ПАО "МРСК Сибири"</v>
      </c>
      <c r="D47" s="179" t="str">
        <f t="shared" si="6"/>
        <v>Красноярскэнерго</v>
      </c>
      <c r="E47" s="270" t="s">
        <v>230</v>
      </c>
      <c r="F47" s="270"/>
      <c r="G47" s="270"/>
      <c r="H47" s="270"/>
      <c r="I47" s="270" t="s">
        <v>186</v>
      </c>
      <c r="J47" s="262"/>
      <c r="K47" s="262"/>
      <c r="L47" s="262"/>
      <c r="M47" s="266"/>
      <c r="N47" s="290">
        <v>18.264873999999999</v>
      </c>
      <c r="O47" s="211">
        <v>17.028342030200001</v>
      </c>
      <c r="P47" s="288"/>
      <c r="Q47" s="185">
        <f>O47-N47</f>
        <v>-1.2365319697999979</v>
      </c>
      <c r="R47" s="186">
        <f>IFERROR(O47/N47-1,"")</f>
        <v>-6.7699999999999871E-2</v>
      </c>
      <c r="S47" s="289">
        <v>0.99867299999999992</v>
      </c>
      <c r="T47" s="290">
        <v>1.233141</v>
      </c>
      <c r="U47" s="182"/>
      <c r="V47" s="182"/>
      <c r="W47" s="230"/>
      <c r="X47" s="233"/>
      <c r="Y47" s="191" t="s">
        <v>279</v>
      </c>
      <c r="Z47" s="191"/>
    </row>
    <row r="48" spans="1:26" ht="30" x14ac:dyDescent="0.25">
      <c r="A48" s="168" t="s">
        <v>17</v>
      </c>
      <c r="B48" s="169" t="str">
        <f t="shared" si="6"/>
        <v>Красноярский край</v>
      </c>
      <c r="C48" s="169" t="str">
        <f t="shared" si="6"/>
        <v>ПАО "МРСК Сибири"</v>
      </c>
      <c r="D48" s="170" t="str">
        <f t="shared" si="6"/>
        <v>Красноярскэнерго</v>
      </c>
      <c r="E48" s="277" t="s">
        <v>187</v>
      </c>
      <c r="F48" s="277"/>
      <c r="G48" s="277"/>
      <c r="H48" s="277"/>
      <c r="I48" s="277" t="s">
        <v>187</v>
      </c>
      <c r="J48" s="258"/>
      <c r="K48" s="258"/>
      <c r="L48" s="258"/>
      <c r="M48" s="265"/>
      <c r="N48" s="288">
        <f t="shared" ref="N48" si="8">SUM(N49:N59)</f>
        <v>26.409440000000004</v>
      </c>
      <c r="O48" s="173">
        <f>SUM(O49:O59)</f>
        <v>24.560324631277417</v>
      </c>
      <c r="P48" s="288"/>
      <c r="Q48" s="173">
        <f>O48-N48</f>
        <v>-1.8491153687225861</v>
      </c>
      <c r="R48" s="174">
        <f>IFERROR(O48/N48-1,"")</f>
        <v>-7.001721235749736E-2</v>
      </c>
      <c r="S48" s="287">
        <f>SUM(S49:S59)</f>
        <v>6.7050889999999992</v>
      </c>
      <c r="T48" s="288">
        <f>SUM(T49:T59)</f>
        <v>8.0768670858333316</v>
      </c>
      <c r="U48" s="139"/>
      <c r="V48" s="139"/>
      <c r="W48" s="229"/>
      <c r="X48" s="232"/>
      <c r="Y48" s="171"/>
      <c r="Z48" s="171" t="s">
        <v>284</v>
      </c>
    </row>
    <row r="49" spans="1:26" ht="26.25" x14ac:dyDescent="0.25">
      <c r="A49" s="177"/>
      <c r="B49" s="178" t="str">
        <f t="shared" si="6"/>
        <v>Красноярский край</v>
      </c>
      <c r="C49" s="178" t="str">
        <f t="shared" si="6"/>
        <v>ПАО "МРСК Сибири"</v>
      </c>
      <c r="D49" s="179" t="str">
        <f t="shared" si="6"/>
        <v>Красноярскэнерго</v>
      </c>
      <c r="E49" s="270" t="s">
        <v>251</v>
      </c>
      <c r="F49" s="270"/>
      <c r="G49" s="298" t="s">
        <v>325</v>
      </c>
      <c r="H49" s="300" t="s">
        <v>324</v>
      </c>
      <c r="I49" s="270" t="s">
        <v>187</v>
      </c>
      <c r="J49" s="262"/>
      <c r="K49" s="262"/>
      <c r="L49" s="262"/>
      <c r="M49" s="266"/>
      <c r="N49" s="290">
        <v>0.224468</v>
      </c>
      <c r="O49" s="290">
        <v>0.22222344774193548</v>
      </c>
      <c r="P49" s="288"/>
      <c r="Q49" s="185">
        <f>O49-N49</f>
        <v>-2.244552258064525E-3</v>
      </c>
      <c r="R49" s="186">
        <f>IFERROR(O49/N49-1,"")</f>
        <v>-9.9994309124887826E-3</v>
      </c>
      <c r="S49" s="289">
        <v>3.6062999999999998E-2</v>
      </c>
      <c r="T49" s="290">
        <v>0.22627575</v>
      </c>
      <c r="U49" s="182"/>
      <c r="V49" s="182"/>
      <c r="W49" s="230"/>
      <c r="X49" s="233"/>
      <c r="Y49" s="191" t="s">
        <v>279</v>
      </c>
      <c r="Z49" s="191"/>
    </row>
    <row r="50" spans="1:26" ht="26.25" x14ac:dyDescent="0.25">
      <c r="A50" s="177"/>
      <c r="B50" s="178" t="str">
        <f t="shared" si="6"/>
        <v>Красноярский край</v>
      </c>
      <c r="C50" s="178" t="str">
        <f t="shared" si="6"/>
        <v>ПАО "МРСК Сибири"</v>
      </c>
      <c r="D50" s="179" t="str">
        <f t="shared" si="6"/>
        <v>Красноярскэнерго</v>
      </c>
      <c r="E50" s="270" t="s">
        <v>252</v>
      </c>
      <c r="F50" s="270"/>
      <c r="G50" s="298" t="s">
        <v>325</v>
      </c>
      <c r="H50" s="300" t="s">
        <v>324</v>
      </c>
      <c r="I50" s="270" t="s">
        <v>187</v>
      </c>
      <c r="J50" s="262"/>
      <c r="K50" s="262"/>
      <c r="L50" s="262"/>
      <c r="M50" s="266"/>
      <c r="N50" s="290">
        <v>0.80001299999999997</v>
      </c>
      <c r="O50" s="290">
        <v>0.79201430709677412</v>
      </c>
      <c r="P50" s="288"/>
      <c r="Q50" s="185">
        <f>O50-N50</f>
        <v>-7.9986929032258569E-3</v>
      </c>
      <c r="R50" s="186">
        <f>IFERROR(O50/N50-1,"")</f>
        <v>-9.9982036582229039E-3</v>
      </c>
      <c r="S50" s="289">
        <v>0.19118999999999997</v>
      </c>
      <c r="T50" s="290">
        <v>0.20839723625000001</v>
      </c>
      <c r="U50" s="182"/>
      <c r="V50" s="182"/>
      <c r="W50" s="230"/>
      <c r="X50" s="233"/>
      <c r="Y50" s="191" t="s">
        <v>279</v>
      </c>
      <c r="Z50" s="191"/>
    </row>
    <row r="51" spans="1:26" ht="26.25" x14ac:dyDescent="0.25">
      <c r="A51" s="177"/>
      <c r="B51" s="178" t="str">
        <f t="shared" ref="B51:D64" si="9">B50</f>
        <v>Красноярский край</v>
      </c>
      <c r="C51" s="178" t="str">
        <f t="shared" si="9"/>
        <v>ПАО "МРСК Сибири"</v>
      </c>
      <c r="D51" s="179" t="str">
        <f t="shared" si="9"/>
        <v>Красноярскэнерго</v>
      </c>
      <c r="E51" s="270" t="s">
        <v>253</v>
      </c>
      <c r="F51" s="270"/>
      <c r="G51" s="298" t="s">
        <v>325</v>
      </c>
      <c r="H51" s="300" t="s">
        <v>324</v>
      </c>
      <c r="I51" s="270" t="s">
        <v>187</v>
      </c>
      <c r="J51" s="262"/>
      <c r="K51" s="262"/>
      <c r="L51" s="262"/>
      <c r="M51" s="266"/>
      <c r="N51" s="290">
        <v>0.56255599999999994</v>
      </c>
      <c r="O51" s="290">
        <v>0.56255458064516128</v>
      </c>
      <c r="P51" s="288"/>
      <c r="Q51" s="185">
        <f>O51-N51</f>
        <v>-1.4193548386609578E-6</v>
      </c>
      <c r="R51" s="186">
        <f>IFERROR(O51/N51-1,"")</f>
        <v>-2.5230463076564291E-6</v>
      </c>
      <c r="S51" s="289">
        <v>0.14338500000000004</v>
      </c>
      <c r="T51" s="290">
        <v>0.14338543333333334</v>
      </c>
      <c r="U51" s="182"/>
      <c r="V51" s="182"/>
      <c r="W51" s="230"/>
      <c r="X51" s="233"/>
      <c r="Y51" s="191" t="s">
        <v>279</v>
      </c>
      <c r="Z51" s="191"/>
    </row>
    <row r="52" spans="1:26" ht="51.75" x14ac:dyDescent="0.25">
      <c r="A52" s="177"/>
      <c r="B52" s="178" t="str">
        <f t="shared" si="9"/>
        <v>Красноярский край</v>
      </c>
      <c r="C52" s="178" t="str">
        <f t="shared" si="9"/>
        <v>ПАО "МРСК Сибири"</v>
      </c>
      <c r="D52" s="179" t="str">
        <f t="shared" si="9"/>
        <v>Красноярскэнерго</v>
      </c>
      <c r="E52" s="270" t="s">
        <v>254</v>
      </c>
      <c r="F52" s="270"/>
      <c r="G52" s="298" t="s">
        <v>325</v>
      </c>
      <c r="H52" s="300" t="s">
        <v>324</v>
      </c>
      <c r="I52" s="270" t="s">
        <v>187</v>
      </c>
      <c r="J52" s="262"/>
      <c r="K52" s="262"/>
      <c r="L52" s="262"/>
      <c r="M52" s="266"/>
      <c r="N52" s="290">
        <v>0.15152499999999999</v>
      </c>
      <c r="O52" s="290">
        <v>0.46972799999999998</v>
      </c>
      <c r="P52" s="288"/>
      <c r="Q52" s="185">
        <f>O52-N52</f>
        <v>0.31820300000000001</v>
      </c>
      <c r="R52" s="186">
        <f>IFERROR(O52/N52-1,"")</f>
        <v>2.1000032997855138</v>
      </c>
      <c r="S52" s="289">
        <v>4.0638999999999995E-2</v>
      </c>
      <c r="T52" s="290">
        <v>4.0938000000000002E-2</v>
      </c>
      <c r="U52" s="182"/>
      <c r="V52" s="182"/>
      <c r="W52" s="230"/>
      <c r="X52" s="233"/>
      <c r="Y52" s="191" t="s">
        <v>279</v>
      </c>
      <c r="Z52" s="191"/>
    </row>
    <row r="53" spans="1:26" ht="26.25" x14ac:dyDescent="0.25">
      <c r="A53" s="177"/>
      <c r="B53" s="178" t="str">
        <f t="shared" si="9"/>
        <v>Красноярский край</v>
      </c>
      <c r="C53" s="178" t="str">
        <f t="shared" si="9"/>
        <v>ПАО "МРСК Сибири"</v>
      </c>
      <c r="D53" s="179" t="str">
        <f t="shared" si="9"/>
        <v>Красноярскэнерго</v>
      </c>
      <c r="E53" s="270" t="s">
        <v>255</v>
      </c>
      <c r="F53" s="270"/>
      <c r="G53" s="298" t="s">
        <v>327</v>
      </c>
      <c r="H53" s="300" t="s">
        <v>326</v>
      </c>
      <c r="I53" s="270" t="s">
        <v>187</v>
      </c>
      <c r="J53" s="262"/>
      <c r="K53" s="262"/>
      <c r="L53" s="262"/>
      <c r="M53" s="266"/>
      <c r="N53" s="290">
        <v>0.10725999999999999</v>
      </c>
      <c r="O53" s="290">
        <v>0.33250800000000003</v>
      </c>
      <c r="P53" s="288"/>
      <c r="Q53" s="185">
        <f>O53-N53</f>
        <v>0.22524800000000003</v>
      </c>
      <c r="R53" s="186">
        <f>IFERROR(O53/N53-1,"")</f>
        <v>2.1000186462800676</v>
      </c>
      <c r="S53" s="289">
        <v>2.4499999999999997E-2</v>
      </c>
      <c r="T53" s="290">
        <v>0.03</v>
      </c>
      <c r="U53" s="182"/>
      <c r="V53" s="182"/>
      <c r="W53" s="230"/>
      <c r="X53" s="233"/>
      <c r="Y53" s="191" t="s">
        <v>279</v>
      </c>
      <c r="Z53" s="191"/>
    </row>
    <row r="54" spans="1:26" ht="26.25" x14ac:dyDescent="0.25">
      <c r="A54" s="177"/>
      <c r="B54" s="178" t="str">
        <f t="shared" si="9"/>
        <v>Красноярский край</v>
      </c>
      <c r="C54" s="178" t="str">
        <f t="shared" si="9"/>
        <v>ПАО "МРСК Сибири"</v>
      </c>
      <c r="D54" s="179" t="str">
        <f t="shared" si="9"/>
        <v>Красноярскэнерго</v>
      </c>
      <c r="E54" s="270" t="s">
        <v>256</v>
      </c>
      <c r="F54" s="270"/>
      <c r="G54" s="298" t="s">
        <v>329</v>
      </c>
      <c r="H54" s="300" t="s">
        <v>328</v>
      </c>
      <c r="I54" s="270" t="s">
        <v>187</v>
      </c>
      <c r="J54" s="262"/>
      <c r="K54" s="262"/>
      <c r="L54" s="262"/>
      <c r="M54" s="266"/>
      <c r="N54" s="290">
        <v>1.046184</v>
      </c>
      <c r="O54" s="290">
        <v>0.94138500000000003</v>
      </c>
      <c r="P54" s="288"/>
      <c r="Q54" s="185">
        <f>O54-N54</f>
        <v>-0.10479899999999998</v>
      </c>
      <c r="R54" s="186">
        <f>IFERROR(O54/N54-1,"")</f>
        <v>-0.10017262737721089</v>
      </c>
      <c r="S54" s="289">
        <v>0.34650700000000001</v>
      </c>
      <c r="T54" s="290">
        <v>0.34599999999999997</v>
      </c>
      <c r="U54" s="182"/>
      <c r="V54" s="182"/>
      <c r="W54" s="230"/>
      <c r="X54" s="233"/>
      <c r="Y54" s="191" t="s">
        <v>279</v>
      </c>
      <c r="Z54" s="191"/>
    </row>
    <row r="55" spans="1:26" ht="39" x14ac:dyDescent="0.25">
      <c r="A55" s="177"/>
      <c r="B55" s="178" t="str">
        <f t="shared" si="9"/>
        <v>Красноярский край</v>
      </c>
      <c r="C55" s="178" t="str">
        <f t="shared" si="9"/>
        <v>ПАО "МРСК Сибири"</v>
      </c>
      <c r="D55" s="179" t="str">
        <f t="shared" si="9"/>
        <v>Красноярскэнерго</v>
      </c>
      <c r="E55" s="270" t="s">
        <v>257</v>
      </c>
      <c r="F55" s="270"/>
      <c r="G55" s="270" t="s">
        <v>331</v>
      </c>
      <c r="H55" s="300" t="s">
        <v>330</v>
      </c>
      <c r="I55" s="270" t="s">
        <v>187</v>
      </c>
      <c r="J55" s="262"/>
      <c r="K55" s="262"/>
      <c r="L55" s="262"/>
      <c r="M55" s="266"/>
      <c r="N55" s="290">
        <v>9.2107999999999995E-2</v>
      </c>
      <c r="O55" s="290">
        <v>9.1472934193548378E-2</v>
      </c>
      <c r="P55" s="288"/>
      <c r="Q55" s="185">
        <f>O55-N55</f>
        <v>-6.3506580645161792E-4</v>
      </c>
      <c r="R55" s="186">
        <f>IFERROR(O55/N55-1,"")</f>
        <v>-6.8947953104140369E-3</v>
      </c>
      <c r="S55" s="289">
        <v>3.1279000000000001E-2</v>
      </c>
      <c r="T55" s="290">
        <v>5.2719999999999989E-3</v>
      </c>
      <c r="U55" s="182"/>
      <c r="V55" s="182"/>
      <c r="W55" s="230"/>
      <c r="X55" s="233"/>
      <c r="Y55" s="191" t="s">
        <v>279</v>
      </c>
      <c r="Z55" s="191"/>
    </row>
    <row r="56" spans="1:26" ht="26.25" x14ac:dyDescent="0.25">
      <c r="A56" s="177"/>
      <c r="B56" s="178" t="str">
        <f t="shared" si="9"/>
        <v>Красноярский край</v>
      </c>
      <c r="C56" s="178" t="str">
        <f t="shared" si="9"/>
        <v>ПАО "МРСК Сибири"</v>
      </c>
      <c r="D56" s="179" t="str">
        <f t="shared" si="9"/>
        <v>Красноярскэнерго</v>
      </c>
      <c r="E56" s="270" t="s">
        <v>258</v>
      </c>
      <c r="F56" s="270"/>
      <c r="G56" s="298" t="s">
        <v>333</v>
      </c>
      <c r="H56" s="300" t="s">
        <v>332</v>
      </c>
      <c r="I56" s="270" t="s">
        <v>187</v>
      </c>
      <c r="J56" s="262"/>
      <c r="K56" s="262"/>
      <c r="L56" s="262"/>
      <c r="M56" s="266"/>
      <c r="N56" s="292">
        <v>2.649877</v>
      </c>
      <c r="O56" s="290">
        <v>2.3359999999999999</v>
      </c>
      <c r="P56" s="288"/>
      <c r="Q56" s="185">
        <f>O56-N56</f>
        <v>-0.31387700000000018</v>
      </c>
      <c r="R56" s="186">
        <f>IFERROR(O56/N56-1,"")</f>
        <v>-0.11844964879501962</v>
      </c>
      <c r="S56" s="291">
        <v>0.67231600000000002</v>
      </c>
      <c r="T56" s="292">
        <v>0.50292366625000007</v>
      </c>
      <c r="U56" s="182"/>
      <c r="V56" s="182"/>
      <c r="W56" s="230"/>
      <c r="X56" s="233"/>
      <c r="Y56" s="191" t="s">
        <v>279</v>
      </c>
      <c r="Z56" s="191"/>
    </row>
    <row r="57" spans="1:26" s="257" customFormat="1" x14ac:dyDescent="0.25">
      <c r="A57" s="177"/>
      <c r="B57" s="178" t="str">
        <f t="shared" si="9"/>
        <v>Красноярский край</v>
      </c>
      <c r="C57" s="178" t="str">
        <f t="shared" si="9"/>
        <v>ПАО "МРСК Сибири"</v>
      </c>
      <c r="D57" s="179" t="str">
        <f t="shared" si="9"/>
        <v>Красноярскэнерго</v>
      </c>
      <c r="E57" s="269" t="s">
        <v>234</v>
      </c>
      <c r="F57" s="269"/>
      <c r="G57" s="297" t="s">
        <v>297</v>
      </c>
      <c r="H57" s="299" t="s">
        <v>296</v>
      </c>
      <c r="I57" s="269" t="s">
        <v>193</v>
      </c>
      <c r="J57" s="262"/>
      <c r="K57" s="262"/>
      <c r="L57" s="262"/>
      <c r="M57" s="266"/>
      <c r="N57" s="290">
        <v>2.9469530000000002</v>
      </c>
      <c r="O57" s="290">
        <v>3.0093420000000002</v>
      </c>
      <c r="P57" s="288"/>
      <c r="Q57" s="290">
        <f>O57-N57</f>
        <v>6.2389000000000028E-2</v>
      </c>
      <c r="R57" s="186">
        <f>IFERROR(O57/N57-1,"")</f>
        <v>2.1170680360358629E-2</v>
      </c>
      <c r="S57" s="289">
        <v>0.64102500000000007</v>
      </c>
      <c r="T57" s="290">
        <v>0.77046100000000006</v>
      </c>
      <c r="U57" s="262"/>
      <c r="V57" s="262"/>
      <c r="W57" s="230"/>
      <c r="X57" s="266"/>
      <c r="Y57" s="180" t="s">
        <v>279</v>
      </c>
      <c r="Z57" s="180"/>
    </row>
    <row r="58" spans="1:26" ht="26.25" x14ac:dyDescent="0.25">
      <c r="A58" s="177"/>
      <c r="B58" s="178" t="str">
        <f>B56</f>
        <v>Красноярский край</v>
      </c>
      <c r="C58" s="178" t="str">
        <f>C56</f>
        <v>ПАО "МРСК Сибири"</v>
      </c>
      <c r="D58" s="179" t="str">
        <f>D56</f>
        <v>Красноярскэнерго</v>
      </c>
      <c r="E58" s="270" t="s">
        <v>229</v>
      </c>
      <c r="F58" s="270"/>
      <c r="G58" s="270"/>
      <c r="H58" s="270"/>
      <c r="I58" s="270" t="s">
        <v>187</v>
      </c>
      <c r="J58" s="262"/>
      <c r="K58" s="262"/>
      <c r="L58" s="262"/>
      <c r="M58" s="266"/>
      <c r="N58" s="290">
        <v>2.5554000000000001</v>
      </c>
      <c r="O58" s="211">
        <v>2.1779674199999999</v>
      </c>
      <c r="P58" s="288"/>
      <c r="Q58" s="185">
        <f>O58-N58</f>
        <v>-0.37743258000000024</v>
      </c>
      <c r="R58" s="186">
        <f>IFERROR(O58/N58-1,"")</f>
        <v>-0.14770000000000005</v>
      </c>
      <c r="S58" s="289">
        <v>0.69433800000000001</v>
      </c>
      <c r="T58" s="290">
        <v>0.13750899999999999</v>
      </c>
      <c r="U58" s="182"/>
      <c r="V58" s="182"/>
      <c r="W58" s="230"/>
      <c r="X58" s="233"/>
      <c r="Y58" s="191" t="s">
        <v>281</v>
      </c>
      <c r="Z58" s="191"/>
    </row>
    <row r="59" spans="1:26" ht="26.25" x14ac:dyDescent="0.25">
      <c r="A59" s="177"/>
      <c r="B59" s="178" t="str">
        <f t="shared" si="9"/>
        <v>Красноярский край</v>
      </c>
      <c r="C59" s="178" t="str">
        <f t="shared" si="9"/>
        <v>ПАО "МРСК Сибири"</v>
      </c>
      <c r="D59" s="179" t="str">
        <f t="shared" si="9"/>
        <v>Красноярскэнерго</v>
      </c>
      <c r="E59" s="270" t="s">
        <v>230</v>
      </c>
      <c r="F59" s="270"/>
      <c r="G59" s="270"/>
      <c r="H59" s="270"/>
      <c r="I59" s="270" t="s">
        <v>187</v>
      </c>
      <c r="J59" s="262"/>
      <c r="K59" s="262"/>
      <c r="L59" s="262"/>
      <c r="M59" s="266"/>
      <c r="N59" s="290">
        <v>15.273096000000001</v>
      </c>
      <c r="O59" s="290">
        <v>13.6251289416</v>
      </c>
      <c r="P59" s="288"/>
      <c r="Q59" s="185">
        <f>O59-N59</f>
        <v>-1.6479670584000008</v>
      </c>
      <c r="R59" s="186">
        <f>IFERROR(O59/N59-1,"")</f>
        <v>-0.1079</v>
      </c>
      <c r="S59" s="289">
        <v>3.8838469999999994</v>
      </c>
      <c r="T59" s="290">
        <v>5.6657049999999973</v>
      </c>
      <c r="U59" s="182"/>
      <c r="V59" s="182"/>
      <c r="W59" s="230"/>
      <c r="X59" s="233"/>
      <c r="Y59" s="191" t="s">
        <v>279</v>
      </c>
      <c r="Z59" s="191"/>
    </row>
    <row r="60" spans="1:26" ht="60" x14ac:dyDescent="0.25">
      <c r="A60" s="168" t="s">
        <v>19</v>
      </c>
      <c r="B60" s="169" t="str">
        <f t="shared" si="9"/>
        <v>Красноярский край</v>
      </c>
      <c r="C60" s="169" t="str">
        <f t="shared" si="9"/>
        <v>ПАО "МРСК Сибири"</v>
      </c>
      <c r="D60" s="170" t="str">
        <f t="shared" si="9"/>
        <v>Красноярскэнерго</v>
      </c>
      <c r="E60" s="277" t="s">
        <v>188</v>
      </c>
      <c r="F60" s="277"/>
      <c r="G60" s="277"/>
      <c r="H60" s="277"/>
      <c r="I60" s="277" t="s">
        <v>188</v>
      </c>
      <c r="J60" s="258"/>
      <c r="K60" s="258"/>
      <c r="L60" s="258"/>
      <c r="M60" s="265"/>
      <c r="N60" s="288">
        <f>SUM(N61:N72)</f>
        <v>90.402794999999998</v>
      </c>
      <c r="O60" s="173">
        <f>SUM(O61:O72)</f>
        <v>82.2787109221387</v>
      </c>
      <c r="P60" s="288"/>
      <c r="Q60" s="173">
        <f>O60-N60</f>
        <v>-8.1240840778612977</v>
      </c>
      <c r="R60" s="174">
        <f>IFERROR(O60/N60-1,"")</f>
        <v>-8.9865408230589527E-2</v>
      </c>
      <c r="S60" s="287">
        <f>SUM(S61:S72)</f>
        <v>39.075760000000002</v>
      </c>
      <c r="T60" s="288">
        <f>SUM(T61:T72)</f>
        <v>26.669498183333367</v>
      </c>
      <c r="U60" s="139"/>
      <c r="V60" s="139"/>
      <c r="W60" s="229"/>
      <c r="X60" s="232"/>
      <c r="Y60" s="171"/>
      <c r="Z60" s="171" t="s">
        <v>285</v>
      </c>
    </row>
    <row r="61" spans="1:26" ht="51.75" x14ac:dyDescent="0.25">
      <c r="A61" s="177"/>
      <c r="B61" s="178" t="str">
        <f t="shared" si="9"/>
        <v>Красноярский край</v>
      </c>
      <c r="C61" s="178" t="str">
        <f t="shared" si="9"/>
        <v>ПАО "МРСК Сибири"</v>
      </c>
      <c r="D61" s="179" t="str">
        <f t="shared" si="9"/>
        <v>Красноярскэнерго</v>
      </c>
      <c r="E61" s="270" t="s">
        <v>259</v>
      </c>
      <c r="F61" s="270"/>
      <c r="G61" s="270" t="s">
        <v>335</v>
      </c>
      <c r="H61" s="300" t="s">
        <v>334</v>
      </c>
      <c r="I61" s="270" t="s">
        <v>188</v>
      </c>
      <c r="J61" s="262"/>
      <c r="K61" s="262"/>
      <c r="L61" s="262"/>
      <c r="M61" s="266"/>
      <c r="N61" s="292">
        <v>2.0435319999999999</v>
      </c>
      <c r="O61" s="290">
        <v>2.0435318709677421</v>
      </c>
      <c r="P61" s="288"/>
      <c r="Q61" s="185">
        <f>O61-N61</f>
        <v>-1.2903225776739191E-7</v>
      </c>
      <c r="R61" s="186">
        <f>IFERROR(O61/N61-1,"")</f>
        <v>-6.3141784800713197E-8</v>
      </c>
      <c r="S61" s="291">
        <v>0.39453100000000002</v>
      </c>
      <c r="T61" s="292">
        <v>0.39442249999999995</v>
      </c>
      <c r="U61" s="182"/>
      <c r="V61" s="182"/>
      <c r="W61" s="230"/>
      <c r="X61" s="233"/>
      <c r="Y61" s="191" t="s">
        <v>279</v>
      </c>
      <c r="Z61" s="191"/>
    </row>
    <row r="62" spans="1:26" ht="26.25" x14ac:dyDescent="0.25">
      <c r="A62" s="177"/>
      <c r="B62" s="178" t="str">
        <f t="shared" si="9"/>
        <v>Красноярский край</v>
      </c>
      <c r="C62" s="178" t="str">
        <f t="shared" si="9"/>
        <v>ПАО "МРСК Сибири"</v>
      </c>
      <c r="D62" s="179" t="str">
        <f t="shared" si="9"/>
        <v>Красноярскэнерго</v>
      </c>
      <c r="E62" s="270" t="s">
        <v>260</v>
      </c>
      <c r="F62" s="270"/>
      <c r="G62" s="270" t="s">
        <v>337</v>
      </c>
      <c r="H62" s="300" t="s">
        <v>336</v>
      </c>
      <c r="I62" s="270" t="s">
        <v>188</v>
      </c>
      <c r="J62" s="262"/>
      <c r="K62" s="262"/>
      <c r="L62" s="262"/>
      <c r="M62" s="266"/>
      <c r="N62" s="292">
        <v>1.43543</v>
      </c>
      <c r="O62" s="290">
        <v>1.468</v>
      </c>
      <c r="P62" s="288"/>
      <c r="Q62" s="185">
        <f>O62-N62</f>
        <v>3.2569999999999988E-2</v>
      </c>
      <c r="R62" s="186">
        <f>IFERROR(O62/N62-1,"")</f>
        <v>2.2690064997944903E-2</v>
      </c>
      <c r="S62" s="291">
        <v>0.31940599999999997</v>
      </c>
      <c r="T62" s="292">
        <v>0</v>
      </c>
      <c r="U62" s="182"/>
      <c r="V62" s="182"/>
      <c r="W62" s="230"/>
      <c r="X62" s="233"/>
      <c r="Y62" s="191" t="s">
        <v>279</v>
      </c>
      <c r="Z62" s="191"/>
    </row>
    <row r="63" spans="1:26" ht="64.5" x14ac:dyDescent="0.25">
      <c r="A63" s="177"/>
      <c r="B63" s="178" t="str">
        <f t="shared" si="9"/>
        <v>Красноярский край</v>
      </c>
      <c r="C63" s="178" t="str">
        <f t="shared" si="9"/>
        <v>ПАО "МРСК Сибири"</v>
      </c>
      <c r="D63" s="179" t="str">
        <f t="shared" si="9"/>
        <v>Красноярскэнерго</v>
      </c>
      <c r="E63" s="270" t="s">
        <v>261</v>
      </c>
      <c r="F63" s="270"/>
      <c r="G63" s="270" t="s">
        <v>339</v>
      </c>
      <c r="H63" s="300" t="s">
        <v>338</v>
      </c>
      <c r="I63" s="270" t="s">
        <v>188</v>
      </c>
      <c r="J63" s="262"/>
      <c r="K63" s="262"/>
      <c r="L63" s="262"/>
      <c r="M63" s="266"/>
      <c r="N63" s="292">
        <v>0</v>
      </c>
      <c r="O63" s="290"/>
      <c r="P63" s="288"/>
      <c r="Q63" s="185">
        <f>O63-N63</f>
        <v>0</v>
      </c>
      <c r="R63" s="186" t="str">
        <f>IFERROR(O63/N63-1,"")</f>
        <v/>
      </c>
      <c r="S63" s="291">
        <v>0.327096</v>
      </c>
      <c r="T63" s="292">
        <v>0</v>
      </c>
      <c r="U63" s="182"/>
      <c r="V63" s="182"/>
      <c r="W63" s="230"/>
      <c r="X63" s="233"/>
      <c r="Y63" s="191" t="s">
        <v>279</v>
      </c>
      <c r="Z63" s="191"/>
    </row>
    <row r="64" spans="1:26" x14ac:dyDescent="0.25">
      <c r="A64" s="177"/>
      <c r="B64" s="178" t="str">
        <f t="shared" si="9"/>
        <v>Красноярский край</v>
      </c>
      <c r="C64" s="178" t="str">
        <f t="shared" si="9"/>
        <v>ПАО "МРСК Сибири"</v>
      </c>
      <c r="D64" s="179" t="str">
        <f t="shared" si="9"/>
        <v>Красноярскэнерго</v>
      </c>
      <c r="E64" s="270" t="s">
        <v>262</v>
      </c>
      <c r="F64" s="270"/>
      <c r="G64" s="270" t="s">
        <v>341</v>
      </c>
      <c r="H64" s="300" t="s">
        <v>340</v>
      </c>
      <c r="I64" s="270" t="s">
        <v>188</v>
      </c>
      <c r="J64" s="262"/>
      <c r="K64" s="262"/>
      <c r="L64" s="262"/>
      <c r="M64" s="266"/>
      <c r="N64" s="292">
        <v>0.102963</v>
      </c>
      <c r="O64" s="290">
        <v>0.10094400000000001</v>
      </c>
      <c r="P64" s="288"/>
      <c r="Q64" s="185">
        <f>O64-N64</f>
        <v>-2.018999999999993E-3</v>
      </c>
      <c r="R64" s="186">
        <f>IFERROR(O64/N64-1,"")</f>
        <v>-1.9608985752163299E-2</v>
      </c>
      <c r="S64" s="291">
        <v>2.1900000000000001E-3</v>
      </c>
      <c r="T64" s="292">
        <v>-2.9999999999999992E-4</v>
      </c>
      <c r="U64" s="182"/>
      <c r="V64" s="182"/>
      <c r="W64" s="230"/>
      <c r="X64" s="233"/>
      <c r="Y64" s="191" t="s">
        <v>279</v>
      </c>
      <c r="Z64" s="191"/>
    </row>
    <row r="65" spans="1:26" ht="39" x14ac:dyDescent="0.25">
      <c r="A65" s="177"/>
      <c r="B65" s="178" t="str">
        <f t="shared" ref="B65:D67" si="10">B64</f>
        <v>Красноярский край</v>
      </c>
      <c r="C65" s="178" t="str">
        <f t="shared" si="10"/>
        <v>ПАО "МРСК Сибири"</v>
      </c>
      <c r="D65" s="179" t="str">
        <f t="shared" si="10"/>
        <v>Красноярскэнерго</v>
      </c>
      <c r="E65" s="270" t="s">
        <v>264</v>
      </c>
      <c r="F65" s="270"/>
      <c r="G65" s="270" t="s">
        <v>343</v>
      </c>
      <c r="H65" s="300" t="s">
        <v>342</v>
      </c>
      <c r="I65" s="270" t="s">
        <v>188</v>
      </c>
      <c r="J65" s="262"/>
      <c r="K65" s="262"/>
      <c r="L65" s="262"/>
      <c r="M65" s="266"/>
      <c r="N65" s="292">
        <v>1.8533040000000001</v>
      </c>
      <c r="O65" s="290">
        <v>1.8508894374193547</v>
      </c>
      <c r="P65" s="288"/>
      <c r="Q65" s="185">
        <f>O65-N65</f>
        <v>-2.4145625806453186E-3</v>
      </c>
      <c r="R65" s="186">
        <f>IFERROR(O65/N65-1,"")</f>
        <v>-1.3028421568427317E-3</v>
      </c>
      <c r="S65" s="291">
        <v>0.19470099999999999</v>
      </c>
      <c r="T65" s="292">
        <v>0.25311081249999995</v>
      </c>
      <c r="U65" s="182"/>
      <c r="V65" s="182"/>
      <c r="W65" s="230"/>
      <c r="X65" s="233"/>
      <c r="Y65" s="191" t="s">
        <v>279</v>
      </c>
      <c r="Z65" s="191"/>
    </row>
    <row r="66" spans="1:26" x14ac:dyDescent="0.25">
      <c r="A66" s="177"/>
      <c r="B66" s="178" t="str">
        <f t="shared" si="10"/>
        <v>Красноярский край</v>
      </c>
      <c r="C66" s="178" t="str">
        <f t="shared" si="10"/>
        <v>ПАО "МРСК Сибири"</v>
      </c>
      <c r="D66" s="179" t="str">
        <f t="shared" si="10"/>
        <v>Красноярскэнерго</v>
      </c>
      <c r="E66" s="270" t="s">
        <v>265</v>
      </c>
      <c r="F66" s="270"/>
      <c r="G66" s="298" t="s">
        <v>345</v>
      </c>
      <c r="H66" s="300" t="s">
        <v>344</v>
      </c>
      <c r="I66" s="270" t="s">
        <v>188</v>
      </c>
      <c r="J66" s="262"/>
      <c r="K66" s="262"/>
      <c r="L66" s="262"/>
      <c r="M66" s="266"/>
      <c r="N66" s="292">
        <v>0.94276400000000005</v>
      </c>
      <c r="O66" s="290">
        <v>0.9333357212903225</v>
      </c>
      <c r="P66" s="288"/>
      <c r="Q66" s="185">
        <f>O66-N66</f>
        <v>-9.4282787096775511E-3</v>
      </c>
      <c r="R66" s="186">
        <f>IFERROR(O66/N66-1,"")</f>
        <v>-1.0000677486282417E-2</v>
      </c>
      <c r="S66" s="291">
        <v>3.6662999999999994E-2</v>
      </c>
      <c r="T66" s="292">
        <v>4.7662387500000014E-2</v>
      </c>
      <c r="U66" s="182"/>
      <c r="V66" s="182"/>
      <c r="W66" s="230"/>
      <c r="X66" s="233"/>
      <c r="Y66" s="191" t="s">
        <v>279</v>
      </c>
      <c r="Z66" s="191"/>
    </row>
    <row r="67" spans="1:26" x14ac:dyDescent="0.25">
      <c r="A67" s="177"/>
      <c r="B67" s="178" t="str">
        <f t="shared" si="10"/>
        <v>Красноярский край</v>
      </c>
      <c r="C67" s="178" t="str">
        <f t="shared" si="10"/>
        <v>ПАО "МРСК Сибири"</v>
      </c>
      <c r="D67" s="179" t="str">
        <f t="shared" si="10"/>
        <v>Красноярскэнерго</v>
      </c>
      <c r="E67" s="270" t="s">
        <v>266</v>
      </c>
      <c r="F67" s="270"/>
      <c r="G67" s="270" t="s">
        <v>313</v>
      </c>
      <c r="H67" s="300" t="s">
        <v>312</v>
      </c>
      <c r="I67" s="270" t="s">
        <v>188</v>
      </c>
      <c r="J67" s="262"/>
      <c r="K67" s="262"/>
      <c r="L67" s="262"/>
      <c r="M67" s="266"/>
      <c r="N67" s="292">
        <v>0.44954</v>
      </c>
      <c r="O67" s="290">
        <v>0.44975840516129034</v>
      </c>
      <c r="P67" s="288"/>
      <c r="Q67" s="185">
        <f>O67-N67</f>
        <v>2.1840516129034704E-4</v>
      </c>
      <c r="R67" s="186">
        <f>IFERROR(O67/N67-1,"")</f>
        <v>4.858414407846734E-4</v>
      </c>
      <c r="S67" s="291">
        <v>0.10934000000000001</v>
      </c>
      <c r="T67" s="292">
        <v>0.10496639999999999</v>
      </c>
      <c r="U67" s="182"/>
      <c r="V67" s="182"/>
      <c r="W67" s="230"/>
      <c r="X67" s="233"/>
      <c r="Y67" s="191" t="s">
        <v>279</v>
      </c>
      <c r="Z67" s="191"/>
    </row>
    <row r="68" spans="1:26" ht="51.75" x14ac:dyDescent="0.25">
      <c r="A68" s="177"/>
      <c r="B68" s="178" t="str">
        <f t="shared" ref="B68:D84" si="11">B67</f>
        <v>Красноярский край</v>
      </c>
      <c r="C68" s="178" t="str">
        <f t="shared" si="11"/>
        <v>ПАО "МРСК Сибири"</v>
      </c>
      <c r="D68" s="179" t="str">
        <f t="shared" si="11"/>
        <v>Красноярскэнерго</v>
      </c>
      <c r="E68" s="270" t="s">
        <v>267</v>
      </c>
      <c r="F68" s="270"/>
      <c r="G68" s="270" t="s">
        <v>347</v>
      </c>
      <c r="H68" s="300" t="s">
        <v>346</v>
      </c>
      <c r="I68" s="270" t="s">
        <v>188</v>
      </c>
      <c r="J68" s="262"/>
      <c r="K68" s="262"/>
      <c r="L68" s="262"/>
      <c r="M68" s="266"/>
      <c r="N68" s="292">
        <v>1.3917000000000001E-2</v>
      </c>
      <c r="O68" s="290">
        <v>1.4094000000000001E-2</v>
      </c>
      <c r="P68" s="288"/>
      <c r="Q68" s="185">
        <f>O68-N68</f>
        <v>1.7700000000000007E-4</v>
      </c>
      <c r="R68" s="186">
        <f>IFERROR(O68/N68-1,"")</f>
        <v>1.2718258245311587E-2</v>
      </c>
      <c r="S68" s="291">
        <v>9.3640000000000008E-3</v>
      </c>
      <c r="T68" s="292">
        <v>3.4000000000000002E-3</v>
      </c>
      <c r="U68" s="182"/>
      <c r="V68" s="182"/>
      <c r="W68" s="230"/>
      <c r="X68" s="233"/>
      <c r="Y68" s="191" t="s">
        <v>279</v>
      </c>
      <c r="Z68" s="191"/>
    </row>
    <row r="69" spans="1:26" s="257" customFormat="1" x14ac:dyDescent="0.25">
      <c r="A69" s="177"/>
      <c r="B69" s="178" t="str">
        <f t="shared" ref="B69:D70" si="12">B68</f>
        <v>Красноярский край</v>
      </c>
      <c r="C69" s="178" t="str">
        <f t="shared" si="12"/>
        <v>ПАО "МРСК Сибири"</v>
      </c>
      <c r="D69" s="179" t="str">
        <f t="shared" si="12"/>
        <v>Красноярскэнерго</v>
      </c>
      <c r="E69" s="269" t="s">
        <v>238</v>
      </c>
      <c r="F69" s="269"/>
      <c r="G69" s="269" t="s">
        <v>372</v>
      </c>
      <c r="H69" s="299" t="s">
        <v>371</v>
      </c>
      <c r="I69" s="269" t="s">
        <v>193</v>
      </c>
      <c r="J69" s="262"/>
      <c r="K69" s="262"/>
      <c r="L69" s="262"/>
      <c r="M69" s="266"/>
      <c r="N69" s="290">
        <v>0.57327099999999998</v>
      </c>
      <c r="O69" s="290"/>
      <c r="P69" s="288"/>
      <c r="Q69" s="290">
        <f>O69-N69</f>
        <v>-0.57327099999999998</v>
      </c>
      <c r="R69" s="186">
        <f>IFERROR(O69/N69-1,"")</f>
        <v>-1</v>
      </c>
      <c r="S69" s="289">
        <v>0.15105099999999999</v>
      </c>
      <c r="T69" s="290">
        <v>0</v>
      </c>
      <c r="U69" s="262"/>
      <c r="V69" s="262"/>
      <c r="W69" s="230"/>
      <c r="X69" s="266"/>
      <c r="Y69" s="180" t="s">
        <v>279</v>
      </c>
      <c r="Z69" s="180"/>
    </row>
    <row r="70" spans="1:26" s="257" customFormat="1" x14ac:dyDescent="0.25">
      <c r="A70" s="177"/>
      <c r="B70" s="178" t="str">
        <f t="shared" si="12"/>
        <v>Красноярский край</v>
      </c>
      <c r="C70" s="178" t="str">
        <f t="shared" si="12"/>
        <v>ПАО "МРСК Сибири"</v>
      </c>
      <c r="D70" s="179" t="str">
        <f t="shared" si="12"/>
        <v>Красноярскэнерго</v>
      </c>
      <c r="E70" s="269" t="s">
        <v>239</v>
      </c>
      <c r="F70" s="269"/>
      <c r="G70" s="269" t="s">
        <v>305</v>
      </c>
      <c r="H70" s="299" t="s">
        <v>304</v>
      </c>
      <c r="I70" s="269" t="s">
        <v>193</v>
      </c>
      <c r="J70" s="262"/>
      <c r="K70" s="262"/>
      <c r="L70" s="262"/>
      <c r="M70" s="266"/>
      <c r="N70" s="290">
        <v>4.2798999999999997E-2</v>
      </c>
      <c r="O70" s="290">
        <v>0.05</v>
      </c>
      <c r="P70" s="288"/>
      <c r="Q70" s="290">
        <f>O70-N70</f>
        <v>7.201000000000006E-3</v>
      </c>
      <c r="R70" s="186">
        <f>IFERROR(O70/N70-1,"")</f>
        <v>0.16825159466342687</v>
      </c>
      <c r="S70" s="289">
        <v>1.0966000000000002E-2</v>
      </c>
      <c r="T70" s="290">
        <v>0</v>
      </c>
      <c r="U70" s="262"/>
      <c r="V70" s="262"/>
      <c r="W70" s="230"/>
      <c r="X70" s="266"/>
      <c r="Y70" s="180" t="s">
        <v>279</v>
      </c>
      <c r="Z70" s="180"/>
    </row>
    <row r="71" spans="1:26" ht="26.25" x14ac:dyDescent="0.25">
      <c r="A71" s="177"/>
      <c r="B71" s="178" t="str">
        <f>B68</f>
        <v>Красноярский край</v>
      </c>
      <c r="C71" s="178" t="str">
        <f>C68</f>
        <v>ПАО "МРСК Сибири"</v>
      </c>
      <c r="D71" s="179" t="str">
        <f>D68</f>
        <v>Красноярскэнерго</v>
      </c>
      <c r="E71" s="270" t="s">
        <v>229</v>
      </c>
      <c r="F71" s="270"/>
      <c r="G71" s="270"/>
      <c r="H71" s="270"/>
      <c r="I71" s="270" t="s">
        <v>188</v>
      </c>
      <c r="J71" s="262"/>
      <c r="K71" s="262"/>
      <c r="L71" s="262"/>
      <c r="M71" s="266"/>
      <c r="N71" s="290">
        <v>15.499262</v>
      </c>
      <c r="O71" s="290">
        <v>14.592555172999999</v>
      </c>
      <c r="P71" s="288"/>
      <c r="Q71" s="185">
        <f>O71-N71</f>
        <v>-0.90670682700000071</v>
      </c>
      <c r="R71" s="186">
        <f>IFERROR(O71/N71-1,"")</f>
        <v>-5.8499999999999996E-2</v>
      </c>
      <c r="S71" s="289">
        <v>2.448807</v>
      </c>
      <c r="T71" s="290">
        <v>2.1246700000000005</v>
      </c>
      <c r="U71" s="182"/>
      <c r="V71" s="182"/>
      <c r="W71" s="230"/>
      <c r="X71" s="233"/>
      <c r="Y71" s="191" t="s">
        <v>281</v>
      </c>
      <c r="Z71" s="191"/>
    </row>
    <row r="72" spans="1:26" ht="26.25" x14ac:dyDescent="0.25">
      <c r="A72" s="177"/>
      <c r="B72" s="178" t="str">
        <f t="shared" si="11"/>
        <v>Красноярский край</v>
      </c>
      <c r="C72" s="178" t="str">
        <f t="shared" si="11"/>
        <v>ПАО "МРСК Сибири"</v>
      </c>
      <c r="D72" s="179" t="str">
        <f t="shared" si="11"/>
        <v>Красноярскэнерго</v>
      </c>
      <c r="E72" s="270" t="s">
        <v>230</v>
      </c>
      <c r="F72" s="270"/>
      <c r="G72" s="270"/>
      <c r="H72" s="270"/>
      <c r="I72" s="270" t="s">
        <v>188</v>
      </c>
      <c r="J72" s="262"/>
      <c r="K72" s="262"/>
      <c r="L72" s="262"/>
      <c r="M72" s="266"/>
      <c r="N72" s="290">
        <v>67.446012999999994</v>
      </c>
      <c r="O72" s="290">
        <v>60.775602314299995</v>
      </c>
      <c r="P72" s="288"/>
      <c r="Q72" s="185">
        <f>O72-N72</f>
        <v>-6.6704106856999985</v>
      </c>
      <c r="R72" s="186">
        <f>IFERROR(O72/N72-1,"")</f>
        <v>-9.8899999999999988E-2</v>
      </c>
      <c r="S72" s="289">
        <v>35.071645000000004</v>
      </c>
      <c r="T72" s="290">
        <v>23.741566083333367</v>
      </c>
      <c r="U72" s="182"/>
      <c r="V72" s="182"/>
      <c r="W72" s="230"/>
      <c r="X72" s="233"/>
      <c r="Y72" s="191" t="s">
        <v>279</v>
      </c>
      <c r="Z72" s="191"/>
    </row>
    <row r="73" spans="1:26" ht="60" x14ac:dyDescent="0.25">
      <c r="A73" s="168" t="s">
        <v>21</v>
      </c>
      <c r="B73" s="169" t="str">
        <f t="shared" si="11"/>
        <v>Красноярский край</v>
      </c>
      <c r="C73" s="169" t="str">
        <f t="shared" si="11"/>
        <v>ПАО "МРСК Сибири"</v>
      </c>
      <c r="D73" s="170" t="str">
        <f t="shared" si="11"/>
        <v>Красноярскэнерго</v>
      </c>
      <c r="E73" s="277" t="s">
        <v>189</v>
      </c>
      <c r="F73" s="277"/>
      <c r="G73" s="277"/>
      <c r="H73" s="277"/>
      <c r="I73" s="277" t="s">
        <v>189</v>
      </c>
      <c r="J73" s="258"/>
      <c r="K73" s="258"/>
      <c r="L73" s="258"/>
      <c r="M73" s="265"/>
      <c r="N73" s="288">
        <f t="shared" ref="N73" si="13">SUM(N74:N81)</f>
        <v>46.773718000000002</v>
      </c>
      <c r="O73" s="173">
        <f>SUM(O74:O81)</f>
        <v>41.002264433941939</v>
      </c>
      <c r="P73" s="288"/>
      <c r="Q73" s="173">
        <f>O73-N73</f>
        <v>-5.7714535660580637</v>
      </c>
      <c r="R73" s="174">
        <f>IFERROR(O73/N73-1,"")</f>
        <v>-0.12339095143255585</v>
      </c>
      <c r="S73" s="287">
        <f>SUM(S74:S81)</f>
        <v>10.044986000000002</v>
      </c>
      <c r="T73" s="288">
        <f>SUM(T74:T81)</f>
        <v>7.7111468845833224</v>
      </c>
      <c r="U73" s="139"/>
      <c r="V73" s="139"/>
      <c r="W73" s="229"/>
      <c r="X73" s="232"/>
      <c r="Y73" s="171"/>
      <c r="Z73" s="171" t="s">
        <v>286</v>
      </c>
    </row>
    <row r="74" spans="1:26" ht="39" x14ac:dyDescent="0.25">
      <c r="A74" s="177"/>
      <c r="B74" s="178" t="str">
        <f t="shared" si="11"/>
        <v>Красноярский край</v>
      </c>
      <c r="C74" s="178" t="str">
        <f t="shared" si="11"/>
        <v>ПАО "МРСК Сибири"</v>
      </c>
      <c r="D74" s="179" t="str">
        <f t="shared" si="11"/>
        <v>Красноярскэнерго</v>
      </c>
      <c r="E74" s="270" t="s">
        <v>268</v>
      </c>
      <c r="F74" s="270"/>
      <c r="G74" s="270" t="s">
        <v>349</v>
      </c>
      <c r="H74" s="300" t="s">
        <v>348</v>
      </c>
      <c r="I74" s="270" t="s">
        <v>189</v>
      </c>
      <c r="J74" s="262"/>
      <c r="K74" s="262"/>
      <c r="L74" s="262"/>
      <c r="M74" s="266"/>
      <c r="N74" s="290">
        <v>0</v>
      </c>
      <c r="O74" s="290"/>
      <c r="P74" s="288"/>
      <c r="Q74" s="185">
        <f>O74-N74</f>
        <v>0</v>
      </c>
      <c r="R74" s="186" t="str">
        <f>IFERROR(O74/N74-1,"")</f>
        <v/>
      </c>
      <c r="S74" s="289">
        <v>9.7364999999999993E-2</v>
      </c>
      <c r="T74" s="290">
        <v>0</v>
      </c>
      <c r="U74" s="182"/>
      <c r="V74" s="182"/>
      <c r="W74" s="230"/>
      <c r="X74" s="233"/>
      <c r="Y74" s="191" t="s">
        <v>279</v>
      </c>
      <c r="Z74" s="191"/>
    </row>
    <row r="75" spans="1:26" ht="39" x14ac:dyDescent="0.25">
      <c r="A75" s="177"/>
      <c r="B75" s="178" t="str">
        <f t="shared" si="11"/>
        <v>Красноярский край</v>
      </c>
      <c r="C75" s="178" t="str">
        <f t="shared" si="11"/>
        <v>ПАО "МРСК Сибири"</v>
      </c>
      <c r="D75" s="179" t="str">
        <f t="shared" si="11"/>
        <v>Красноярскэнерго</v>
      </c>
      <c r="E75" s="270" t="s">
        <v>269</v>
      </c>
      <c r="F75" s="270"/>
      <c r="G75" s="270" t="s">
        <v>350</v>
      </c>
      <c r="H75" s="300" t="s">
        <v>340</v>
      </c>
      <c r="I75" s="270" t="s">
        <v>189</v>
      </c>
      <c r="J75" s="262"/>
      <c r="K75" s="262"/>
      <c r="L75" s="262"/>
      <c r="M75" s="266"/>
      <c r="N75" s="290">
        <v>9.6396999999999997E-2</v>
      </c>
      <c r="O75" s="290">
        <v>9.5000000000000001E-2</v>
      </c>
      <c r="P75" s="288"/>
      <c r="Q75" s="185">
        <f>O75-N75</f>
        <v>-1.3969999999999955E-3</v>
      </c>
      <c r="R75" s="186">
        <f>IFERROR(O75/N75-1,"")</f>
        <v>-1.449215224540179E-2</v>
      </c>
      <c r="S75" s="289">
        <v>1.9240999999999998E-2</v>
      </c>
      <c r="T75" s="290">
        <v>0</v>
      </c>
      <c r="U75" s="182"/>
      <c r="V75" s="182"/>
      <c r="W75" s="230"/>
      <c r="X75" s="233"/>
      <c r="Y75" s="191" t="s">
        <v>279</v>
      </c>
      <c r="Z75" s="191"/>
    </row>
    <row r="76" spans="1:26" ht="39" x14ac:dyDescent="0.25">
      <c r="A76" s="177"/>
      <c r="B76" s="178" t="str">
        <f t="shared" si="11"/>
        <v>Красноярский край</v>
      </c>
      <c r="C76" s="178" t="str">
        <f t="shared" si="11"/>
        <v>ПАО "МРСК Сибири"</v>
      </c>
      <c r="D76" s="179" t="str">
        <f t="shared" si="11"/>
        <v>Красноярскэнерго</v>
      </c>
      <c r="E76" s="270" t="s">
        <v>270</v>
      </c>
      <c r="F76" s="270"/>
      <c r="G76" s="270" t="s">
        <v>352</v>
      </c>
      <c r="H76" s="300" t="s">
        <v>351</v>
      </c>
      <c r="I76" s="270" t="s">
        <v>189</v>
      </c>
      <c r="J76" s="262"/>
      <c r="K76" s="262"/>
      <c r="L76" s="262"/>
      <c r="M76" s="266"/>
      <c r="N76" s="292">
        <v>1.319016</v>
      </c>
      <c r="O76" s="290">
        <v>1.319016</v>
      </c>
      <c r="P76" s="288"/>
      <c r="Q76" s="185">
        <f>O76-N76</f>
        <v>0</v>
      </c>
      <c r="R76" s="186">
        <f>IFERROR(O76/N76-1,"")</f>
        <v>0</v>
      </c>
      <c r="S76" s="291">
        <v>0.22952</v>
      </c>
      <c r="T76" s="292">
        <v>0.16599999999999998</v>
      </c>
      <c r="U76" s="182"/>
      <c r="V76" s="182"/>
      <c r="W76" s="230"/>
      <c r="X76" s="233"/>
      <c r="Y76" s="191" t="s">
        <v>279</v>
      </c>
      <c r="Z76" s="191"/>
    </row>
    <row r="77" spans="1:26" ht="39" x14ac:dyDescent="0.25">
      <c r="A77" s="177"/>
      <c r="B77" s="178" t="str">
        <f t="shared" si="11"/>
        <v>Красноярский край</v>
      </c>
      <c r="C77" s="178" t="str">
        <f t="shared" si="11"/>
        <v>ПАО "МРСК Сибири"</v>
      </c>
      <c r="D77" s="179" t="str">
        <f t="shared" si="11"/>
        <v>Красноярскэнерго</v>
      </c>
      <c r="E77" s="270" t="s">
        <v>271</v>
      </c>
      <c r="F77" s="270"/>
      <c r="G77" s="270" t="s">
        <v>354</v>
      </c>
      <c r="H77" s="300" t="s">
        <v>353</v>
      </c>
      <c r="I77" s="270" t="s">
        <v>189</v>
      </c>
      <c r="J77" s="262"/>
      <c r="K77" s="262"/>
      <c r="L77" s="262"/>
      <c r="M77" s="266"/>
      <c r="N77" s="292">
        <v>0.48030800000000001</v>
      </c>
      <c r="O77" s="290">
        <v>0.47550504774193547</v>
      </c>
      <c r="P77" s="288"/>
      <c r="Q77" s="185">
        <f>O77-N77</f>
        <v>-4.8029522580645412E-3</v>
      </c>
      <c r="R77" s="186">
        <f>IFERROR(O77/N77-1,"")</f>
        <v>-9.999734041624464E-3</v>
      </c>
      <c r="S77" s="291">
        <v>0.13869499999999998</v>
      </c>
      <c r="T77" s="292">
        <v>0.13869450000000003</v>
      </c>
      <c r="U77" s="182"/>
      <c r="V77" s="182"/>
      <c r="W77" s="230"/>
      <c r="X77" s="233"/>
      <c r="Y77" s="191" t="s">
        <v>279</v>
      </c>
      <c r="Z77" s="191"/>
    </row>
    <row r="78" spans="1:26" ht="64.5" x14ac:dyDescent="0.25">
      <c r="A78" s="177"/>
      <c r="B78" s="178" t="str">
        <f t="shared" si="11"/>
        <v>Красноярский край</v>
      </c>
      <c r="C78" s="178" t="str">
        <f t="shared" si="11"/>
        <v>ПАО "МРСК Сибири"</v>
      </c>
      <c r="D78" s="179" t="str">
        <f t="shared" si="11"/>
        <v>Красноярскэнерго</v>
      </c>
      <c r="E78" s="270" t="s">
        <v>272</v>
      </c>
      <c r="F78" s="270"/>
      <c r="G78" s="270" t="s">
        <v>356</v>
      </c>
      <c r="H78" s="300" t="s">
        <v>355</v>
      </c>
      <c r="I78" s="270" t="s">
        <v>189</v>
      </c>
      <c r="J78" s="262"/>
      <c r="K78" s="262"/>
      <c r="L78" s="262"/>
      <c r="M78" s="266"/>
      <c r="N78" s="290">
        <v>0.43510900000000002</v>
      </c>
      <c r="O78" s="290">
        <v>0.43075653677419351</v>
      </c>
      <c r="P78" s="288"/>
      <c r="Q78" s="185">
        <f>O78-N78</f>
        <v>-4.3524632258065132E-3</v>
      </c>
      <c r="R78" s="186">
        <f>IFERROR(O78/N78-1,"")</f>
        <v>-1.0003156050108153E-2</v>
      </c>
      <c r="S78" s="289">
        <v>5.8578999999999992E-2</v>
      </c>
      <c r="T78" s="290">
        <v>5.9164411249999993E-2</v>
      </c>
      <c r="U78" s="182"/>
      <c r="V78" s="182"/>
      <c r="W78" s="230"/>
      <c r="X78" s="233"/>
      <c r="Y78" s="191" t="s">
        <v>279</v>
      </c>
      <c r="Z78" s="191"/>
    </row>
    <row r="79" spans="1:26" ht="51.75" x14ac:dyDescent="0.25">
      <c r="A79" s="177"/>
      <c r="B79" s="178" t="str">
        <f t="shared" si="11"/>
        <v>Красноярский край</v>
      </c>
      <c r="C79" s="178" t="str">
        <f t="shared" si="11"/>
        <v>ПАО "МРСК Сибири"</v>
      </c>
      <c r="D79" s="179" t="str">
        <f t="shared" si="11"/>
        <v>Красноярскэнерго</v>
      </c>
      <c r="E79" s="270" t="s">
        <v>273</v>
      </c>
      <c r="F79" s="270"/>
      <c r="G79" s="270" t="s">
        <v>358</v>
      </c>
      <c r="H79" s="300" t="s">
        <v>357</v>
      </c>
      <c r="I79" s="270" t="s">
        <v>189</v>
      </c>
      <c r="J79" s="262"/>
      <c r="K79" s="262"/>
      <c r="L79" s="262"/>
      <c r="M79" s="266"/>
      <c r="N79" s="292">
        <v>0.676234</v>
      </c>
      <c r="O79" s="290">
        <v>0.66978290322580647</v>
      </c>
      <c r="P79" s="288"/>
      <c r="Q79" s="185">
        <f>O79-N79</f>
        <v>-6.4510967741935321E-3</v>
      </c>
      <c r="R79" s="186">
        <f>IFERROR(O79/N79-1,"")</f>
        <v>-9.539740347562442E-3</v>
      </c>
      <c r="S79" s="291">
        <v>0.15901099999999999</v>
      </c>
      <c r="T79" s="292">
        <v>0.14294704</v>
      </c>
      <c r="U79" s="182"/>
      <c r="V79" s="182"/>
      <c r="W79" s="230"/>
      <c r="X79" s="233"/>
      <c r="Y79" s="191" t="s">
        <v>279</v>
      </c>
      <c r="Z79" s="191"/>
    </row>
    <row r="80" spans="1:26" ht="39" x14ac:dyDescent="0.25">
      <c r="A80" s="177"/>
      <c r="B80" s="178" t="str">
        <f t="shared" si="11"/>
        <v>Красноярский край</v>
      </c>
      <c r="C80" s="178" t="str">
        <f t="shared" si="11"/>
        <v>ПАО "МРСК Сибири"</v>
      </c>
      <c r="D80" s="179" t="str">
        <f t="shared" si="11"/>
        <v>Красноярскэнерго</v>
      </c>
      <c r="E80" s="270" t="s">
        <v>229</v>
      </c>
      <c r="F80" s="270"/>
      <c r="G80" s="270"/>
      <c r="H80" s="270"/>
      <c r="I80" s="270" t="s">
        <v>189</v>
      </c>
      <c r="J80" s="262"/>
      <c r="K80" s="262"/>
      <c r="L80" s="262"/>
      <c r="M80" s="266"/>
      <c r="N80" s="290">
        <v>8.2555340000000008</v>
      </c>
      <c r="O80" s="290">
        <v>7.7709341542000008</v>
      </c>
      <c r="P80" s="288"/>
      <c r="Q80" s="185">
        <f>O80-N80</f>
        <v>-0.48459984580000004</v>
      </c>
      <c r="R80" s="186">
        <f>IFERROR(O80/N80-1,"")</f>
        <v>-5.8699999999999974E-2</v>
      </c>
      <c r="S80" s="289">
        <v>1.5491700000000002</v>
      </c>
      <c r="T80" s="290">
        <v>0.86277699999999991</v>
      </c>
      <c r="U80" s="182"/>
      <c r="V80" s="182"/>
      <c r="W80" s="230"/>
      <c r="X80" s="233"/>
      <c r="Y80" s="191" t="s">
        <v>281</v>
      </c>
      <c r="Z80" s="191"/>
    </row>
    <row r="81" spans="1:26" ht="39" x14ac:dyDescent="0.25">
      <c r="A81" s="177"/>
      <c r="B81" s="178" t="str">
        <f t="shared" si="11"/>
        <v>Красноярский край</v>
      </c>
      <c r="C81" s="178" t="str">
        <f t="shared" si="11"/>
        <v>ПАО "МРСК Сибири"</v>
      </c>
      <c r="D81" s="179" t="str">
        <f t="shared" si="11"/>
        <v>Красноярскэнерго</v>
      </c>
      <c r="E81" s="270" t="s">
        <v>230</v>
      </c>
      <c r="F81" s="270"/>
      <c r="G81" s="270"/>
      <c r="H81" s="270"/>
      <c r="I81" s="270" t="s">
        <v>189</v>
      </c>
      <c r="J81" s="262"/>
      <c r="K81" s="262"/>
      <c r="L81" s="262"/>
      <c r="M81" s="266"/>
      <c r="N81" s="290">
        <v>35.511119999999998</v>
      </c>
      <c r="O81" s="290">
        <v>30.241269792000001</v>
      </c>
      <c r="P81" s="288"/>
      <c r="Q81" s="185">
        <f>O81-N81</f>
        <v>-5.2698502079999976</v>
      </c>
      <c r="R81" s="186">
        <f>IFERROR(O81/N81-1,"")</f>
        <v>-0.14839999999999998</v>
      </c>
      <c r="S81" s="289">
        <v>7.7934050000000017</v>
      </c>
      <c r="T81" s="290">
        <v>6.3415639333333225</v>
      </c>
      <c r="U81" s="182"/>
      <c r="V81" s="182"/>
      <c r="W81" s="230"/>
      <c r="X81" s="233"/>
      <c r="Y81" s="191" t="s">
        <v>279</v>
      </c>
      <c r="Z81" s="191"/>
    </row>
    <row r="82" spans="1:26" ht="30" x14ac:dyDescent="0.25">
      <c r="A82" s="168" t="s">
        <v>23</v>
      </c>
      <c r="B82" s="169" t="str">
        <f t="shared" si="11"/>
        <v>Красноярский край</v>
      </c>
      <c r="C82" s="169" t="str">
        <f t="shared" si="11"/>
        <v>ПАО "МРСК Сибири"</v>
      </c>
      <c r="D82" s="170" t="str">
        <f t="shared" si="11"/>
        <v>Красноярскэнерго</v>
      </c>
      <c r="E82" s="277" t="s">
        <v>190</v>
      </c>
      <c r="F82" s="277"/>
      <c r="G82" s="277"/>
      <c r="H82" s="277"/>
      <c r="I82" s="277" t="s">
        <v>190</v>
      </c>
      <c r="J82" s="258"/>
      <c r="K82" s="258"/>
      <c r="L82" s="258"/>
      <c r="M82" s="265"/>
      <c r="N82" s="303">
        <v>137.32539800000001</v>
      </c>
      <c r="O82" s="303">
        <v>133.4940193958</v>
      </c>
      <c r="P82" s="288"/>
      <c r="Q82" s="193">
        <f>O82-N82</f>
        <v>-3.8313786042000118</v>
      </c>
      <c r="R82" s="194">
        <f>IFERROR(O82/N82-1,"")</f>
        <v>-2.7900000000000036E-2</v>
      </c>
      <c r="S82" s="293">
        <v>33.593142999999998</v>
      </c>
      <c r="T82" s="294">
        <v>30.347045566666665</v>
      </c>
      <c r="U82" s="139"/>
      <c r="V82" s="139"/>
      <c r="W82" s="229"/>
      <c r="X82" s="232"/>
      <c r="Y82" s="171" t="s">
        <v>279</v>
      </c>
      <c r="Z82" s="171" t="s">
        <v>287</v>
      </c>
    </row>
    <row r="83" spans="1:26" ht="30" x14ac:dyDescent="0.25">
      <c r="A83" s="168" t="s">
        <v>25</v>
      </c>
      <c r="B83" s="169" t="str">
        <f t="shared" si="11"/>
        <v>Красноярский край</v>
      </c>
      <c r="C83" s="169" t="str">
        <f t="shared" si="11"/>
        <v>ПАО "МРСК Сибири"</v>
      </c>
      <c r="D83" s="170" t="str">
        <f t="shared" si="11"/>
        <v>Красноярскэнерго</v>
      </c>
      <c r="E83" s="277" t="s">
        <v>191</v>
      </c>
      <c r="F83" s="277"/>
      <c r="G83" s="277"/>
      <c r="H83" s="277"/>
      <c r="I83" s="277" t="s">
        <v>191</v>
      </c>
      <c r="J83" s="258"/>
      <c r="K83" s="258"/>
      <c r="L83" s="258"/>
      <c r="M83" s="265"/>
      <c r="N83" s="288">
        <f>SUM(N84:N90)</f>
        <v>286.780304</v>
      </c>
      <c r="O83" s="173">
        <f>SUM(O84:O90)</f>
        <v>285.81272528594195</v>
      </c>
      <c r="P83" s="288"/>
      <c r="Q83" s="173">
        <f>O83-N83</f>
        <v>-0.96757871405804963</v>
      </c>
      <c r="R83" s="174">
        <f>IFERROR(O83/N83-1,"")</f>
        <v>-3.3739371238620253E-3</v>
      </c>
      <c r="S83" s="287">
        <f>SUM(S84:S90)</f>
        <v>79.510907000000003</v>
      </c>
      <c r="T83" s="288">
        <f>SUM(T84:T90)</f>
        <v>82.543466904166678</v>
      </c>
      <c r="U83" s="139"/>
      <c r="V83" s="139"/>
      <c r="W83" s="229"/>
      <c r="X83" s="232"/>
      <c r="Y83" s="171"/>
      <c r="Z83" s="171" t="s">
        <v>288</v>
      </c>
    </row>
    <row r="84" spans="1:26" x14ac:dyDescent="0.25">
      <c r="A84" s="177"/>
      <c r="B84" s="178" t="str">
        <f t="shared" si="11"/>
        <v>Красноярский край</v>
      </c>
      <c r="C84" s="178" t="str">
        <f t="shared" si="11"/>
        <v>ПАО "МРСК Сибири"</v>
      </c>
      <c r="D84" s="179" t="str">
        <f t="shared" si="11"/>
        <v>Красноярскэнерго</v>
      </c>
      <c r="E84" s="270" t="s">
        <v>274</v>
      </c>
      <c r="F84" s="270"/>
      <c r="G84" s="270" t="s">
        <v>360</v>
      </c>
      <c r="H84" s="300" t="s">
        <v>359</v>
      </c>
      <c r="I84" s="270" t="s">
        <v>191</v>
      </c>
      <c r="J84" s="262"/>
      <c r="K84" s="262"/>
      <c r="L84" s="262"/>
      <c r="M84" s="266"/>
      <c r="N84" s="211">
        <v>1.375893</v>
      </c>
      <c r="O84" s="290">
        <v>1.10071494193548</v>
      </c>
      <c r="P84" s="288"/>
      <c r="Q84" s="185">
        <f>O84-N84</f>
        <v>-0.27517805806452</v>
      </c>
      <c r="R84" s="186">
        <f>IFERROR(O84/N84-1,"")</f>
        <v>-0.19999960612091205</v>
      </c>
      <c r="S84" s="289">
        <v>0.32270400000000005</v>
      </c>
      <c r="T84" s="290">
        <v>0.25816349999999999</v>
      </c>
      <c r="U84" s="182"/>
      <c r="V84" s="182"/>
      <c r="W84" s="230"/>
      <c r="X84" s="233"/>
      <c r="Y84" s="191" t="s">
        <v>279</v>
      </c>
      <c r="Z84" s="191"/>
    </row>
    <row r="85" spans="1:26" x14ac:dyDescent="0.25">
      <c r="A85" s="177"/>
      <c r="B85" s="178" t="str">
        <f t="shared" ref="B85:D90" si="14">B84</f>
        <v>Красноярский край</v>
      </c>
      <c r="C85" s="178" t="str">
        <f t="shared" si="14"/>
        <v>ПАО "МРСК Сибири"</v>
      </c>
      <c r="D85" s="179" t="str">
        <f t="shared" si="14"/>
        <v>Красноярскэнерго</v>
      </c>
      <c r="E85" s="270" t="s">
        <v>275</v>
      </c>
      <c r="F85" s="270"/>
      <c r="G85" s="270" t="s">
        <v>362</v>
      </c>
      <c r="H85" s="300" t="s">
        <v>361</v>
      </c>
      <c r="I85" s="270" t="s">
        <v>191</v>
      </c>
      <c r="J85" s="262"/>
      <c r="K85" s="262"/>
      <c r="L85" s="262"/>
      <c r="M85" s="266"/>
      <c r="N85" s="211">
        <v>10.23875</v>
      </c>
      <c r="O85" s="290">
        <v>10.033974936774223</v>
      </c>
      <c r="P85" s="288"/>
      <c r="Q85" s="185">
        <f>O85-N85</f>
        <v>-0.20477506322577632</v>
      </c>
      <c r="R85" s="186">
        <f>IFERROR(O85/N85-1,"")</f>
        <v>-2.0000006175145968E-2</v>
      </c>
      <c r="S85" s="289">
        <v>2.0854360000000005</v>
      </c>
      <c r="T85" s="290">
        <v>2.0437269124999995</v>
      </c>
      <c r="U85" s="182"/>
      <c r="V85" s="182"/>
      <c r="W85" s="230"/>
      <c r="X85" s="233"/>
      <c r="Y85" s="191" t="s">
        <v>279</v>
      </c>
      <c r="Z85" s="191"/>
    </row>
    <row r="86" spans="1:26" ht="26.25" x14ac:dyDescent="0.25">
      <c r="A86" s="177"/>
      <c r="B86" s="178" t="str">
        <f t="shared" si="14"/>
        <v>Красноярский край</v>
      </c>
      <c r="C86" s="178" t="str">
        <f t="shared" si="14"/>
        <v>ПАО "МРСК Сибири"</v>
      </c>
      <c r="D86" s="179" t="str">
        <f t="shared" si="14"/>
        <v>Красноярскэнерго</v>
      </c>
      <c r="E86" s="270" t="s">
        <v>276</v>
      </c>
      <c r="F86" s="270"/>
      <c r="G86" s="270" t="s">
        <v>364</v>
      </c>
      <c r="H86" s="300" t="s">
        <v>363</v>
      </c>
      <c r="I86" s="270" t="s">
        <v>191</v>
      </c>
      <c r="J86" s="262"/>
      <c r="K86" s="262"/>
      <c r="L86" s="262"/>
      <c r="M86" s="266"/>
      <c r="N86" s="211">
        <v>0.61058800000000002</v>
      </c>
      <c r="O86" s="290">
        <v>0.61058787096774203</v>
      </c>
      <c r="P86" s="288"/>
      <c r="Q86" s="185">
        <f>O86-N86</f>
        <v>-1.2903225798943652E-7</v>
      </c>
      <c r="R86" s="186">
        <f>IFERROR(O86/N86-1,"")</f>
        <v>-2.1132458871697679E-7</v>
      </c>
      <c r="S86" s="289">
        <v>0.31855499999999992</v>
      </c>
      <c r="T86" s="290">
        <v>0.31855512500000005</v>
      </c>
      <c r="U86" s="182"/>
      <c r="V86" s="182"/>
      <c r="W86" s="230"/>
      <c r="X86" s="233"/>
      <c r="Y86" s="191" t="s">
        <v>279</v>
      </c>
      <c r="Z86" s="191"/>
    </row>
    <row r="87" spans="1:26" ht="26.25" x14ac:dyDescent="0.25">
      <c r="A87" s="177"/>
      <c r="B87" s="178" t="str">
        <f t="shared" si="14"/>
        <v>Красноярский край</v>
      </c>
      <c r="C87" s="178" t="str">
        <f t="shared" si="14"/>
        <v>ПАО "МРСК Сибири"</v>
      </c>
      <c r="D87" s="179" t="str">
        <f t="shared" si="14"/>
        <v>Красноярскэнерго</v>
      </c>
      <c r="E87" s="270" t="s">
        <v>277</v>
      </c>
      <c r="F87" s="270"/>
      <c r="G87" s="270" t="s">
        <v>366</v>
      </c>
      <c r="H87" s="300" t="s">
        <v>365</v>
      </c>
      <c r="I87" s="270" t="s">
        <v>191</v>
      </c>
      <c r="J87" s="262"/>
      <c r="K87" s="262"/>
      <c r="L87" s="262"/>
      <c r="M87" s="266"/>
      <c r="N87" s="211">
        <v>1.4050210000000001</v>
      </c>
      <c r="O87" s="290">
        <v>1.4009982903225779</v>
      </c>
      <c r="P87" s="288"/>
      <c r="Q87" s="185">
        <f>O87-N87</f>
        <v>-4.0227096774221316E-3</v>
      </c>
      <c r="R87" s="186">
        <f>IFERROR(O87/N87-1,"")</f>
        <v>-2.8630957668406287E-3</v>
      </c>
      <c r="S87" s="289">
        <v>0</v>
      </c>
      <c r="T87" s="290">
        <v>0.21246353333333332</v>
      </c>
      <c r="U87" s="182"/>
      <c r="V87" s="182"/>
      <c r="W87" s="230"/>
      <c r="X87" s="233"/>
      <c r="Y87" s="191" t="s">
        <v>279</v>
      </c>
      <c r="Z87" s="191"/>
    </row>
    <row r="88" spans="1:26" x14ac:dyDescent="0.25">
      <c r="A88" s="177"/>
      <c r="B88" s="178" t="str">
        <f t="shared" si="14"/>
        <v>Красноярский край</v>
      </c>
      <c r="C88" s="178" t="str">
        <f t="shared" si="14"/>
        <v>ПАО "МРСК Сибири"</v>
      </c>
      <c r="D88" s="179" t="str">
        <f t="shared" si="14"/>
        <v>Красноярскэнерго</v>
      </c>
      <c r="E88" s="270" t="s">
        <v>278</v>
      </c>
      <c r="F88" s="270"/>
      <c r="G88" s="270" t="s">
        <v>368</v>
      </c>
      <c r="H88" s="300" t="s">
        <v>367</v>
      </c>
      <c r="I88" s="270" t="s">
        <v>191</v>
      </c>
      <c r="J88" s="262"/>
      <c r="K88" s="262"/>
      <c r="L88" s="262"/>
      <c r="M88" s="266"/>
      <c r="N88" s="211">
        <v>8.1610390000000006</v>
      </c>
      <c r="O88" s="290">
        <v>8.1610389677419342</v>
      </c>
      <c r="P88" s="288"/>
      <c r="Q88" s="185">
        <f>O88-N88</f>
        <v>-3.2258066440249422E-8</v>
      </c>
      <c r="R88" s="186">
        <f>IFERROR(O88/N88-1,"")</f>
        <v>-3.9526911743692494E-9</v>
      </c>
      <c r="S88" s="289">
        <v>2.1895689999999997</v>
      </c>
      <c r="T88" s="290">
        <v>1.933765</v>
      </c>
      <c r="U88" s="182"/>
      <c r="V88" s="182"/>
      <c r="W88" s="230"/>
      <c r="X88" s="233"/>
      <c r="Y88" s="191" t="s">
        <v>281</v>
      </c>
      <c r="Z88" s="191"/>
    </row>
    <row r="89" spans="1:26" ht="26.25" x14ac:dyDescent="0.25">
      <c r="A89" s="177"/>
      <c r="B89" s="178" t="str">
        <f t="shared" si="14"/>
        <v>Красноярский край</v>
      </c>
      <c r="C89" s="178" t="str">
        <f t="shared" si="14"/>
        <v>ПАО "МРСК Сибири"</v>
      </c>
      <c r="D89" s="179" t="str">
        <f t="shared" si="14"/>
        <v>Красноярскэнерго</v>
      </c>
      <c r="E89" s="270" t="s">
        <v>229</v>
      </c>
      <c r="F89" s="270"/>
      <c r="G89" s="270"/>
      <c r="H89" s="270"/>
      <c r="I89" s="270" t="s">
        <v>191</v>
      </c>
      <c r="J89" s="262"/>
      <c r="K89" s="262"/>
      <c r="L89" s="262"/>
      <c r="M89" s="266"/>
      <c r="N89" s="211">
        <v>0</v>
      </c>
      <c r="O89" s="290">
        <v>46.843434999999999</v>
      </c>
      <c r="P89" s="288"/>
      <c r="Q89" s="185">
        <f>O89-N89</f>
        <v>46.843434999999999</v>
      </c>
      <c r="R89" s="186" t="str">
        <f>IFERROR(O89/N89-1,"")</f>
        <v/>
      </c>
      <c r="S89" s="289">
        <v>0</v>
      </c>
      <c r="T89" s="290">
        <v>17.697254000000001</v>
      </c>
      <c r="U89" s="182"/>
      <c r="V89" s="182"/>
      <c r="W89" s="230"/>
      <c r="X89" s="233"/>
      <c r="Y89" s="191" t="s">
        <v>281</v>
      </c>
      <c r="Z89" s="191"/>
    </row>
    <row r="90" spans="1:26" ht="27" thickBot="1" x14ac:dyDescent="0.3">
      <c r="A90" s="197"/>
      <c r="B90" s="198" t="str">
        <f t="shared" si="14"/>
        <v>Красноярский край</v>
      </c>
      <c r="C90" s="198" t="str">
        <f t="shared" si="14"/>
        <v>ПАО "МРСК Сибири"</v>
      </c>
      <c r="D90" s="199" t="str">
        <f t="shared" si="14"/>
        <v>Красноярскэнерго</v>
      </c>
      <c r="E90" s="278" t="s">
        <v>230</v>
      </c>
      <c r="F90" s="278"/>
      <c r="G90" s="278"/>
      <c r="H90" s="278"/>
      <c r="I90" s="278" t="s">
        <v>191</v>
      </c>
      <c r="J90" s="263"/>
      <c r="K90" s="263"/>
      <c r="L90" s="263"/>
      <c r="M90" s="267"/>
      <c r="N90" s="296">
        <v>264.989013</v>
      </c>
      <c r="O90" s="290">
        <v>217.6619752782</v>
      </c>
      <c r="P90" s="288"/>
      <c r="Q90" s="205">
        <f>O90-N90</f>
        <v>-47.327037721799996</v>
      </c>
      <c r="R90" s="206">
        <f>IFERROR(O90/N90-1,"")</f>
        <v>-0.17859999999999998</v>
      </c>
      <c r="S90" s="295">
        <v>74.594643000000005</v>
      </c>
      <c r="T90" s="296">
        <v>60.079538833333345</v>
      </c>
      <c r="U90" s="202"/>
      <c r="V90" s="202"/>
      <c r="W90" s="231"/>
      <c r="X90" s="234"/>
      <c r="Y90" s="200" t="s">
        <v>279</v>
      </c>
      <c r="Z90" s="200"/>
    </row>
    <row r="92" spans="1:26" x14ac:dyDescent="0.25">
      <c r="O92" s="302"/>
    </row>
    <row r="93" spans="1:26" x14ac:dyDescent="0.25">
      <c r="N93" s="302"/>
    </row>
    <row r="97" spans="14:14" x14ac:dyDescent="0.25">
      <c r="N97" s="302"/>
    </row>
    <row r="101" spans="14:14" x14ac:dyDescent="0.25">
      <c r="N101" s="302"/>
    </row>
  </sheetData>
  <autoFilter ref="A9:X90"/>
  <mergeCells count="27">
    <mergeCell ref="F6:F8"/>
    <mergeCell ref="G6:G8"/>
    <mergeCell ref="A6:A8"/>
    <mergeCell ref="B6:B8"/>
    <mergeCell ref="C6:C8"/>
    <mergeCell ref="D6:D8"/>
    <mergeCell ref="E6:E8"/>
    <mergeCell ref="Y6:Y8"/>
    <mergeCell ref="Z6:Z8"/>
    <mergeCell ref="J7:J8"/>
    <mergeCell ref="K7:K8"/>
    <mergeCell ref="L7:M7"/>
    <mergeCell ref="N7:N8"/>
    <mergeCell ref="O7:O8"/>
    <mergeCell ref="P7:P8"/>
    <mergeCell ref="J6:M6"/>
    <mergeCell ref="Q7:R7"/>
    <mergeCell ref="U7:U8"/>
    <mergeCell ref="V7:V8"/>
    <mergeCell ref="W7:X7"/>
    <mergeCell ref="U6:X6"/>
    <mergeCell ref="H6:H8"/>
    <mergeCell ref="I6:I8"/>
    <mergeCell ref="S7:S8"/>
    <mergeCell ref="S6:T6"/>
    <mergeCell ref="T7:T8"/>
    <mergeCell ref="N6:R6"/>
  </mergeCells>
  <conditionalFormatting sqref="M10:M18 L22:M22 Q22:R22 W22:X22 L25:M25 Q25:R25 W25:X25">
    <cfRule type="cellIs" dxfId="391" priority="1607" operator="lessThan">
      <formula>0</formula>
    </cfRule>
    <cfRule type="cellIs" dxfId="390" priority="1608" operator="greaterThan">
      <formula>0</formula>
    </cfRule>
  </conditionalFormatting>
  <conditionalFormatting sqref="R10:R18">
    <cfRule type="cellIs" dxfId="389" priority="1605" operator="lessThan">
      <formula>0</formula>
    </cfRule>
    <cfRule type="cellIs" dxfId="388" priority="1606" operator="greaterThan">
      <formula>0</formula>
    </cfRule>
  </conditionalFormatting>
  <conditionalFormatting sqref="X10:X18">
    <cfRule type="cellIs" dxfId="387" priority="1603" operator="lessThan">
      <formula>0</formula>
    </cfRule>
    <cfRule type="cellIs" dxfId="386" priority="1604" operator="greaterThan">
      <formula>0</formula>
    </cfRule>
  </conditionalFormatting>
  <conditionalFormatting sqref="L10:L18">
    <cfRule type="cellIs" dxfId="385" priority="1601" operator="lessThan">
      <formula>0</formula>
    </cfRule>
    <cfRule type="cellIs" dxfId="384" priority="1602" operator="greaterThan">
      <formula>0</formula>
    </cfRule>
  </conditionalFormatting>
  <conditionalFormatting sqref="Q10:Q18">
    <cfRule type="cellIs" dxfId="383" priority="1599" operator="lessThan">
      <formula>0</formula>
    </cfRule>
    <cfRule type="cellIs" dxfId="382" priority="1600" operator="greaterThan">
      <formula>0</formula>
    </cfRule>
  </conditionalFormatting>
  <conditionalFormatting sqref="W10:W18">
    <cfRule type="cellIs" dxfId="381" priority="1597" operator="lessThan">
      <formula>0</formula>
    </cfRule>
    <cfRule type="cellIs" dxfId="380" priority="1598" operator="greaterThan">
      <formula>0</formula>
    </cfRule>
  </conditionalFormatting>
  <conditionalFormatting sqref="M36:M39 M41:M45 M47:M49 M59:M61 M72:M74 M81:M84 M89:M90 M19:M21 M32:M33 M55:M56 M67:M68 M78:M79 M87">
    <cfRule type="cellIs" dxfId="379" priority="1139" operator="lessThan">
      <formula>0</formula>
    </cfRule>
    <cfRule type="cellIs" dxfId="378" priority="1140" operator="greaterThan">
      <formula>0</formula>
    </cfRule>
  </conditionalFormatting>
  <conditionalFormatting sqref="R36:R39 R41:R45 R47:R49 R59:R61 R72:R74 R81:R84 R89:R90 R19:R21 R32:R33 R55:R56 R67:R68 R78:R79 R87">
    <cfRule type="cellIs" dxfId="377" priority="1137" operator="lessThan">
      <formula>0</formula>
    </cfRule>
    <cfRule type="cellIs" dxfId="376" priority="1138" operator="greaterThan">
      <formula>0</formula>
    </cfRule>
  </conditionalFormatting>
  <conditionalFormatting sqref="X36:X39 X41:X45 X47:X49 X59:X61 X72:X74 X81:X84 X89:X90 X19:X21 X32:X33 X55:X56 X67:X68 X78:X79 X87">
    <cfRule type="cellIs" dxfId="375" priority="1135" operator="lessThan">
      <formula>0</formula>
    </cfRule>
    <cfRule type="cellIs" dxfId="374" priority="1136" operator="greaterThan">
      <formula>0</formula>
    </cfRule>
  </conditionalFormatting>
  <conditionalFormatting sqref="L36:L39 L41:L45 L47:L49 L59:L61 L72:L74 L81:L84 L89:L90 L19:L21 L32:L33 L55:L56 L67:L68 L78:L79 L87">
    <cfRule type="cellIs" dxfId="373" priority="1133" operator="lessThan">
      <formula>0</formula>
    </cfRule>
    <cfRule type="cellIs" dxfId="372" priority="1134" operator="greaterThan">
      <formula>0</formula>
    </cfRule>
  </conditionalFormatting>
  <conditionalFormatting sqref="Q36:Q39 Q41:Q45 Q47:Q49 Q59:Q61 Q72:Q74 Q81:Q84 Q89:Q90 Q19:Q21 Q32:Q33 Q55:Q56 Q67:Q68 Q78:Q79 Q87">
    <cfRule type="cellIs" dxfId="371" priority="1131" operator="lessThan">
      <formula>0</formula>
    </cfRule>
    <cfRule type="cellIs" dxfId="370" priority="1132" operator="greaterThan">
      <formula>0</formula>
    </cfRule>
  </conditionalFormatting>
  <conditionalFormatting sqref="W36:W39 W41:W45 W47:W49 W59:W61 W72:W74 W81:W84 W89:W90 W19:W21 W32:W33 W55:W56 W67:W68 W78:W79 W87">
    <cfRule type="cellIs" dxfId="369" priority="1129" operator="lessThan">
      <formula>0</formula>
    </cfRule>
    <cfRule type="cellIs" dxfId="368" priority="1130" operator="greaterThan">
      <formula>0</formula>
    </cfRule>
  </conditionalFormatting>
  <conditionalFormatting sqref="M35">
    <cfRule type="cellIs" dxfId="367" priority="1127" operator="lessThan">
      <formula>0</formula>
    </cfRule>
    <cfRule type="cellIs" dxfId="366" priority="1128" operator="greaterThan">
      <formula>0</formula>
    </cfRule>
  </conditionalFormatting>
  <conditionalFormatting sqref="R35">
    <cfRule type="cellIs" dxfId="365" priority="1125" operator="lessThan">
      <formula>0</formula>
    </cfRule>
    <cfRule type="cellIs" dxfId="364" priority="1126" operator="greaterThan">
      <formula>0</formula>
    </cfRule>
  </conditionalFormatting>
  <conditionalFormatting sqref="X35">
    <cfRule type="cellIs" dxfId="363" priority="1123" operator="lessThan">
      <formula>0</formula>
    </cfRule>
    <cfRule type="cellIs" dxfId="362" priority="1124" operator="greaterThan">
      <formula>0</formula>
    </cfRule>
  </conditionalFormatting>
  <conditionalFormatting sqref="L35">
    <cfRule type="cellIs" dxfId="361" priority="1121" operator="lessThan">
      <formula>0</formula>
    </cfRule>
    <cfRule type="cellIs" dxfId="360" priority="1122" operator="greaterThan">
      <formula>0</formula>
    </cfRule>
  </conditionalFormatting>
  <conditionalFormatting sqref="Q35">
    <cfRule type="cellIs" dxfId="359" priority="1119" operator="lessThan">
      <formula>0</formula>
    </cfRule>
    <cfRule type="cellIs" dxfId="358" priority="1120" operator="greaterThan">
      <formula>0</formula>
    </cfRule>
  </conditionalFormatting>
  <conditionalFormatting sqref="W35">
    <cfRule type="cellIs" dxfId="357" priority="1117" operator="lessThan">
      <formula>0</formula>
    </cfRule>
    <cfRule type="cellIs" dxfId="356" priority="1118" operator="greaterThan">
      <formula>0</formula>
    </cfRule>
  </conditionalFormatting>
  <conditionalFormatting sqref="M40">
    <cfRule type="cellIs" dxfId="355" priority="1115" operator="lessThan">
      <formula>0</formula>
    </cfRule>
    <cfRule type="cellIs" dxfId="354" priority="1116" operator="greaterThan">
      <formula>0</formula>
    </cfRule>
  </conditionalFormatting>
  <conditionalFormatting sqref="R40">
    <cfRule type="cellIs" dxfId="353" priority="1113" operator="lessThan">
      <formula>0</formula>
    </cfRule>
    <cfRule type="cellIs" dxfId="352" priority="1114" operator="greaterThan">
      <formula>0</formula>
    </cfRule>
  </conditionalFormatting>
  <conditionalFormatting sqref="X40">
    <cfRule type="cellIs" dxfId="351" priority="1111" operator="lessThan">
      <formula>0</formula>
    </cfRule>
    <cfRule type="cellIs" dxfId="350" priority="1112" operator="greaterThan">
      <formula>0</formula>
    </cfRule>
  </conditionalFormatting>
  <conditionalFormatting sqref="L40">
    <cfRule type="cellIs" dxfId="349" priority="1109" operator="lessThan">
      <formula>0</formula>
    </cfRule>
    <cfRule type="cellIs" dxfId="348" priority="1110" operator="greaterThan">
      <formula>0</formula>
    </cfRule>
  </conditionalFormatting>
  <conditionalFormatting sqref="Q40">
    <cfRule type="cellIs" dxfId="347" priority="1107" operator="lessThan">
      <formula>0</formula>
    </cfRule>
    <cfRule type="cellIs" dxfId="346" priority="1108" operator="greaterThan">
      <formula>0</formula>
    </cfRule>
  </conditionalFormatting>
  <conditionalFormatting sqref="W40">
    <cfRule type="cellIs" dxfId="345" priority="1105" operator="lessThan">
      <formula>0</formula>
    </cfRule>
    <cfRule type="cellIs" dxfId="344" priority="1106" operator="greaterThan">
      <formula>0</formula>
    </cfRule>
  </conditionalFormatting>
  <conditionalFormatting sqref="M46">
    <cfRule type="cellIs" dxfId="343" priority="1103" operator="lessThan">
      <formula>0</formula>
    </cfRule>
    <cfRule type="cellIs" dxfId="342" priority="1104" operator="greaterThan">
      <formula>0</formula>
    </cfRule>
  </conditionalFormatting>
  <conditionalFormatting sqref="R46">
    <cfRule type="cellIs" dxfId="341" priority="1101" operator="lessThan">
      <formula>0</formula>
    </cfRule>
    <cfRule type="cellIs" dxfId="340" priority="1102" operator="greaterThan">
      <formula>0</formula>
    </cfRule>
  </conditionalFormatting>
  <conditionalFormatting sqref="X46">
    <cfRule type="cellIs" dxfId="339" priority="1099" operator="lessThan">
      <formula>0</formula>
    </cfRule>
    <cfRule type="cellIs" dxfId="338" priority="1100" operator="greaterThan">
      <formula>0</formula>
    </cfRule>
  </conditionalFormatting>
  <conditionalFormatting sqref="L46">
    <cfRule type="cellIs" dxfId="337" priority="1097" operator="lessThan">
      <formula>0</formula>
    </cfRule>
    <cfRule type="cellIs" dxfId="336" priority="1098" operator="greaterThan">
      <formula>0</formula>
    </cfRule>
  </conditionalFormatting>
  <conditionalFormatting sqref="Q46">
    <cfRule type="cellIs" dxfId="335" priority="1095" operator="lessThan">
      <formula>0</formula>
    </cfRule>
    <cfRule type="cellIs" dxfId="334" priority="1096" operator="greaterThan">
      <formula>0</formula>
    </cfRule>
  </conditionalFormatting>
  <conditionalFormatting sqref="W46">
    <cfRule type="cellIs" dxfId="333" priority="1093" operator="lessThan">
      <formula>0</formula>
    </cfRule>
    <cfRule type="cellIs" dxfId="332" priority="1094" operator="greaterThan">
      <formula>0</formula>
    </cfRule>
  </conditionalFormatting>
  <conditionalFormatting sqref="M58">
    <cfRule type="cellIs" dxfId="331" priority="1091" operator="lessThan">
      <formula>0</formula>
    </cfRule>
    <cfRule type="cellIs" dxfId="330" priority="1092" operator="greaterThan">
      <formula>0</formula>
    </cfRule>
  </conditionalFormatting>
  <conditionalFormatting sqref="R58">
    <cfRule type="cellIs" dxfId="329" priority="1089" operator="lessThan">
      <formula>0</formula>
    </cfRule>
    <cfRule type="cellIs" dxfId="328" priority="1090" operator="greaterThan">
      <formula>0</formula>
    </cfRule>
  </conditionalFormatting>
  <conditionalFormatting sqref="X58">
    <cfRule type="cellIs" dxfId="327" priority="1087" operator="lessThan">
      <formula>0</formula>
    </cfRule>
    <cfRule type="cellIs" dxfId="326" priority="1088" operator="greaterThan">
      <formula>0</formula>
    </cfRule>
  </conditionalFormatting>
  <conditionalFormatting sqref="L58">
    <cfRule type="cellIs" dxfId="325" priority="1085" operator="lessThan">
      <formula>0</formula>
    </cfRule>
    <cfRule type="cellIs" dxfId="324" priority="1086" operator="greaterThan">
      <formula>0</formula>
    </cfRule>
  </conditionalFormatting>
  <conditionalFormatting sqref="Q58">
    <cfRule type="cellIs" dxfId="323" priority="1083" operator="lessThan">
      <formula>0</formula>
    </cfRule>
    <cfRule type="cellIs" dxfId="322" priority="1084" operator="greaterThan">
      <formula>0</formula>
    </cfRule>
  </conditionalFormatting>
  <conditionalFormatting sqref="W58">
    <cfRule type="cellIs" dxfId="321" priority="1081" operator="lessThan">
      <formula>0</formula>
    </cfRule>
    <cfRule type="cellIs" dxfId="320" priority="1082" operator="greaterThan">
      <formula>0</formula>
    </cfRule>
  </conditionalFormatting>
  <conditionalFormatting sqref="M71">
    <cfRule type="cellIs" dxfId="319" priority="1079" operator="lessThan">
      <formula>0</formula>
    </cfRule>
    <cfRule type="cellIs" dxfId="318" priority="1080" operator="greaterThan">
      <formula>0</formula>
    </cfRule>
  </conditionalFormatting>
  <conditionalFormatting sqref="R71">
    <cfRule type="cellIs" dxfId="317" priority="1077" operator="lessThan">
      <formula>0</formula>
    </cfRule>
    <cfRule type="cellIs" dxfId="316" priority="1078" operator="greaterThan">
      <formula>0</formula>
    </cfRule>
  </conditionalFormatting>
  <conditionalFormatting sqref="X71">
    <cfRule type="cellIs" dxfId="315" priority="1075" operator="lessThan">
      <formula>0</formula>
    </cfRule>
    <cfRule type="cellIs" dxfId="314" priority="1076" operator="greaterThan">
      <formula>0</formula>
    </cfRule>
  </conditionalFormatting>
  <conditionalFormatting sqref="L71">
    <cfRule type="cellIs" dxfId="313" priority="1073" operator="lessThan">
      <formula>0</formula>
    </cfRule>
    <cfRule type="cellIs" dxfId="312" priority="1074" operator="greaterThan">
      <formula>0</formula>
    </cfRule>
  </conditionalFormatting>
  <conditionalFormatting sqref="Q71">
    <cfRule type="cellIs" dxfId="311" priority="1071" operator="lessThan">
      <formula>0</formula>
    </cfRule>
    <cfRule type="cellIs" dxfId="310" priority="1072" operator="greaterThan">
      <formula>0</formula>
    </cfRule>
  </conditionalFormatting>
  <conditionalFormatting sqref="W71">
    <cfRule type="cellIs" dxfId="309" priority="1069" operator="lessThan">
      <formula>0</formula>
    </cfRule>
    <cfRule type="cellIs" dxfId="308" priority="1070" operator="greaterThan">
      <formula>0</formula>
    </cfRule>
  </conditionalFormatting>
  <conditionalFormatting sqref="M80">
    <cfRule type="cellIs" dxfId="307" priority="1067" operator="lessThan">
      <formula>0</formula>
    </cfRule>
    <cfRule type="cellIs" dxfId="306" priority="1068" operator="greaterThan">
      <formula>0</formula>
    </cfRule>
  </conditionalFormatting>
  <conditionalFormatting sqref="R80">
    <cfRule type="cellIs" dxfId="305" priority="1065" operator="lessThan">
      <formula>0</formula>
    </cfRule>
    <cfRule type="cellIs" dxfId="304" priority="1066" operator="greaterThan">
      <formula>0</formula>
    </cfRule>
  </conditionalFormatting>
  <conditionalFormatting sqref="X80">
    <cfRule type="cellIs" dxfId="303" priority="1063" operator="lessThan">
      <formula>0</formula>
    </cfRule>
    <cfRule type="cellIs" dxfId="302" priority="1064" operator="greaterThan">
      <formula>0</formula>
    </cfRule>
  </conditionalFormatting>
  <conditionalFormatting sqref="L80">
    <cfRule type="cellIs" dxfId="301" priority="1061" operator="lessThan">
      <formula>0</formula>
    </cfRule>
    <cfRule type="cellIs" dxfId="300" priority="1062" operator="greaterThan">
      <formula>0</formula>
    </cfRule>
  </conditionalFormatting>
  <conditionalFormatting sqref="Q80">
    <cfRule type="cellIs" dxfId="299" priority="1059" operator="lessThan">
      <formula>0</formula>
    </cfRule>
    <cfRule type="cellIs" dxfId="298" priority="1060" operator="greaterThan">
      <formula>0</formula>
    </cfRule>
  </conditionalFormatting>
  <conditionalFormatting sqref="W80">
    <cfRule type="cellIs" dxfId="297" priority="1057" operator="lessThan">
      <formula>0</formula>
    </cfRule>
    <cfRule type="cellIs" dxfId="296" priority="1058" operator="greaterThan">
      <formula>0</formula>
    </cfRule>
  </conditionalFormatting>
  <conditionalFormatting sqref="M88">
    <cfRule type="cellIs" dxfId="295" priority="1055" operator="lessThan">
      <formula>0</formula>
    </cfRule>
    <cfRule type="cellIs" dxfId="294" priority="1056" operator="greaterThan">
      <formula>0</formula>
    </cfRule>
  </conditionalFormatting>
  <conditionalFormatting sqref="R88">
    <cfRule type="cellIs" dxfId="293" priority="1053" operator="lessThan">
      <formula>0</formula>
    </cfRule>
    <cfRule type="cellIs" dxfId="292" priority="1054" operator="greaterThan">
      <formula>0</formula>
    </cfRule>
  </conditionalFormatting>
  <conditionalFormatting sqref="X88">
    <cfRule type="cellIs" dxfId="291" priority="1051" operator="lessThan">
      <formula>0</formula>
    </cfRule>
    <cfRule type="cellIs" dxfId="290" priority="1052" operator="greaterThan">
      <formula>0</formula>
    </cfRule>
  </conditionalFormatting>
  <conditionalFormatting sqref="L88">
    <cfRule type="cellIs" dxfId="289" priority="1049" operator="lessThan">
      <formula>0</formula>
    </cfRule>
    <cfRule type="cellIs" dxfId="288" priority="1050" operator="greaterThan">
      <formula>0</formula>
    </cfRule>
  </conditionalFormatting>
  <conditionalFormatting sqref="Q88">
    <cfRule type="cellIs" dxfId="287" priority="1047" operator="lessThan">
      <formula>0</formula>
    </cfRule>
    <cfRule type="cellIs" dxfId="286" priority="1048" operator="greaterThan">
      <formula>0</formula>
    </cfRule>
  </conditionalFormatting>
  <conditionalFormatting sqref="W88">
    <cfRule type="cellIs" dxfId="285" priority="1045" operator="lessThan">
      <formula>0</formula>
    </cfRule>
    <cfRule type="cellIs" dxfId="284" priority="1046" operator="greaterThan">
      <formula>0</formula>
    </cfRule>
  </conditionalFormatting>
  <conditionalFormatting sqref="M30:M31">
    <cfRule type="cellIs" dxfId="283" priority="755" operator="lessThan">
      <formula>0</formula>
    </cfRule>
    <cfRule type="cellIs" dxfId="282" priority="756" operator="greaterThan">
      <formula>0</formula>
    </cfRule>
  </conditionalFormatting>
  <conditionalFormatting sqref="R30:R31">
    <cfRule type="cellIs" dxfId="281" priority="753" operator="lessThan">
      <formula>0</formula>
    </cfRule>
    <cfRule type="cellIs" dxfId="280" priority="754" operator="greaterThan">
      <formula>0</formula>
    </cfRule>
  </conditionalFormatting>
  <conditionalFormatting sqref="X30:X31">
    <cfRule type="cellIs" dxfId="279" priority="751" operator="lessThan">
      <formula>0</formula>
    </cfRule>
    <cfRule type="cellIs" dxfId="278" priority="752" operator="greaterThan">
      <formula>0</formula>
    </cfRule>
  </conditionalFormatting>
  <conditionalFormatting sqref="L30:L31">
    <cfRule type="cellIs" dxfId="277" priority="749" operator="lessThan">
      <formula>0</formula>
    </cfRule>
    <cfRule type="cellIs" dxfId="276" priority="750" operator="greaterThan">
      <formula>0</formula>
    </cfRule>
  </conditionalFormatting>
  <conditionalFormatting sqref="Q30:Q31">
    <cfRule type="cellIs" dxfId="275" priority="747" operator="lessThan">
      <formula>0</formula>
    </cfRule>
    <cfRule type="cellIs" dxfId="274" priority="748" operator="greaterThan">
      <formula>0</formula>
    </cfRule>
  </conditionalFormatting>
  <conditionalFormatting sqref="W30:W31">
    <cfRule type="cellIs" dxfId="273" priority="745" operator="lessThan">
      <formula>0</formula>
    </cfRule>
    <cfRule type="cellIs" dxfId="272" priority="746" operator="greaterThan">
      <formula>0</formula>
    </cfRule>
  </conditionalFormatting>
  <conditionalFormatting sqref="M28:M29">
    <cfRule type="cellIs" dxfId="271" priority="743" operator="lessThan">
      <formula>0</formula>
    </cfRule>
    <cfRule type="cellIs" dxfId="270" priority="744" operator="greaterThan">
      <formula>0</formula>
    </cfRule>
  </conditionalFormatting>
  <conditionalFormatting sqref="R28:R29">
    <cfRule type="cellIs" dxfId="269" priority="741" operator="lessThan">
      <formula>0</formula>
    </cfRule>
    <cfRule type="cellIs" dxfId="268" priority="742" operator="greaterThan">
      <formula>0</formula>
    </cfRule>
  </conditionalFormatting>
  <conditionalFormatting sqref="X28:X29">
    <cfRule type="cellIs" dxfId="267" priority="739" operator="lessThan">
      <formula>0</formula>
    </cfRule>
    <cfRule type="cellIs" dxfId="266" priority="740" operator="greaterThan">
      <formula>0</formula>
    </cfRule>
  </conditionalFormatting>
  <conditionalFormatting sqref="L28:L29">
    <cfRule type="cellIs" dxfId="265" priority="737" operator="lessThan">
      <formula>0</formula>
    </cfRule>
    <cfRule type="cellIs" dxfId="264" priority="738" operator="greaterThan">
      <formula>0</formula>
    </cfRule>
  </conditionalFormatting>
  <conditionalFormatting sqref="Q28:Q29">
    <cfRule type="cellIs" dxfId="263" priority="735" operator="lessThan">
      <formula>0</formula>
    </cfRule>
    <cfRule type="cellIs" dxfId="262" priority="736" operator="greaterThan">
      <formula>0</formula>
    </cfRule>
  </conditionalFormatting>
  <conditionalFormatting sqref="W28:W29">
    <cfRule type="cellIs" dxfId="261" priority="733" operator="lessThan">
      <formula>0</formula>
    </cfRule>
    <cfRule type="cellIs" dxfId="260" priority="734" operator="greaterThan">
      <formula>0</formula>
    </cfRule>
  </conditionalFormatting>
  <conditionalFormatting sqref="M26:M27">
    <cfRule type="cellIs" dxfId="259" priority="731" operator="lessThan">
      <formula>0</formula>
    </cfRule>
    <cfRule type="cellIs" dxfId="258" priority="732" operator="greaterThan">
      <formula>0</formula>
    </cfRule>
  </conditionalFormatting>
  <conditionalFormatting sqref="R26:R27">
    <cfRule type="cellIs" dxfId="257" priority="729" operator="lessThan">
      <formula>0</formula>
    </cfRule>
    <cfRule type="cellIs" dxfId="256" priority="730" operator="greaterThan">
      <formula>0</formula>
    </cfRule>
  </conditionalFormatting>
  <conditionalFormatting sqref="X26:X27">
    <cfRule type="cellIs" dxfId="255" priority="727" operator="lessThan">
      <formula>0</formula>
    </cfRule>
    <cfRule type="cellIs" dxfId="254" priority="728" operator="greaterThan">
      <formula>0</formula>
    </cfRule>
  </conditionalFormatting>
  <conditionalFormatting sqref="L26:L27">
    <cfRule type="cellIs" dxfId="253" priority="725" operator="lessThan">
      <formula>0</formula>
    </cfRule>
    <cfRule type="cellIs" dxfId="252" priority="726" operator="greaterThan">
      <formula>0</formula>
    </cfRule>
  </conditionalFormatting>
  <conditionalFormatting sqref="Q26:Q27">
    <cfRule type="cellIs" dxfId="251" priority="723" operator="lessThan">
      <formula>0</formula>
    </cfRule>
    <cfRule type="cellIs" dxfId="250" priority="724" operator="greaterThan">
      <formula>0</formula>
    </cfRule>
  </conditionalFormatting>
  <conditionalFormatting sqref="W26:W27">
    <cfRule type="cellIs" dxfId="249" priority="721" operator="lessThan">
      <formula>0</formula>
    </cfRule>
    <cfRule type="cellIs" dxfId="248" priority="722" operator="greaterThan">
      <formula>0</formula>
    </cfRule>
  </conditionalFormatting>
  <conditionalFormatting sqref="M23:M24">
    <cfRule type="cellIs" dxfId="247" priority="707" operator="lessThan">
      <formula>0</formula>
    </cfRule>
    <cfRule type="cellIs" dxfId="246" priority="708" operator="greaterThan">
      <formula>0</formula>
    </cfRule>
  </conditionalFormatting>
  <conditionalFormatting sqref="R23:R24">
    <cfRule type="cellIs" dxfId="245" priority="705" operator="lessThan">
      <formula>0</formula>
    </cfRule>
    <cfRule type="cellIs" dxfId="244" priority="706" operator="greaterThan">
      <formula>0</formula>
    </cfRule>
  </conditionalFormatting>
  <conditionalFormatting sqref="X23:X24">
    <cfRule type="cellIs" dxfId="243" priority="703" operator="lessThan">
      <formula>0</formula>
    </cfRule>
    <cfRule type="cellIs" dxfId="242" priority="704" operator="greaterThan">
      <formula>0</formula>
    </cfRule>
  </conditionalFormatting>
  <conditionalFormatting sqref="L23:L24">
    <cfRule type="cellIs" dxfId="241" priority="701" operator="lessThan">
      <formula>0</formula>
    </cfRule>
    <cfRule type="cellIs" dxfId="240" priority="702" operator="greaterThan">
      <formula>0</formula>
    </cfRule>
  </conditionalFormatting>
  <conditionalFormatting sqref="Q23:Q24">
    <cfRule type="cellIs" dxfId="239" priority="699" operator="lessThan">
      <formula>0</formula>
    </cfRule>
    <cfRule type="cellIs" dxfId="238" priority="700" operator="greaterThan">
      <formula>0</formula>
    </cfRule>
  </conditionalFormatting>
  <conditionalFormatting sqref="W23:W24">
    <cfRule type="cellIs" dxfId="237" priority="697" operator="lessThan">
      <formula>0</formula>
    </cfRule>
    <cfRule type="cellIs" dxfId="236" priority="698" operator="greaterThan">
      <formula>0</formula>
    </cfRule>
  </conditionalFormatting>
  <conditionalFormatting sqref="M54">
    <cfRule type="cellIs" dxfId="235" priority="671" operator="lessThan">
      <formula>0</formula>
    </cfRule>
    <cfRule type="cellIs" dxfId="234" priority="672" operator="greaterThan">
      <formula>0</formula>
    </cfRule>
  </conditionalFormatting>
  <conditionalFormatting sqref="R54">
    <cfRule type="cellIs" dxfId="233" priority="669" operator="lessThan">
      <formula>0</formula>
    </cfRule>
    <cfRule type="cellIs" dxfId="232" priority="670" operator="greaterThan">
      <formula>0</formula>
    </cfRule>
  </conditionalFormatting>
  <conditionalFormatting sqref="X54">
    <cfRule type="cellIs" dxfId="231" priority="667" operator="lessThan">
      <formula>0</formula>
    </cfRule>
    <cfRule type="cellIs" dxfId="230" priority="668" operator="greaterThan">
      <formula>0</formula>
    </cfRule>
  </conditionalFormatting>
  <conditionalFormatting sqref="L54">
    <cfRule type="cellIs" dxfId="229" priority="665" operator="lessThan">
      <formula>0</formula>
    </cfRule>
    <cfRule type="cellIs" dxfId="228" priority="666" operator="greaterThan">
      <formula>0</formula>
    </cfRule>
  </conditionalFormatting>
  <conditionalFormatting sqref="Q54">
    <cfRule type="cellIs" dxfId="227" priority="663" operator="lessThan">
      <formula>0</formula>
    </cfRule>
    <cfRule type="cellIs" dxfId="226" priority="664" operator="greaterThan">
      <formula>0</formula>
    </cfRule>
  </conditionalFormatting>
  <conditionalFormatting sqref="W54">
    <cfRule type="cellIs" dxfId="225" priority="661" operator="lessThan">
      <formula>0</formula>
    </cfRule>
    <cfRule type="cellIs" dxfId="224" priority="662" operator="greaterThan">
      <formula>0</formula>
    </cfRule>
  </conditionalFormatting>
  <conditionalFormatting sqref="M53">
    <cfRule type="cellIs" dxfId="223" priority="659" operator="lessThan">
      <formula>0</formula>
    </cfRule>
    <cfRule type="cellIs" dxfId="222" priority="660" operator="greaterThan">
      <formula>0</formula>
    </cfRule>
  </conditionalFormatting>
  <conditionalFormatting sqref="R53">
    <cfRule type="cellIs" dxfId="221" priority="657" operator="lessThan">
      <formula>0</formula>
    </cfRule>
    <cfRule type="cellIs" dxfId="220" priority="658" operator="greaterThan">
      <formula>0</formula>
    </cfRule>
  </conditionalFormatting>
  <conditionalFormatting sqref="X53">
    <cfRule type="cellIs" dxfId="219" priority="655" operator="lessThan">
      <formula>0</formula>
    </cfRule>
    <cfRule type="cellIs" dxfId="218" priority="656" operator="greaterThan">
      <formula>0</formula>
    </cfRule>
  </conditionalFormatting>
  <conditionalFormatting sqref="L53">
    <cfRule type="cellIs" dxfId="217" priority="653" operator="lessThan">
      <formula>0</formula>
    </cfRule>
    <cfRule type="cellIs" dxfId="216" priority="654" operator="greaterThan">
      <formula>0</formula>
    </cfRule>
  </conditionalFormatting>
  <conditionalFormatting sqref="Q53">
    <cfRule type="cellIs" dxfId="215" priority="651" operator="lessThan">
      <formula>0</formula>
    </cfRule>
    <cfRule type="cellIs" dxfId="214" priority="652" operator="greaterThan">
      <formula>0</formula>
    </cfRule>
  </conditionalFormatting>
  <conditionalFormatting sqref="W53">
    <cfRule type="cellIs" dxfId="213" priority="649" operator="lessThan">
      <formula>0</formula>
    </cfRule>
    <cfRule type="cellIs" dxfId="212" priority="650" operator="greaterThan">
      <formula>0</formula>
    </cfRule>
  </conditionalFormatting>
  <conditionalFormatting sqref="M52">
    <cfRule type="cellIs" dxfId="211" priority="647" operator="lessThan">
      <formula>0</formula>
    </cfRule>
    <cfRule type="cellIs" dxfId="210" priority="648" operator="greaterThan">
      <formula>0</formula>
    </cfRule>
  </conditionalFormatting>
  <conditionalFormatting sqref="R52">
    <cfRule type="cellIs" dxfId="209" priority="645" operator="lessThan">
      <formula>0</formula>
    </cfRule>
    <cfRule type="cellIs" dxfId="208" priority="646" operator="greaterThan">
      <formula>0</formula>
    </cfRule>
  </conditionalFormatting>
  <conditionalFormatting sqref="X52">
    <cfRule type="cellIs" dxfId="207" priority="643" operator="lessThan">
      <formula>0</formula>
    </cfRule>
    <cfRule type="cellIs" dxfId="206" priority="644" operator="greaterThan">
      <formula>0</formula>
    </cfRule>
  </conditionalFormatting>
  <conditionalFormatting sqref="L52">
    <cfRule type="cellIs" dxfId="205" priority="641" operator="lessThan">
      <formula>0</formula>
    </cfRule>
    <cfRule type="cellIs" dxfId="204" priority="642" operator="greaterThan">
      <formula>0</formula>
    </cfRule>
  </conditionalFormatting>
  <conditionalFormatting sqref="Q52">
    <cfRule type="cellIs" dxfId="203" priority="639" operator="lessThan">
      <formula>0</formula>
    </cfRule>
    <cfRule type="cellIs" dxfId="202" priority="640" operator="greaterThan">
      <formula>0</formula>
    </cfRule>
  </conditionalFormatting>
  <conditionalFormatting sqref="W52">
    <cfRule type="cellIs" dxfId="201" priority="637" operator="lessThan">
      <formula>0</formula>
    </cfRule>
    <cfRule type="cellIs" dxfId="200" priority="638" operator="greaterThan">
      <formula>0</formula>
    </cfRule>
  </conditionalFormatting>
  <conditionalFormatting sqref="M51">
    <cfRule type="cellIs" dxfId="199" priority="635" operator="lessThan">
      <formula>0</formula>
    </cfRule>
    <cfRule type="cellIs" dxfId="198" priority="636" operator="greaterThan">
      <formula>0</formula>
    </cfRule>
  </conditionalFormatting>
  <conditionalFormatting sqref="R51">
    <cfRule type="cellIs" dxfId="197" priority="633" operator="lessThan">
      <formula>0</formula>
    </cfRule>
    <cfRule type="cellIs" dxfId="196" priority="634" operator="greaterThan">
      <formula>0</formula>
    </cfRule>
  </conditionalFormatting>
  <conditionalFormatting sqref="X51">
    <cfRule type="cellIs" dxfId="195" priority="631" operator="lessThan">
      <formula>0</formula>
    </cfRule>
    <cfRule type="cellIs" dxfId="194" priority="632" operator="greaterThan">
      <formula>0</formula>
    </cfRule>
  </conditionalFormatting>
  <conditionalFormatting sqref="L51">
    <cfRule type="cellIs" dxfId="193" priority="629" operator="lessThan">
      <formula>0</formula>
    </cfRule>
    <cfRule type="cellIs" dxfId="192" priority="630" operator="greaterThan">
      <formula>0</formula>
    </cfRule>
  </conditionalFormatting>
  <conditionalFormatting sqref="Q51">
    <cfRule type="cellIs" dxfId="191" priority="627" operator="lessThan">
      <formula>0</formula>
    </cfRule>
    <cfRule type="cellIs" dxfId="190" priority="628" operator="greaterThan">
      <formula>0</formula>
    </cfRule>
  </conditionalFormatting>
  <conditionalFormatting sqref="W51">
    <cfRule type="cellIs" dxfId="189" priority="625" operator="lessThan">
      <formula>0</formula>
    </cfRule>
    <cfRule type="cellIs" dxfId="188" priority="626" operator="greaterThan">
      <formula>0</formula>
    </cfRule>
  </conditionalFormatting>
  <conditionalFormatting sqref="M50">
    <cfRule type="cellIs" dxfId="187" priority="623" operator="lessThan">
      <formula>0</formula>
    </cfRule>
    <cfRule type="cellIs" dxfId="186" priority="624" operator="greaterThan">
      <formula>0</formula>
    </cfRule>
  </conditionalFormatting>
  <conditionalFormatting sqref="R50">
    <cfRule type="cellIs" dxfId="185" priority="621" operator="lessThan">
      <formula>0</formula>
    </cfRule>
    <cfRule type="cellIs" dxfId="184" priority="622" operator="greaterThan">
      <formula>0</formula>
    </cfRule>
  </conditionalFormatting>
  <conditionalFormatting sqref="X50">
    <cfRule type="cellIs" dxfId="183" priority="619" operator="lessThan">
      <formula>0</formula>
    </cfRule>
    <cfRule type="cellIs" dxfId="182" priority="620" operator="greaterThan">
      <formula>0</formula>
    </cfRule>
  </conditionalFormatting>
  <conditionalFormatting sqref="L50">
    <cfRule type="cellIs" dxfId="181" priority="617" operator="lessThan">
      <formula>0</formula>
    </cfRule>
    <cfRule type="cellIs" dxfId="180" priority="618" operator="greaterThan">
      <formula>0</formula>
    </cfRule>
  </conditionalFormatting>
  <conditionalFormatting sqref="Q50">
    <cfRule type="cellIs" dxfId="179" priority="615" operator="lessThan">
      <formula>0</formula>
    </cfRule>
    <cfRule type="cellIs" dxfId="178" priority="616" operator="greaterThan">
      <formula>0</formula>
    </cfRule>
  </conditionalFormatting>
  <conditionalFormatting sqref="W50">
    <cfRule type="cellIs" dxfId="177" priority="613" operator="lessThan">
      <formula>0</formula>
    </cfRule>
    <cfRule type="cellIs" dxfId="176" priority="614" operator="greaterThan">
      <formula>0</formula>
    </cfRule>
  </conditionalFormatting>
  <conditionalFormatting sqref="M65:M66">
    <cfRule type="cellIs" dxfId="175" priority="611" operator="lessThan">
      <formula>0</formula>
    </cfRule>
    <cfRule type="cellIs" dxfId="174" priority="612" operator="greaterThan">
      <formula>0</formula>
    </cfRule>
  </conditionalFormatting>
  <conditionalFormatting sqref="R65:R66">
    <cfRule type="cellIs" dxfId="173" priority="609" operator="lessThan">
      <formula>0</formula>
    </cfRule>
    <cfRule type="cellIs" dxfId="172" priority="610" operator="greaterThan">
      <formula>0</formula>
    </cfRule>
  </conditionalFormatting>
  <conditionalFormatting sqref="X65:X66">
    <cfRule type="cellIs" dxfId="171" priority="607" operator="lessThan">
      <formula>0</formula>
    </cfRule>
    <cfRule type="cellIs" dxfId="170" priority="608" operator="greaterThan">
      <formula>0</formula>
    </cfRule>
  </conditionalFormatting>
  <conditionalFormatting sqref="L65:L66">
    <cfRule type="cellIs" dxfId="169" priority="605" operator="lessThan">
      <formula>0</formula>
    </cfRule>
    <cfRule type="cellIs" dxfId="168" priority="606" operator="greaterThan">
      <formula>0</formula>
    </cfRule>
  </conditionalFormatting>
  <conditionalFormatting sqref="Q65:Q66">
    <cfRule type="cellIs" dxfId="167" priority="603" operator="lessThan">
      <formula>0</formula>
    </cfRule>
    <cfRule type="cellIs" dxfId="166" priority="604" operator="greaterThan">
      <formula>0</formula>
    </cfRule>
  </conditionalFormatting>
  <conditionalFormatting sqref="W65:W66">
    <cfRule type="cellIs" dxfId="165" priority="601" operator="lessThan">
      <formula>0</formula>
    </cfRule>
    <cfRule type="cellIs" dxfId="164" priority="602" operator="greaterThan">
      <formula>0</formula>
    </cfRule>
  </conditionalFormatting>
  <conditionalFormatting sqref="M64">
    <cfRule type="cellIs" dxfId="163" priority="599" operator="lessThan">
      <formula>0</formula>
    </cfRule>
    <cfRule type="cellIs" dxfId="162" priority="600" operator="greaterThan">
      <formula>0</formula>
    </cfRule>
  </conditionalFormatting>
  <conditionalFormatting sqref="R64">
    <cfRule type="cellIs" dxfId="161" priority="597" operator="lessThan">
      <formula>0</formula>
    </cfRule>
    <cfRule type="cellIs" dxfId="160" priority="598" operator="greaterThan">
      <formula>0</formula>
    </cfRule>
  </conditionalFormatting>
  <conditionalFormatting sqref="X64">
    <cfRule type="cellIs" dxfId="159" priority="595" operator="lessThan">
      <formula>0</formula>
    </cfRule>
    <cfRule type="cellIs" dxfId="158" priority="596" operator="greaterThan">
      <formula>0</formula>
    </cfRule>
  </conditionalFormatting>
  <conditionalFormatting sqref="L64">
    <cfRule type="cellIs" dxfId="157" priority="593" operator="lessThan">
      <formula>0</formula>
    </cfRule>
    <cfRule type="cellIs" dxfId="156" priority="594" operator="greaterThan">
      <formula>0</formula>
    </cfRule>
  </conditionalFormatting>
  <conditionalFormatting sqref="Q64">
    <cfRule type="cellIs" dxfId="155" priority="591" operator="lessThan">
      <formula>0</formula>
    </cfRule>
    <cfRule type="cellIs" dxfId="154" priority="592" operator="greaterThan">
      <formula>0</formula>
    </cfRule>
  </conditionalFormatting>
  <conditionalFormatting sqref="W64">
    <cfRule type="cellIs" dxfId="153" priority="589" operator="lessThan">
      <formula>0</formula>
    </cfRule>
    <cfRule type="cellIs" dxfId="152" priority="590" operator="greaterThan">
      <formula>0</formula>
    </cfRule>
  </conditionalFormatting>
  <conditionalFormatting sqref="M62:M63">
    <cfRule type="cellIs" dxfId="151" priority="587" operator="lessThan">
      <formula>0</formula>
    </cfRule>
    <cfRule type="cellIs" dxfId="150" priority="588" operator="greaterThan">
      <formula>0</formula>
    </cfRule>
  </conditionalFormatting>
  <conditionalFormatting sqref="R62:R63">
    <cfRule type="cellIs" dxfId="149" priority="585" operator="lessThan">
      <formula>0</formula>
    </cfRule>
    <cfRule type="cellIs" dxfId="148" priority="586" operator="greaterThan">
      <formula>0</formula>
    </cfRule>
  </conditionalFormatting>
  <conditionalFormatting sqref="X62:X63">
    <cfRule type="cellIs" dxfId="147" priority="583" operator="lessThan">
      <formula>0</formula>
    </cfRule>
    <cfRule type="cellIs" dxfId="146" priority="584" operator="greaterThan">
      <formula>0</formula>
    </cfRule>
  </conditionalFormatting>
  <conditionalFormatting sqref="L62:L63">
    <cfRule type="cellIs" dxfId="145" priority="581" operator="lessThan">
      <formula>0</formula>
    </cfRule>
    <cfRule type="cellIs" dxfId="144" priority="582" operator="greaterThan">
      <formula>0</formula>
    </cfRule>
  </conditionalFormatting>
  <conditionalFormatting sqref="Q62:Q63">
    <cfRule type="cellIs" dxfId="143" priority="579" operator="lessThan">
      <formula>0</formula>
    </cfRule>
    <cfRule type="cellIs" dxfId="142" priority="580" operator="greaterThan">
      <formula>0</formula>
    </cfRule>
  </conditionalFormatting>
  <conditionalFormatting sqref="W62:W63">
    <cfRule type="cellIs" dxfId="141" priority="577" operator="lessThan">
      <formula>0</formula>
    </cfRule>
    <cfRule type="cellIs" dxfId="140" priority="578" operator="greaterThan">
      <formula>0</formula>
    </cfRule>
  </conditionalFormatting>
  <conditionalFormatting sqref="M75 M77">
    <cfRule type="cellIs" dxfId="139" priority="575" operator="lessThan">
      <formula>0</formula>
    </cfRule>
    <cfRule type="cellIs" dxfId="138" priority="576" operator="greaterThan">
      <formula>0</formula>
    </cfRule>
  </conditionalFormatting>
  <conditionalFormatting sqref="R75 R77">
    <cfRule type="cellIs" dxfId="137" priority="573" operator="lessThan">
      <formula>0</formula>
    </cfRule>
    <cfRule type="cellIs" dxfId="136" priority="574" operator="greaterThan">
      <formula>0</formula>
    </cfRule>
  </conditionalFormatting>
  <conditionalFormatting sqref="X75 X77">
    <cfRule type="cellIs" dxfId="135" priority="571" operator="lessThan">
      <formula>0</formula>
    </cfRule>
    <cfRule type="cellIs" dxfId="134" priority="572" operator="greaterThan">
      <formula>0</formula>
    </cfRule>
  </conditionalFormatting>
  <conditionalFormatting sqref="L75 L77">
    <cfRule type="cellIs" dxfId="133" priority="569" operator="lessThan">
      <formula>0</formula>
    </cfRule>
    <cfRule type="cellIs" dxfId="132" priority="570" operator="greaterThan">
      <formula>0</formula>
    </cfRule>
  </conditionalFormatting>
  <conditionalFormatting sqref="Q75 Q77">
    <cfRule type="cellIs" dxfId="131" priority="567" operator="lessThan">
      <formula>0</formula>
    </cfRule>
    <cfRule type="cellIs" dxfId="130" priority="568" operator="greaterThan">
      <formula>0</formula>
    </cfRule>
  </conditionalFormatting>
  <conditionalFormatting sqref="W75 W77">
    <cfRule type="cellIs" dxfId="129" priority="565" operator="lessThan">
      <formula>0</formula>
    </cfRule>
    <cfRule type="cellIs" dxfId="128" priority="566" operator="greaterThan">
      <formula>0</formula>
    </cfRule>
  </conditionalFormatting>
  <conditionalFormatting sqref="M76">
    <cfRule type="cellIs" dxfId="127" priority="563" operator="lessThan">
      <formula>0</formula>
    </cfRule>
    <cfRule type="cellIs" dxfId="126" priority="564" operator="greaterThan">
      <formula>0</formula>
    </cfRule>
  </conditionalFormatting>
  <conditionalFormatting sqref="R76">
    <cfRule type="cellIs" dxfId="125" priority="561" operator="lessThan">
      <formula>0</formula>
    </cfRule>
    <cfRule type="cellIs" dxfId="124" priority="562" operator="greaterThan">
      <formula>0</formula>
    </cfRule>
  </conditionalFormatting>
  <conditionalFormatting sqref="X76">
    <cfRule type="cellIs" dxfId="123" priority="559" operator="lessThan">
      <formula>0</formula>
    </cfRule>
    <cfRule type="cellIs" dxfId="122" priority="560" operator="greaterThan">
      <formula>0</formula>
    </cfRule>
  </conditionalFormatting>
  <conditionalFormatting sqref="L76">
    <cfRule type="cellIs" dxfId="121" priority="557" operator="lessThan">
      <formula>0</formula>
    </cfRule>
    <cfRule type="cellIs" dxfId="120" priority="558" operator="greaterThan">
      <formula>0</formula>
    </cfRule>
  </conditionalFormatting>
  <conditionalFormatting sqref="Q76">
    <cfRule type="cellIs" dxfId="119" priority="555" operator="lessThan">
      <formula>0</formula>
    </cfRule>
    <cfRule type="cellIs" dxfId="118" priority="556" operator="greaterThan">
      <formula>0</formula>
    </cfRule>
  </conditionalFormatting>
  <conditionalFormatting sqref="W76">
    <cfRule type="cellIs" dxfId="117" priority="553" operator="lessThan">
      <formula>0</formula>
    </cfRule>
    <cfRule type="cellIs" dxfId="116" priority="554" operator="greaterThan">
      <formula>0</formula>
    </cfRule>
  </conditionalFormatting>
  <conditionalFormatting sqref="M85">
    <cfRule type="cellIs" dxfId="115" priority="551" operator="lessThan">
      <formula>0</formula>
    </cfRule>
    <cfRule type="cellIs" dxfId="114" priority="552" operator="greaterThan">
      <formula>0</formula>
    </cfRule>
  </conditionalFormatting>
  <conditionalFormatting sqref="R85">
    <cfRule type="cellIs" dxfId="113" priority="549" operator="lessThan">
      <formula>0</formula>
    </cfRule>
    <cfRule type="cellIs" dxfId="112" priority="550" operator="greaterThan">
      <formula>0</formula>
    </cfRule>
  </conditionalFormatting>
  <conditionalFormatting sqref="X85">
    <cfRule type="cellIs" dxfId="111" priority="547" operator="lessThan">
      <formula>0</formula>
    </cfRule>
    <cfRule type="cellIs" dxfId="110" priority="548" operator="greaterThan">
      <formula>0</formula>
    </cfRule>
  </conditionalFormatting>
  <conditionalFormatting sqref="L85">
    <cfRule type="cellIs" dxfId="109" priority="545" operator="lessThan">
      <formula>0</formula>
    </cfRule>
    <cfRule type="cellIs" dxfId="108" priority="546" operator="greaterThan">
      <formula>0</formula>
    </cfRule>
  </conditionalFormatting>
  <conditionalFormatting sqref="Q85">
    <cfRule type="cellIs" dxfId="107" priority="543" operator="lessThan">
      <formula>0</formula>
    </cfRule>
    <cfRule type="cellIs" dxfId="106" priority="544" operator="greaterThan">
      <formula>0</formula>
    </cfRule>
  </conditionalFormatting>
  <conditionalFormatting sqref="W85">
    <cfRule type="cellIs" dxfId="105" priority="541" operator="lessThan">
      <formula>0</formula>
    </cfRule>
    <cfRule type="cellIs" dxfId="104" priority="542" operator="greaterThan">
      <formula>0</formula>
    </cfRule>
  </conditionalFormatting>
  <conditionalFormatting sqref="M86">
    <cfRule type="cellIs" dxfId="103" priority="539" operator="lessThan">
      <formula>0</formula>
    </cfRule>
    <cfRule type="cellIs" dxfId="102" priority="540" operator="greaterThan">
      <formula>0</formula>
    </cfRule>
  </conditionalFormatting>
  <conditionalFormatting sqref="R86">
    <cfRule type="cellIs" dxfId="101" priority="537" operator="lessThan">
      <formula>0</formula>
    </cfRule>
    <cfRule type="cellIs" dxfId="100" priority="538" operator="greaterThan">
      <formula>0</formula>
    </cfRule>
  </conditionalFormatting>
  <conditionalFormatting sqref="X86">
    <cfRule type="cellIs" dxfId="99" priority="535" operator="lessThan">
      <formula>0</formula>
    </cfRule>
    <cfRule type="cellIs" dxfId="98" priority="536" operator="greaterThan">
      <formula>0</formula>
    </cfRule>
  </conditionalFormatting>
  <conditionalFormatting sqref="L86">
    <cfRule type="cellIs" dxfId="97" priority="533" operator="lessThan">
      <formula>0</formula>
    </cfRule>
    <cfRule type="cellIs" dxfId="96" priority="534" operator="greaterThan">
      <formula>0</formula>
    </cfRule>
  </conditionalFormatting>
  <conditionalFormatting sqref="Q86">
    <cfRule type="cellIs" dxfId="95" priority="531" operator="lessThan">
      <formula>0</formula>
    </cfRule>
    <cfRule type="cellIs" dxfId="94" priority="532" operator="greaterThan">
      <formula>0</formula>
    </cfRule>
  </conditionalFormatting>
  <conditionalFormatting sqref="W86">
    <cfRule type="cellIs" dxfId="93" priority="529" operator="lessThan">
      <formula>0</formula>
    </cfRule>
    <cfRule type="cellIs" dxfId="92" priority="530" operator="greaterThan">
      <formula>0</formula>
    </cfRule>
  </conditionalFormatting>
  <conditionalFormatting sqref="M57">
    <cfRule type="cellIs" dxfId="91" priority="47" operator="lessThan">
      <formula>0</formula>
    </cfRule>
    <cfRule type="cellIs" dxfId="90" priority="48" operator="greaterThan">
      <formula>0</formula>
    </cfRule>
  </conditionalFormatting>
  <conditionalFormatting sqref="R57">
    <cfRule type="cellIs" dxfId="89" priority="45" operator="lessThan">
      <formula>0</formula>
    </cfRule>
    <cfRule type="cellIs" dxfId="88" priority="46" operator="greaterThan">
      <formula>0</formula>
    </cfRule>
  </conditionalFormatting>
  <conditionalFormatting sqref="X57">
    <cfRule type="cellIs" dxfId="87" priority="43" operator="lessThan">
      <formula>0</formula>
    </cfRule>
    <cfRule type="cellIs" dxfId="86" priority="44" operator="greaterThan">
      <formula>0</formula>
    </cfRule>
  </conditionalFormatting>
  <conditionalFormatting sqref="L57">
    <cfRule type="cellIs" dxfId="85" priority="41" operator="lessThan">
      <formula>0</formula>
    </cfRule>
    <cfRule type="cellIs" dxfId="84" priority="42" operator="greaterThan">
      <formula>0</formula>
    </cfRule>
  </conditionalFormatting>
  <conditionalFormatting sqref="Q57">
    <cfRule type="cellIs" dxfId="83" priority="39" operator="lessThan">
      <formula>0</formula>
    </cfRule>
    <cfRule type="cellIs" dxfId="82" priority="40" operator="greaterThan">
      <formula>0</formula>
    </cfRule>
  </conditionalFormatting>
  <conditionalFormatting sqref="W57">
    <cfRule type="cellIs" dxfId="81" priority="37" operator="lessThan">
      <formula>0</formula>
    </cfRule>
    <cfRule type="cellIs" dxfId="80" priority="38" operator="greaterThan">
      <formula>0</formula>
    </cfRule>
  </conditionalFormatting>
  <conditionalFormatting sqref="M70">
    <cfRule type="cellIs" dxfId="79" priority="35" operator="lessThan">
      <formula>0</formula>
    </cfRule>
    <cfRule type="cellIs" dxfId="78" priority="36" operator="greaterThan">
      <formula>0</formula>
    </cfRule>
  </conditionalFormatting>
  <conditionalFormatting sqref="R70">
    <cfRule type="cellIs" dxfId="77" priority="33" operator="lessThan">
      <formula>0</formula>
    </cfRule>
    <cfRule type="cellIs" dxfId="76" priority="34" operator="greaterThan">
      <formula>0</formula>
    </cfRule>
  </conditionalFormatting>
  <conditionalFormatting sqref="X70">
    <cfRule type="cellIs" dxfId="75" priority="31" operator="lessThan">
      <formula>0</formula>
    </cfRule>
    <cfRule type="cellIs" dxfId="74" priority="32" operator="greaterThan">
      <formula>0</formula>
    </cfRule>
  </conditionalFormatting>
  <conditionalFormatting sqref="L70">
    <cfRule type="cellIs" dxfId="73" priority="29" operator="lessThan">
      <formula>0</formula>
    </cfRule>
    <cfRule type="cellIs" dxfId="72" priority="30" operator="greaterThan">
      <formula>0</formula>
    </cfRule>
  </conditionalFormatting>
  <conditionalFormatting sqref="Q70">
    <cfRule type="cellIs" dxfId="71" priority="27" operator="lessThan">
      <formula>0</formula>
    </cfRule>
    <cfRule type="cellIs" dxfId="70" priority="28" operator="greaterThan">
      <formula>0</formula>
    </cfRule>
  </conditionalFormatting>
  <conditionalFormatting sqref="W70">
    <cfRule type="cellIs" dxfId="69" priority="25" operator="lessThan">
      <formula>0</formula>
    </cfRule>
    <cfRule type="cellIs" dxfId="68" priority="26" operator="greaterThan">
      <formula>0</formula>
    </cfRule>
  </conditionalFormatting>
  <conditionalFormatting sqref="M69">
    <cfRule type="cellIs" dxfId="67" priority="23" operator="lessThan">
      <formula>0</formula>
    </cfRule>
    <cfRule type="cellIs" dxfId="66" priority="24" operator="greaterThan">
      <formula>0</formula>
    </cfRule>
  </conditionalFormatting>
  <conditionalFormatting sqref="R69">
    <cfRule type="cellIs" dxfId="65" priority="21" operator="lessThan">
      <formula>0</formula>
    </cfRule>
    <cfRule type="cellIs" dxfId="64" priority="22" operator="greaterThan">
      <formula>0</formula>
    </cfRule>
  </conditionalFormatting>
  <conditionalFormatting sqref="X69">
    <cfRule type="cellIs" dxfId="63" priority="19" operator="lessThan">
      <formula>0</formula>
    </cfRule>
    <cfRule type="cellIs" dxfId="62" priority="20" operator="greaterThan">
      <formula>0</formula>
    </cfRule>
  </conditionalFormatting>
  <conditionalFormatting sqref="L69">
    <cfRule type="cellIs" dxfId="61" priority="17" operator="lessThan">
      <formula>0</formula>
    </cfRule>
    <cfRule type="cellIs" dxfId="60" priority="18" operator="greaterThan">
      <formula>0</formula>
    </cfRule>
  </conditionalFormatting>
  <conditionalFormatting sqref="Q69">
    <cfRule type="cellIs" dxfId="59" priority="15" operator="lessThan">
      <formula>0</formula>
    </cfRule>
    <cfRule type="cellIs" dxfId="58" priority="16" operator="greaterThan">
      <formula>0</formula>
    </cfRule>
  </conditionalFormatting>
  <conditionalFormatting sqref="W69">
    <cfRule type="cellIs" dxfId="57" priority="13" operator="lessThan">
      <formula>0</formula>
    </cfRule>
    <cfRule type="cellIs" dxfId="56" priority="14" operator="greaterThan">
      <formula>0</formula>
    </cfRule>
  </conditionalFormatting>
  <conditionalFormatting sqref="M34">
    <cfRule type="cellIs" dxfId="55" priority="11" operator="lessThan">
      <formula>0</formula>
    </cfRule>
    <cfRule type="cellIs" dxfId="54" priority="12" operator="greaterThan">
      <formula>0</formula>
    </cfRule>
  </conditionalFormatting>
  <conditionalFormatting sqref="R34">
    <cfRule type="cellIs" dxfId="53" priority="9" operator="lessThan">
      <formula>0</formula>
    </cfRule>
    <cfRule type="cellIs" dxfId="52" priority="10" operator="greaterThan">
      <formula>0</formula>
    </cfRule>
  </conditionalFormatting>
  <conditionalFormatting sqref="X34">
    <cfRule type="cellIs" dxfId="51" priority="7" operator="lessThan">
      <formula>0</formula>
    </cfRule>
    <cfRule type="cellIs" dxfId="50" priority="8" operator="greaterThan">
      <formula>0</formula>
    </cfRule>
  </conditionalFormatting>
  <conditionalFormatting sqref="L34">
    <cfRule type="cellIs" dxfId="49" priority="5" operator="lessThan">
      <formula>0</formula>
    </cfRule>
    <cfRule type="cellIs" dxfId="48" priority="6" operator="greaterThan">
      <formula>0</formula>
    </cfRule>
  </conditionalFormatting>
  <conditionalFormatting sqref="Q34">
    <cfRule type="cellIs" dxfId="47" priority="3" operator="lessThan">
      <formula>0</formula>
    </cfRule>
    <cfRule type="cellIs" dxfId="46" priority="4" operator="greaterThan">
      <formula>0</formula>
    </cfRule>
  </conditionalFormatting>
  <conditionalFormatting sqref="W34">
    <cfRule type="cellIs" dxfId="45" priority="1" operator="lessThan">
      <formula>0</formula>
    </cfRule>
    <cfRule type="cellIs" dxfId="44" priority="2" operator="greaterThan">
      <formula>0</formula>
    </cfRule>
  </conditionalFormatting>
  <pageMargins left="0" right="0" top="0" bottom="0" header="0" footer="0"/>
  <pageSetup paperSize="9" scale="2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zoomScale="85" zoomScaleNormal="85" workbookViewId="0">
      <pane xSplit="5" ySplit="9" topLeftCell="J10" activePane="bottomRight" state="frozen"/>
      <selection pane="topRight" activeCell="F1" sqref="F1"/>
      <selection pane="bottomLeft" activeCell="A10" sqref="A10"/>
      <selection pane="bottomRight" activeCell="O14" sqref="O1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6384" width="9.140625" style="133"/>
  </cols>
  <sheetData>
    <row r="1" spans="1:18" s="110" customFormat="1" ht="15.75" x14ac:dyDescent="0.25">
      <c r="A1" s="109" t="s">
        <v>170</v>
      </c>
      <c r="C1" s="111">
        <v>43932</v>
      </c>
    </row>
    <row r="2" spans="1:18" s="110" customFormat="1" ht="12.75" x14ac:dyDescent="0.2"/>
    <row r="3" spans="1:18" s="110" customFormat="1" ht="15.75" x14ac:dyDescent="0.25">
      <c r="A3" s="112" t="s">
        <v>171</v>
      </c>
      <c r="B3" s="112"/>
    </row>
    <row r="4" spans="1:18" s="110" customFormat="1" ht="12" customHeight="1" x14ac:dyDescent="0.2"/>
    <row r="5" spans="1:18" s="110" customFormat="1" ht="12" customHeight="1" thickBot="1" x14ac:dyDescent="0.25"/>
    <row r="6" spans="1:18" s="110" customFormat="1" ht="24.75" customHeight="1" x14ac:dyDescent="0.2">
      <c r="A6" s="351" t="s">
        <v>172</v>
      </c>
      <c r="B6" s="315" t="s">
        <v>1</v>
      </c>
      <c r="C6" s="315" t="s">
        <v>2</v>
      </c>
      <c r="D6" s="315" t="s">
        <v>3</v>
      </c>
      <c r="E6" s="357" t="s">
        <v>173</v>
      </c>
      <c r="F6" s="333" t="s">
        <v>174</v>
      </c>
      <c r="G6" s="334"/>
      <c r="H6" s="334"/>
      <c r="I6" s="335"/>
      <c r="J6" s="333" t="s">
        <v>175</v>
      </c>
      <c r="K6" s="334"/>
      <c r="L6" s="334"/>
      <c r="M6" s="334"/>
      <c r="N6" s="335"/>
      <c r="O6" s="334" t="s">
        <v>176</v>
      </c>
      <c r="P6" s="334"/>
      <c r="Q6" s="334"/>
      <c r="R6" s="335"/>
    </row>
    <row r="7" spans="1:18" s="110" customFormat="1" ht="24.75" customHeight="1" x14ac:dyDescent="0.2">
      <c r="A7" s="352"/>
      <c r="B7" s="316"/>
      <c r="C7" s="316"/>
      <c r="D7" s="316"/>
      <c r="E7" s="358"/>
      <c r="F7" s="345">
        <v>2019</v>
      </c>
      <c r="G7" s="341">
        <v>2020</v>
      </c>
      <c r="H7" s="349" t="s">
        <v>177</v>
      </c>
      <c r="I7" s="350"/>
      <c r="J7" s="345">
        <v>2019</v>
      </c>
      <c r="K7" s="341">
        <v>2020</v>
      </c>
      <c r="L7" s="341" t="s">
        <v>178</v>
      </c>
      <c r="M7" s="349" t="s">
        <v>177</v>
      </c>
      <c r="N7" s="350"/>
      <c r="O7" s="345">
        <v>2019</v>
      </c>
      <c r="P7" s="341">
        <v>2020</v>
      </c>
      <c r="Q7" s="349" t="s">
        <v>177</v>
      </c>
      <c r="R7" s="350"/>
    </row>
    <row r="8" spans="1:18" s="110" customFormat="1" ht="42.75" customHeight="1" thickBot="1" x14ac:dyDescent="0.25">
      <c r="A8" s="353"/>
      <c r="B8" s="354"/>
      <c r="C8" s="354"/>
      <c r="D8" s="354"/>
      <c r="E8" s="358"/>
      <c r="F8" s="346"/>
      <c r="G8" s="342"/>
      <c r="H8" s="113" t="s">
        <v>179</v>
      </c>
      <c r="I8" s="114" t="s">
        <v>180</v>
      </c>
      <c r="J8" s="346"/>
      <c r="K8" s="342"/>
      <c r="L8" s="342"/>
      <c r="M8" s="113" t="s">
        <v>179</v>
      </c>
      <c r="N8" s="114" t="s">
        <v>180</v>
      </c>
      <c r="O8" s="346"/>
      <c r="P8" s="342"/>
      <c r="Q8" s="113" t="s">
        <v>179</v>
      </c>
      <c r="R8" s="114" t="s">
        <v>180</v>
      </c>
    </row>
    <row r="9" spans="1:18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</row>
    <row r="10" spans="1:18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SUMIFS(F18:F4992,$A18:$A4992,$A10,$C18:$C4992,$C10)</f>
        <v>0</v>
      </c>
      <c r="G10" s="128">
        <f>SUMIFS(G18:G4992,$A18:$A4992,$A10,$C18:$C4992,$C10)</f>
        <v>0</v>
      </c>
      <c r="H10" s="128">
        <f>G10-F10</f>
        <v>0</v>
      </c>
      <c r="I10" s="129" t="str">
        <f>IFERROR(G10/F10-1,"")</f>
        <v/>
      </c>
      <c r="J10" s="130">
        <f>SUM(J11:J18)</f>
        <v>0</v>
      </c>
      <c r="K10" s="128">
        <f>SUM(K11:K18)</f>
        <v>0</v>
      </c>
      <c r="L10" s="128"/>
      <c r="M10" s="128">
        <f>K10-J10</f>
        <v>0</v>
      </c>
      <c r="N10" s="129" t="str">
        <f>IFERROR(K10/J10-1,"")</f>
        <v/>
      </c>
      <c r="O10" s="128">
        <f>SUMIFS(O18:O4992,$A18:$A4992,$A10,$C18:$C4992,$C10)</f>
        <v>0</v>
      </c>
      <c r="P10" s="128">
        <f>SUMIFS(P18:P4992,$A18:$A4992,$A10,$C18:$C4992,$C10)</f>
        <v>0</v>
      </c>
      <c r="Q10" s="131">
        <f>P10-O10</f>
        <v>0</v>
      </c>
      <c r="R10" s="132" t="str">
        <f>IFERROR(P10/O10-1,"")</f>
        <v/>
      </c>
    </row>
    <row r="11" spans="1:18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/>
      <c r="M11" s="142">
        <f t="shared" ref="M11:M55" si="1">K11-J11</f>
        <v>0</v>
      </c>
      <c r="N11" s="143" t="str">
        <f t="shared" ref="N11:N55" si="2">IFERROR(K11/J11-1,"")</f>
        <v/>
      </c>
      <c r="O11" s="139"/>
      <c r="P11" s="139"/>
      <c r="Q11" s="229"/>
      <c r="R11" s="232"/>
    </row>
    <row r="12" spans="1:18" x14ac:dyDescent="0.25">
      <c r="A12" s="134" t="s">
        <v>13</v>
      </c>
      <c r="B12" s="135" t="s">
        <v>182</v>
      </c>
      <c r="C12" s="135" t="str">
        <f t="shared" ref="C12:C18" si="3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/>
      <c r="M12" s="142">
        <f t="shared" si="1"/>
        <v>0</v>
      </c>
      <c r="N12" s="143" t="str">
        <f t="shared" si="2"/>
        <v/>
      </c>
      <c r="O12" s="139"/>
      <c r="P12" s="139"/>
      <c r="Q12" s="229"/>
      <c r="R12" s="232"/>
    </row>
    <row r="13" spans="1:18" x14ac:dyDescent="0.25">
      <c r="A13" s="134" t="s">
        <v>15</v>
      </c>
      <c r="B13" s="135" t="s">
        <v>182</v>
      </c>
      <c r="C13" s="135" t="str">
        <f t="shared" si="3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/>
      <c r="M13" s="142">
        <f t="shared" si="1"/>
        <v>0</v>
      </c>
      <c r="N13" s="143" t="str">
        <f t="shared" si="2"/>
        <v/>
      </c>
      <c r="O13" s="139"/>
      <c r="P13" s="139"/>
      <c r="Q13" s="229"/>
      <c r="R13" s="232"/>
    </row>
    <row r="14" spans="1:18" x14ac:dyDescent="0.25">
      <c r="A14" s="134" t="s">
        <v>17</v>
      </c>
      <c r="B14" s="135" t="s">
        <v>182</v>
      </c>
      <c r="C14" s="135" t="str">
        <f t="shared" si="3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/>
      <c r="M14" s="142">
        <f t="shared" si="1"/>
        <v>0</v>
      </c>
      <c r="N14" s="143" t="str">
        <f t="shared" si="2"/>
        <v/>
      </c>
      <c r="O14" s="139"/>
      <c r="P14" s="139"/>
      <c r="Q14" s="229"/>
      <c r="R14" s="232"/>
    </row>
    <row r="15" spans="1:18" x14ac:dyDescent="0.25">
      <c r="A15" s="134" t="s">
        <v>19</v>
      </c>
      <c r="B15" s="135" t="s">
        <v>182</v>
      </c>
      <c r="C15" s="135" t="str">
        <f t="shared" si="3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/>
      <c r="M15" s="142">
        <f t="shared" si="1"/>
        <v>0</v>
      </c>
      <c r="N15" s="143" t="str">
        <f t="shared" si="2"/>
        <v/>
      </c>
      <c r="O15" s="139"/>
      <c r="P15" s="139"/>
      <c r="Q15" s="229"/>
      <c r="R15" s="232"/>
    </row>
    <row r="16" spans="1:18" ht="30" x14ac:dyDescent="0.25">
      <c r="A16" s="134" t="s">
        <v>21</v>
      </c>
      <c r="B16" s="135" t="s">
        <v>182</v>
      </c>
      <c r="C16" s="135" t="str">
        <f t="shared" si="3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/>
      <c r="M16" s="142">
        <f t="shared" si="1"/>
        <v>0</v>
      </c>
      <c r="N16" s="143" t="str">
        <f t="shared" si="2"/>
        <v/>
      </c>
      <c r="O16" s="139"/>
      <c r="P16" s="139"/>
      <c r="Q16" s="229"/>
      <c r="R16" s="232"/>
    </row>
    <row r="17" spans="1:18" x14ac:dyDescent="0.25">
      <c r="A17" s="134" t="s">
        <v>23</v>
      </c>
      <c r="B17" s="135" t="s">
        <v>182</v>
      </c>
      <c r="C17" s="135" t="str">
        <f t="shared" si="3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/>
      <c r="M17" s="142">
        <f t="shared" si="1"/>
        <v>0</v>
      </c>
      <c r="N17" s="143" t="str">
        <f t="shared" si="2"/>
        <v/>
      </c>
      <c r="O17" s="139"/>
      <c r="P17" s="139"/>
      <c r="Q17" s="229"/>
      <c r="R17" s="232"/>
    </row>
    <row r="18" spans="1:18" x14ac:dyDescent="0.25">
      <c r="A18" s="146" t="s">
        <v>25</v>
      </c>
      <c r="B18" s="147" t="s">
        <v>182</v>
      </c>
      <c r="C18" s="147" t="str">
        <f t="shared" si="3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/>
      <c r="M18" s="154">
        <f t="shared" si="1"/>
        <v>0</v>
      </c>
      <c r="N18" s="155" t="str">
        <f t="shared" si="2"/>
        <v/>
      </c>
      <c r="O18" s="151"/>
      <c r="P18" s="151"/>
      <c r="Q18" s="235"/>
      <c r="R18" s="236"/>
    </row>
    <row r="19" spans="1:18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/>
      <c r="M19" s="163">
        <f t="shared" si="1"/>
        <v>0</v>
      </c>
      <c r="N19" s="164" t="str">
        <f t="shared" si="2"/>
        <v/>
      </c>
      <c r="O19" s="210"/>
      <c r="P19" s="210"/>
      <c r="Q19" s="166">
        <f>P19-O19</f>
        <v>0</v>
      </c>
      <c r="R19" s="167" t="str">
        <f>IFERROR(P19/O19-1,"")</f>
        <v/>
      </c>
    </row>
    <row r="20" spans="1:18" x14ac:dyDescent="0.25">
      <c r="A20" s="168" t="s">
        <v>10</v>
      </c>
      <c r="B20" s="169" t="str">
        <f t="shared" ref="B20:B36" si="4">B19</f>
        <v>субъект РФ 1</v>
      </c>
      <c r="C20" s="169" t="str">
        <f t="shared" ref="C20:D35" si="5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/>
      <c r="M20" s="173">
        <f t="shared" si="1"/>
        <v>0</v>
      </c>
      <c r="N20" s="174" t="str">
        <f t="shared" si="2"/>
        <v/>
      </c>
      <c r="O20" s="139"/>
      <c r="P20" s="139"/>
      <c r="Q20" s="229"/>
      <c r="R20" s="232"/>
    </row>
    <row r="21" spans="1:18" x14ac:dyDescent="0.25">
      <c r="A21" s="177"/>
      <c r="B21" s="178" t="str">
        <f t="shared" si="4"/>
        <v>субъект РФ 1</v>
      </c>
      <c r="C21" s="178" t="str">
        <f t="shared" si="5"/>
        <v>ДЗО 1</v>
      </c>
      <c r="D21" s="179" t="str">
        <f t="shared" si="5"/>
        <v>филиал 1</v>
      </c>
      <c r="E21" s="180" t="s">
        <v>194</v>
      </c>
      <c r="F21" s="181"/>
      <c r="G21" s="182"/>
      <c r="H21" s="182"/>
      <c r="I21" s="183"/>
      <c r="J21" s="211"/>
      <c r="K21" s="185"/>
      <c r="L21" s="185" t="s">
        <v>195</v>
      </c>
      <c r="M21" s="185">
        <f t="shared" si="1"/>
        <v>0</v>
      </c>
      <c r="N21" s="186" t="str">
        <f t="shared" si="2"/>
        <v/>
      </c>
      <c r="O21" s="182"/>
      <c r="P21" s="182"/>
      <c r="Q21" s="230"/>
      <c r="R21" s="233"/>
    </row>
    <row r="22" spans="1:18" x14ac:dyDescent="0.25">
      <c r="A22" s="177"/>
      <c r="B22" s="178" t="str">
        <f t="shared" si="4"/>
        <v>субъект РФ 1</v>
      </c>
      <c r="C22" s="178" t="str">
        <f t="shared" si="5"/>
        <v>ДЗО 1</v>
      </c>
      <c r="D22" s="179" t="str">
        <f t="shared" si="5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 t="s">
        <v>197</v>
      </c>
      <c r="M22" s="185">
        <f t="shared" si="1"/>
        <v>0</v>
      </c>
      <c r="N22" s="186" t="str">
        <f t="shared" si="2"/>
        <v/>
      </c>
      <c r="O22" s="182"/>
      <c r="P22" s="182"/>
      <c r="Q22" s="230"/>
      <c r="R22" s="233"/>
    </row>
    <row r="23" spans="1:18" x14ac:dyDescent="0.25">
      <c r="A23" s="177"/>
      <c r="B23" s="178" t="str">
        <f t="shared" si="4"/>
        <v>субъект РФ 1</v>
      </c>
      <c r="C23" s="178" t="str">
        <f t="shared" si="5"/>
        <v>ДЗО 1</v>
      </c>
      <c r="D23" s="179" t="str">
        <f t="shared" si="5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 t="s">
        <v>199</v>
      </c>
      <c r="M23" s="185">
        <f t="shared" si="1"/>
        <v>0</v>
      </c>
      <c r="N23" s="186" t="str">
        <f t="shared" si="2"/>
        <v/>
      </c>
      <c r="O23" s="182"/>
      <c r="P23" s="182"/>
      <c r="Q23" s="230"/>
      <c r="R23" s="233"/>
    </row>
    <row r="24" spans="1:18" x14ac:dyDescent="0.25">
      <c r="A24" s="177"/>
      <c r="B24" s="178" t="str">
        <f t="shared" si="4"/>
        <v>субъект РФ 1</v>
      </c>
      <c r="C24" s="178" t="str">
        <f t="shared" si="5"/>
        <v>ДЗО 1</v>
      </c>
      <c r="D24" s="179" t="str">
        <f t="shared" si="5"/>
        <v>филиал 1</v>
      </c>
      <c r="E24" s="180" t="s">
        <v>200</v>
      </c>
      <c r="F24" s="181"/>
      <c r="G24" s="182"/>
      <c r="H24" s="182"/>
      <c r="I24" s="183"/>
      <c r="J24" s="189"/>
      <c r="K24" s="190"/>
      <c r="L24" s="190"/>
      <c r="M24" s="185">
        <f t="shared" si="1"/>
        <v>0</v>
      </c>
      <c r="N24" s="186" t="str">
        <f t="shared" si="2"/>
        <v/>
      </c>
      <c r="O24" s="182"/>
      <c r="P24" s="182"/>
      <c r="Q24" s="230"/>
      <c r="R24" s="233"/>
    </row>
    <row r="25" spans="1:18" x14ac:dyDescent="0.25">
      <c r="A25" s="168" t="s">
        <v>13</v>
      </c>
      <c r="B25" s="169" t="str">
        <f t="shared" si="4"/>
        <v>субъект РФ 1</v>
      </c>
      <c r="C25" s="169" t="str">
        <f t="shared" si="5"/>
        <v>ДЗО 1</v>
      </c>
      <c r="D25" s="170" t="str">
        <f t="shared" si="5"/>
        <v>филиал 1</v>
      </c>
      <c r="E25" s="171" t="s">
        <v>201</v>
      </c>
      <c r="F25" s="138"/>
      <c r="G25" s="139"/>
      <c r="H25" s="139"/>
      <c r="I25" s="140"/>
      <c r="J25" s="172">
        <f>SUM(J26:J29)</f>
        <v>0</v>
      </c>
      <c r="K25" s="173">
        <f>SUM(K26:K29)</f>
        <v>0</v>
      </c>
      <c r="L25" s="173"/>
      <c r="M25" s="173">
        <f t="shared" si="1"/>
        <v>0</v>
      </c>
      <c r="N25" s="174" t="str">
        <f t="shared" si="2"/>
        <v/>
      </c>
      <c r="O25" s="139"/>
      <c r="P25" s="139"/>
      <c r="Q25" s="229"/>
      <c r="R25" s="232"/>
    </row>
    <row r="26" spans="1:18" x14ac:dyDescent="0.25">
      <c r="A26" s="177"/>
      <c r="B26" s="178" t="str">
        <f t="shared" si="4"/>
        <v>субъект РФ 1</v>
      </c>
      <c r="C26" s="178" t="str">
        <f t="shared" si="5"/>
        <v>ДЗО 1</v>
      </c>
      <c r="D26" s="179" t="str">
        <f t="shared" si="5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/>
      <c r="M26" s="185">
        <f t="shared" si="1"/>
        <v>0</v>
      </c>
      <c r="N26" s="186" t="str">
        <f t="shared" si="2"/>
        <v/>
      </c>
      <c r="O26" s="182"/>
      <c r="P26" s="182"/>
      <c r="Q26" s="230"/>
      <c r="R26" s="233"/>
    </row>
    <row r="27" spans="1:18" x14ac:dyDescent="0.25">
      <c r="A27" s="177"/>
      <c r="B27" s="178" t="str">
        <f t="shared" si="4"/>
        <v>субъект РФ 1</v>
      </c>
      <c r="C27" s="178" t="str">
        <f t="shared" si="5"/>
        <v>ДЗО 1</v>
      </c>
      <c r="D27" s="179" t="str">
        <f t="shared" si="5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/>
      <c r="M27" s="185">
        <f t="shared" si="1"/>
        <v>0</v>
      </c>
      <c r="N27" s="186" t="str">
        <f t="shared" si="2"/>
        <v/>
      </c>
      <c r="O27" s="182"/>
      <c r="P27" s="182"/>
      <c r="Q27" s="230"/>
      <c r="R27" s="233"/>
    </row>
    <row r="28" spans="1:18" x14ac:dyDescent="0.25">
      <c r="A28" s="177"/>
      <c r="B28" s="178" t="str">
        <f t="shared" si="4"/>
        <v>субъект РФ 1</v>
      </c>
      <c r="C28" s="178" t="str">
        <f t="shared" si="5"/>
        <v>ДЗО 1</v>
      </c>
      <c r="D28" s="179" t="str">
        <f t="shared" si="5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/>
      <c r="M28" s="185">
        <f t="shared" si="1"/>
        <v>0</v>
      </c>
      <c r="N28" s="186" t="str">
        <f t="shared" si="2"/>
        <v/>
      </c>
      <c r="O28" s="182"/>
      <c r="P28" s="182"/>
      <c r="Q28" s="230"/>
      <c r="R28" s="233"/>
    </row>
    <row r="29" spans="1:18" x14ac:dyDescent="0.25">
      <c r="A29" s="177"/>
      <c r="B29" s="178" t="str">
        <f t="shared" si="4"/>
        <v>субъект РФ 1</v>
      </c>
      <c r="C29" s="178" t="str">
        <f t="shared" si="5"/>
        <v>ДЗО 1</v>
      </c>
      <c r="D29" s="179" t="str">
        <f t="shared" si="5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/>
      <c r="M29" s="185">
        <f t="shared" si="1"/>
        <v>0</v>
      </c>
      <c r="N29" s="186" t="str">
        <f t="shared" si="2"/>
        <v/>
      </c>
      <c r="O29" s="182"/>
      <c r="P29" s="182"/>
      <c r="Q29" s="230"/>
      <c r="R29" s="233"/>
    </row>
    <row r="30" spans="1:18" x14ac:dyDescent="0.25">
      <c r="A30" s="168" t="s">
        <v>15</v>
      </c>
      <c r="B30" s="169" t="str">
        <f t="shared" si="4"/>
        <v>субъект РФ 1</v>
      </c>
      <c r="C30" s="169" t="str">
        <f t="shared" si="5"/>
        <v>ДЗО 1</v>
      </c>
      <c r="D30" s="170" t="str">
        <f t="shared" si="5"/>
        <v>филиал 1</v>
      </c>
      <c r="E30" s="171" t="s">
        <v>186</v>
      </c>
      <c r="F30" s="212"/>
      <c r="G30" s="139"/>
      <c r="H30" s="139"/>
      <c r="I30" s="140"/>
      <c r="J30" s="172">
        <f>SUM(J31:J34)</f>
        <v>0</v>
      </c>
      <c r="K30" s="173">
        <f>SUM(K31:K34)</f>
        <v>0</v>
      </c>
      <c r="L30" s="173"/>
      <c r="M30" s="173">
        <f t="shared" si="1"/>
        <v>0</v>
      </c>
      <c r="N30" s="174" t="str">
        <f t="shared" si="2"/>
        <v/>
      </c>
      <c r="O30" s="139"/>
      <c r="P30" s="139"/>
      <c r="Q30" s="229"/>
      <c r="R30" s="232"/>
    </row>
    <row r="31" spans="1:18" x14ac:dyDescent="0.25">
      <c r="A31" s="177"/>
      <c r="B31" s="178" t="str">
        <f t="shared" si="4"/>
        <v>субъект РФ 1</v>
      </c>
      <c r="C31" s="178" t="str">
        <f t="shared" si="5"/>
        <v>ДЗО 1</v>
      </c>
      <c r="D31" s="179" t="str">
        <f t="shared" si="5"/>
        <v>филиал 1</v>
      </c>
      <c r="E31" s="191" t="s">
        <v>194</v>
      </c>
      <c r="F31" s="181"/>
      <c r="G31" s="182"/>
      <c r="H31" s="182"/>
      <c r="I31" s="183"/>
      <c r="J31" s="211"/>
      <c r="K31" s="185"/>
      <c r="L31" s="185"/>
      <c r="M31" s="185">
        <f t="shared" si="1"/>
        <v>0</v>
      </c>
      <c r="N31" s="186" t="str">
        <f t="shared" si="2"/>
        <v/>
      </c>
      <c r="O31" s="182"/>
      <c r="P31" s="182"/>
      <c r="Q31" s="230"/>
      <c r="R31" s="233"/>
    </row>
    <row r="32" spans="1:18" x14ac:dyDescent="0.25">
      <c r="A32" s="177"/>
      <c r="B32" s="178" t="str">
        <f t="shared" si="4"/>
        <v>субъект РФ 1</v>
      </c>
      <c r="C32" s="178" t="str">
        <f t="shared" si="5"/>
        <v>ДЗО 1</v>
      </c>
      <c r="D32" s="179" t="str">
        <f t="shared" si="5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/>
      <c r="M32" s="185">
        <f t="shared" si="1"/>
        <v>0</v>
      </c>
      <c r="N32" s="186" t="str">
        <f t="shared" si="2"/>
        <v/>
      </c>
      <c r="O32" s="182"/>
      <c r="P32" s="182"/>
      <c r="Q32" s="230"/>
      <c r="R32" s="233"/>
    </row>
    <row r="33" spans="1:18" x14ac:dyDescent="0.25">
      <c r="A33" s="177"/>
      <c r="B33" s="178" t="str">
        <f t="shared" si="4"/>
        <v>субъект РФ 1</v>
      </c>
      <c r="C33" s="178" t="str">
        <f t="shared" si="5"/>
        <v>ДЗО 1</v>
      </c>
      <c r="D33" s="179" t="str">
        <f t="shared" si="5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90"/>
      <c r="M33" s="185">
        <f t="shared" si="1"/>
        <v>0</v>
      </c>
      <c r="N33" s="186" t="str">
        <f t="shared" si="2"/>
        <v/>
      </c>
      <c r="O33" s="182"/>
      <c r="P33" s="182"/>
      <c r="Q33" s="230"/>
      <c r="R33" s="233"/>
    </row>
    <row r="34" spans="1:18" x14ac:dyDescent="0.25">
      <c r="A34" s="177"/>
      <c r="B34" s="178" t="str">
        <f t="shared" si="4"/>
        <v>субъект РФ 1</v>
      </c>
      <c r="C34" s="178" t="str">
        <f t="shared" si="5"/>
        <v>ДЗО 1</v>
      </c>
      <c r="D34" s="179" t="str">
        <f t="shared" si="5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/>
      <c r="M34" s="185">
        <f t="shared" si="1"/>
        <v>0</v>
      </c>
      <c r="N34" s="186" t="str">
        <f t="shared" si="2"/>
        <v/>
      </c>
      <c r="O34" s="182"/>
      <c r="P34" s="182"/>
      <c r="Q34" s="230"/>
      <c r="R34" s="233"/>
    </row>
    <row r="35" spans="1:18" x14ac:dyDescent="0.25">
      <c r="A35" s="168" t="s">
        <v>17</v>
      </c>
      <c r="B35" s="169" t="str">
        <f t="shared" si="4"/>
        <v>субъект РФ 1</v>
      </c>
      <c r="C35" s="169" t="str">
        <f t="shared" si="5"/>
        <v>ДЗО 1</v>
      </c>
      <c r="D35" s="170" t="str">
        <f t="shared" si="5"/>
        <v>филиал 1</v>
      </c>
      <c r="E35" s="171" t="s">
        <v>187</v>
      </c>
      <c r="F35" s="138"/>
      <c r="G35" s="139"/>
      <c r="H35" s="139"/>
      <c r="I35" s="140"/>
      <c r="J35" s="172">
        <f>SUM(J36:J39)</f>
        <v>0</v>
      </c>
      <c r="K35" s="173">
        <f>SUM(K36:K39)</f>
        <v>0</v>
      </c>
      <c r="L35" s="173"/>
      <c r="M35" s="173">
        <f t="shared" si="1"/>
        <v>0</v>
      </c>
      <c r="N35" s="174" t="str">
        <f t="shared" si="2"/>
        <v/>
      </c>
      <c r="O35" s="139"/>
      <c r="P35" s="139"/>
      <c r="Q35" s="229"/>
      <c r="R35" s="232"/>
    </row>
    <row r="36" spans="1:18" x14ac:dyDescent="0.25">
      <c r="A36" s="177"/>
      <c r="B36" s="178" t="str">
        <f t="shared" si="4"/>
        <v>субъект РФ 1</v>
      </c>
      <c r="C36" s="178" t="str">
        <f>C35</f>
        <v>ДЗО 1</v>
      </c>
      <c r="D36" s="179" t="str">
        <f>D35</f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1"/>
        <v>0</v>
      </c>
      <c r="N36" s="186" t="str">
        <f t="shared" si="2"/>
        <v/>
      </c>
      <c r="O36" s="182"/>
      <c r="P36" s="182"/>
      <c r="Q36" s="230"/>
      <c r="R36" s="233"/>
    </row>
    <row r="37" spans="1:18" x14ac:dyDescent="0.25">
      <c r="A37" s="177"/>
      <c r="B37" s="178" t="str">
        <f t="shared" ref="B37:D52" si="6">B36</f>
        <v>субъект РФ 1</v>
      </c>
      <c r="C37" s="178" t="str">
        <f t="shared" si="6"/>
        <v>ДЗО 1</v>
      </c>
      <c r="D37" s="179" t="str">
        <f t="shared" si="6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1"/>
        <v>0</v>
      </c>
      <c r="N37" s="186" t="str">
        <f t="shared" si="2"/>
        <v/>
      </c>
      <c r="O37" s="182"/>
      <c r="P37" s="182"/>
      <c r="Q37" s="230"/>
      <c r="R37" s="233"/>
    </row>
    <row r="38" spans="1:18" x14ac:dyDescent="0.25">
      <c r="A38" s="177"/>
      <c r="B38" s="178" t="str">
        <f t="shared" si="6"/>
        <v>субъект РФ 1</v>
      </c>
      <c r="C38" s="178" t="str">
        <f t="shared" si="6"/>
        <v>ДЗО 1</v>
      </c>
      <c r="D38" s="179" t="str">
        <f t="shared" si="6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1"/>
        <v>0</v>
      </c>
      <c r="N38" s="186" t="str">
        <f t="shared" si="2"/>
        <v/>
      </c>
      <c r="O38" s="182"/>
      <c r="P38" s="182"/>
      <c r="Q38" s="230"/>
      <c r="R38" s="233"/>
    </row>
    <row r="39" spans="1:18" x14ac:dyDescent="0.25">
      <c r="A39" s="177"/>
      <c r="B39" s="178" t="str">
        <f t="shared" si="6"/>
        <v>субъект РФ 1</v>
      </c>
      <c r="C39" s="178" t="str">
        <f t="shared" si="6"/>
        <v>ДЗО 1</v>
      </c>
      <c r="D39" s="179" t="str">
        <f t="shared" si="6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/>
      <c r="M39" s="185">
        <f t="shared" si="1"/>
        <v>0</v>
      </c>
      <c r="N39" s="186" t="str">
        <f t="shared" si="2"/>
        <v/>
      </c>
      <c r="O39" s="182"/>
      <c r="P39" s="182"/>
      <c r="Q39" s="230"/>
      <c r="R39" s="233"/>
    </row>
    <row r="40" spans="1:18" x14ac:dyDescent="0.25">
      <c r="A40" s="168" t="s">
        <v>19</v>
      </c>
      <c r="B40" s="169" t="str">
        <f t="shared" si="6"/>
        <v>субъект РФ 1</v>
      </c>
      <c r="C40" s="169" t="str">
        <f t="shared" si="6"/>
        <v>ДЗО 1</v>
      </c>
      <c r="D40" s="170" t="str">
        <f t="shared" si="6"/>
        <v>филиал 1</v>
      </c>
      <c r="E40" s="171" t="s">
        <v>188</v>
      </c>
      <c r="F40" s="138"/>
      <c r="G40" s="139"/>
      <c r="H40" s="139"/>
      <c r="I40" s="140"/>
      <c r="J40" s="172">
        <f>SUM(J41:J44)</f>
        <v>0</v>
      </c>
      <c r="K40" s="173">
        <f>SUM(K41:K44)</f>
        <v>0</v>
      </c>
      <c r="L40" s="173"/>
      <c r="M40" s="173">
        <f t="shared" si="1"/>
        <v>0</v>
      </c>
      <c r="N40" s="174" t="str">
        <f t="shared" si="2"/>
        <v/>
      </c>
      <c r="O40" s="139"/>
      <c r="P40" s="139"/>
      <c r="Q40" s="229"/>
      <c r="R40" s="232"/>
    </row>
    <row r="41" spans="1:18" x14ac:dyDescent="0.25">
      <c r="A41" s="177"/>
      <c r="B41" s="178" t="str">
        <f t="shared" si="6"/>
        <v>субъект РФ 1</v>
      </c>
      <c r="C41" s="178" t="str">
        <f t="shared" si="6"/>
        <v>ДЗО 1</v>
      </c>
      <c r="D41" s="179" t="str">
        <f t="shared" si="6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90"/>
      <c r="M41" s="185">
        <f t="shared" si="1"/>
        <v>0</v>
      </c>
      <c r="N41" s="186" t="str">
        <f t="shared" si="2"/>
        <v/>
      </c>
      <c r="O41" s="182"/>
      <c r="P41" s="182"/>
      <c r="Q41" s="230"/>
      <c r="R41" s="233"/>
    </row>
    <row r="42" spans="1:18" x14ac:dyDescent="0.25">
      <c r="A42" s="177"/>
      <c r="B42" s="178" t="str">
        <f t="shared" si="6"/>
        <v>субъект РФ 1</v>
      </c>
      <c r="C42" s="178" t="str">
        <f t="shared" si="6"/>
        <v>ДЗО 1</v>
      </c>
      <c r="D42" s="179" t="str">
        <f t="shared" si="6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90"/>
      <c r="M42" s="185">
        <f t="shared" si="1"/>
        <v>0</v>
      </c>
      <c r="N42" s="186" t="str">
        <f t="shared" si="2"/>
        <v/>
      </c>
      <c r="O42" s="182"/>
      <c r="P42" s="182"/>
      <c r="Q42" s="230"/>
      <c r="R42" s="233"/>
    </row>
    <row r="43" spans="1:18" x14ac:dyDescent="0.25">
      <c r="A43" s="177"/>
      <c r="B43" s="178" t="str">
        <f t="shared" si="6"/>
        <v>субъект РФ 1</v>
      </c>
      <c r="C43" s="178" t="str">
        <f t="shared" si="6"/>
        <v>ДЗО 1</v>
      </c>
      <c r="D43" s="179" t="str">
        <f t="shared" si="6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90"/>
      <c r="M43" s="185">
        <f t="shared" si="1"/>
        <v>0</v>
      </c>
      <c r="N43" s="186" t="str">
        <f t="shared" si="2"/>
        <v/>
      </c>
      <c r="O43" s="182"/>
      <c r="P43" s="182"/>
      <c r="Q43" s="230"/>
      <c r="R43" s="233"/>
    </row>
    <row r="44" spans="1:18" x14ac:dyDescent="0.25">
      <c r="A44" s="177"/>
      <c r="B44" s="178" t="str">
        <f t="shared" si="6"/>
        <v>субъект РФ 1</v>
      </c>
      <c r="C44" s="178" t="str">
        <f t="shared" si="6"/>
        <v>ДЗО 1</v>
      </c>
      <c r="D44" s="179" t="str">
        <f t="shared" si="6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/>
      <c r="M44" s="185">
        <f t="shared" si="1"/>
        <v>0</v>
      </c>
      <c r="N44" s="186" t="str">
        <f t="shared" si="2"/>
        <v/>
      </c>
      <c r="O44" s="182"/>
      <c r="P44" s="182"/>
      <c r="Q44" s="230"/>
      <c r="R44" s="233"/>
    </row>
    <row r="45" spans="1:18" ht="30" x14ac:dyDescent="0.25">
      <c r="A45" s="168" t="s">
        <v>21</v>
      </c>
      <c r="B45" s="169" t="str">
        <f t="shared" si="6"/>
        <v>субъект РФ 1</v>
      </c>
      <c r="C45" s="169" t="str">
        <f t="shared" si="6"/>
        <v>ДЗО 1</v>
      </c>
      <c r="D45" s="170" t="str">
        <f t="shared" si="6"/>
        <v>филиал 1</v>
      </c>
      <c r="E45" s="171" t="s">
        <v>189</v>
      </c>
      <c r="F45" s="138"/>
      <c r="G45" s="139"/>
      <c r="H45" s="139"/>
      <c r="I45" s="140"/>
      <c r="J45" s="172">
        <f>SUM(J46:J49)</f>
        <v>0</v>
      </c>
      <c r="K45" s="173">
        <f>SUM(K46:K49)</f>
        <v>0</v>
      </c>
      <c r="L45" s="173"/>
      <c r="M45" s="173">
        <f t="shared" si="1"/>
        <v>0</v>
      </c>
      <c r="N45" s="174" t="str">
        <f t="shared" si="2"/>
        <v/>
      </c>
      <c r="O45" s="139"/>
      <c r="P45" s="139"/>
      <c r="Q45" s="229"/>
      <c r="R45" s="232"/>
    </row>
    <row r="46" spans="1:18" x14ac:dyDescent="0.25">
      <c r="A46" s="177"/>
      <c r="B46" s="178" t="str">
        <f t="shared" si="6"/>
        <v>субъект РФ 1</v>
      </c>
      <c r="C46" s="178" t="str">
        <f t="shared" si="6"/>
        <v>ДЗО 1</v>
      </c>
      <c r="D46" s="179" t="str">
        <f t="shared" si="6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/>
      <c r="M46" s="185">
        <f t="shared" si="1"/>
        <v>0</v>
      </c>
      <c r="N46" s="186" t="str">
        <f t="shared" si="2"/>
        <v/>
      </c>
      <c r="O46" s="182"/>
      <c r="P46" s="182"/>
      <c r="Q46" s="230"/>
      <c r="R46" s="233"/>
    </row>
    <row r="47" spans="1:18" x14ac:dyDescent="0.25">
      <c r="A47" s="177"/>
      <c r="B47" s="178" t="str">
        <f t="shared" si="6"/>
        <v>субъект РФ 1</v>
      </c>
      <c r="C47" s="178" t="str">
        <f t="shared" si="6"/>
        <v>ДЗО 1</v>
      </c>
      <c r="D47" s="179" t="str">
        <f t="shared" si="6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/>
      <c r="M47" s="185">
        <f t="shared" si="1"/>
        <v>0</v>
      </c>
      <c r="N47" s="186" t="str">
        <f t="shared" si="2"/>
        <v/>
      </c>
      <c r="O47" s="182"/>
      <c r="P47" s="182"/>
      <c r="Q47" s="230"/>
      <c r="R47" s="233"/>
    </row>
    <row r="48" spans="1:18" x14ac:dyDescent="0.25">
      <c r="A48" s="177"/>
      <c r="B48" s="178" t="str">
        <f t="shared" si="6"/>
        <v>субъект РФ 1</v>
      </c>
      <c r="C48" s="178" t="str">
        <f t="shared" si="6"/>
        <v>ДЗО 1</v>
      </c>
      <c r="D48" s="179" t="str">
        <f t="shared" si="6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90"/>
      <c r="M48" s="185">
        <f t="shared" si="1"/>
        <v>0</v>
      </c>
      <c r="N48" s="186" t="str">
        <f t="shared" si="2"/>
        <v/>
      </c>
      <c r="O48" s="182"/>
      <c r="P48" s="182"/>
      <c r="Q48" s="230"/>
      <c r="R48" s="233"/>
    </row>
    <row r="49" spans="1:18" x14ac:dyDescent="0.25">
      <c r="A49" s="177"/>
      <c r="B49" s="178" t="str">
        <f t="shared" si="6"/>
        <v>субъект РФ 1</v>
      </c>
      <c r="C49" s="178" t="str">
        <f t="shared" si="6"/>
        <v>ДЗО 1</v>
      </c>
      <c r="D49" s="179" t="str">
        <f t="shared" si="6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/>
      <c r="M49" s="185">
        <f t="shared" si="1"/>
        <v>0</v>
      </c>
      <c r="N49" s="186" t="str">
        <f t="shared" si="2"/>
        <v/>
      </c>
      <c r="O49" s="182"/>
      <c r="P49" s="182"/>
      <c r="Q49" s="230"/>
      <c r="R49" s="233"/>
    </row>
    <row r="50" spans="1:18" x14ac:dyDescent="0.25">
      <c r="A50" s="168" t="s">
        <v>23</v>
      </c>
      <c r="B50" s="169" t="str">
        <f t="shared" si="6"/>
        <v>субъект РФ 1</v>
      </c>
      <c r="C50" s="169" t="str">
        <f t="shared" si="6"/>
        <v>ДЗО 1</v>
      </c>
      <c r="D50" s="170" t="str">
        <f t="shared" si="6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/>
      <c r="M50" s="193">
        <f t="shared" si="1"/>
        <v>0</v>
      </c>
      <c r="N50" s="194" t="str">
        <f t="shared" si="2"/>
        <v/>
      </c>
      <c r="O50" s="139"/>
      <c r="P50" s="139"/>
      <c r="Q50" s="229"/>
      <c r="R50" s="232"/>
    </row>
    <row r="51" spans="1:18" x14ac:dyDescent="0.25">
      <c r="A51" s="168" t="s">
        <v>25</v>
      </c>
      <c r="B51" s="169" t="str">
        <f t="shared" si="6"/>
        <v>субъект РФ 1</v>
      </c>
      <c r="C51" s="169" t="str">
        <f t="shared" si="6"/>
        <v>ДЗО 1</v>
      </c>
      <c r="D51" s="170" t="str">
        <f t="shared" si="6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/>
      <c r="M51" s="173">
        <f t="shared" si="1"/>
        <v>0</v>
      </c>
      <c r="N51" s="174" t="str">
        <f t="shared" si="2"/>
        <v/>
      </c>
      <c r="O51" s="139"/>
      <c r="P51" s="139"/>
      <c r="Q51" s="229"/>
      <c r="R51" s="232"/>
    </row>
    <row r="52" spans="1:18" x14ac:dyDescent="0.25">
      <c r="A52" s="177"/>
      <c r="B52" s="178" t="str">
        <f t="shared" si="6"/>
        <v>субъект РФ 1</v>
      </c>
      <c r="C52" s="178" t="str">
        <f t="shared" si="6"/>
        <v>ДЗО 1</v>
      </c>
      <c r="D52" s="179" t="str">
        <f t="shared" si="6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/>
      <c r="M52" s="185">
        <f t="shared" si="1"/>
        <v>0</v>
      </c>
      <c r="N52" s="186" t="str">
        <f t="shared" si="2"/>
        <v/>
      </c>
      <c r="O52" s="182"/>
      <c r="P52" s="182"/>
      <c r="Q52" s="230"/>
      <c r="R52" s="233"/>
    </row>
    <row r="53" spans="1:18" x14ac:dyDescent="0.25">
      <c r="A53" s="177"/>
      <c r="B53" s="178" t="str">
        <f t="shared" ref="B53:D55" si="7">B52</f>
        <v>субъект РФ 1</v>
      </c>
      <c r="C53" s="178" t="str">
        <f t="shared" si="7"/>
        <v>ДЗО 1</v>
      </c>
      <c r="D53" s="179" t="str">
        <f t="shared" si="7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/>
      <c r="M53" s="185">
        <f t="shared" si="1"/>
        <v>0</v>
      </c>
      <c r="N53" s="186" t="str">
        <f t="shared" si="2"/>
        <v/>
      </c>
      <c r="O53" s="182"/>
      <c r="P53" s="182"/>
      <c r="Q53" s="230"/>
      <c r="R53" s="233"/>
    </row>
    <row r="54" spans="1:18" x14ac:dyDescent="0.25">
      <c r="A54" s="177"/>
      <c r="B54" s="178" t="str">
        <f t="shared" si="7"/>
        <v>субъект РФ 1</v>
      </c>
      <c r="C54" s="178" t="str">
        <f t="shared" si="7"/>
        <v>ДЗО 1</v>
      </c>
      <c r="D54" s="179" t="str">
        <f t="shared" si="7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/>
      <c r="M54" s="185">
        <f t="shared" si="1"/>
        <v>0</v>
      </c>
      <c r="N54" s="186" t="str">
        <f t="shared" si="2"/>
        <v/>
      </c>
      <c r="O54" s="182"/>
      <c r="P54" s="182"/>
      <c r="Q54" s="230"/>
      <c r="R54" s="233"/>
    </row>
    <row r="55" spans="1:18" ht="15.75" thickBot="1" x14ac:dyDescent="0.3">
      <c r="A55" s="197"/>
      <c r="B55" s="198" t="str">
        <f t="shared" si="7"/>
        <v>субъект РФ 1</v>
      </c>
      <c r="C55" s="198" t="str">
        <f t="shared" si="7"/>
        <v>ДЗО 1</v>
      </c>
      <c r="D55" s="199" t="str">
        <f t="shared" si="7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/>
      <c r="M55" s="205">
        <f t="shared" si="1"/>
        <v>0</v>
      </c>
      <c r="N55" s="206" t="str">
        <f t="shared" si="2"/>
        <v/>
      </c>
      <c r="O55" s="202"/>
      <c r="P55" s="202"/>
      <c r="Q55" s="231"/>
      <c r="R55" s="234"/>
    </row>
  </sheetData>
  <autoFilter ref="A9:E55"/>
  <customSheetViews>
    <customSheetView guid="{9A943EE5-4332-418A-A0F3-826318CDB5F0}" scale="85" showAutoFilter="1" state="hidden">
      <pane xSplit="5" ySplit="9" topLeftCell="J10" activePane="bottomRight" state="frozen"/>
      <selection pane="bottomRight" activeCell="O14" sqref="O14"/>
      <pageMargins left="0.7" right="0.7" top="0.75" bottom="0.75" header="0.3" footer="0.3"/>
      <pageSetup paperSize="9" orientation="portrait" r:id="rId1"/>
      <autoFilter ref="A9:E55"/>
    </customSheetView>
    <customSheetView guid="{A3F75126-AB89-40B3-A1FB-70723A76F2EB}" scale="85" showAutoFilter="1" state="hidden">
      <pane xSplit="5" ySplit="9" topLeftCell="J10" activePane="bottomRight" state="frozen"/>
      <selection pane="bottomRight" activeCell="O14" sqref="O14"/>
      <pageMargins left="0.7" right="0.7" top="0.75" bottom="0.75" header="0.3" footer="0.3"/>
      <pageSetup paperSize="9" orientation="portrait" r:id="rId2"/>
      <autoFilter ref="A9:E55"/>
    </customSheetView>
  </customSheetViews>
  <mergeCells count="18">
    <mergeCell ref="P7:P8"/>
    <mergeCell ref="Q7:R7"/>
    <mergeCell ref="J6:N6"/>
    <mergeCell ref="O6:R6"/>
    <mergeCell ref="F7:F8"/>
    <mergeCell ref="G7:G8"/>
    <mergeCell ref="H7:I7"/>
    <mergeCell ref="J7:J8"/>
    <mergeCell ref="K7:K8"/>
    <mergeCell ref="L7:L8"/>
    <mergeCell ref="M7:N7"/>
    <mergeCell ref="O7:O8"/>
    <mergeCell ref="F6:I6"/>
    <mergeCell ref="A6:A8"/>
    <mergeCell ref="B6:B8"/>
    <mergeCell ref="C6:C8"/>
    <mergeCell ref="D6:D8"/>
    <mergeCell ref="E6:E8"/>
  </mergeCells>
  <conditionalFormatting sqref="I10:I55">
    <cfRule type="cellIs" dxfId="43" priority="15" operator="lessThan">
      <formula>0</formula>
    </cfRule>
    <cfRule type="cellIs" dxfId="42" priority="16" operator="greaterThan">
      <formula>0</formula>
    </cfRule>
  </conditionalFormatting>
  <conditionalFormatting sqref="N10:N55">
    <cfRule type="cellIs" dxfId="41" priority="13" operator="lessThan">
      <formula>0</formula>
    </cfRule>
    <cfRule type="cellIs" dxfId="40" priority="14" operator="greaterThan">
      <formula>0</formula>
    </cfRule>
  </conditionalFormatting>
  <conditionalFormatting sqref="H10:H55">
    <cfRule type="cellIs" dxfId="39" priority="9" operator="lessThan">
      <formula>0</formula>
    </cfRule>
    <cfRule type="cellIs" dxfId="38" priority="10" operator="greaterThan">
      <formula>0</formula>
    </cfRule>
  </conditionalFormatting>
  <conditionalFormatting sqref="M10:M55">
    <cfRule type="cellIs" dxfId="37" priority="7" operator="lessThan">
      <formula>0</formula>
    </cfRule>
    <cfRule type="cellIs" dxfId="36" priority="8" operator="greaterThan">
      <formula>0</formula>
    </cfRule>
  </conditionalFormatting>
  <conditionalFormatting sqref="R10:R55">
    <cfRule type="cellIs" dxfId="35" priority="3" operator="lessThan">
      <formula>0</formula>
    </cfRule>
    <cfRule type="cellIs" dxfId="34" priority="4" operator="greaterThan">
      <formula>0</formula>
    </cfRule>
  </conditionalFormatting>
  <conditionalFormatting sqref="Q10:Q55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  <pageSetup paperSize="9"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pane xSplit="5" ySplit="9" topLeftCell="M10" activePane="bottomRight" state="frozen"/>
      <selection pane="topRight" activeCell="F1" sqref="F1"/>
      <selection pane="bottomLeft" activeCell="A10" sqref="A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351" t="s">
        <v>172</v>
      </c>
      <c r="B6" s="315" t="s">
        <v>1</v>
      </c>
      <c r="C6" s="315" t="s">
        <v>2</v>
      </c>
      <c r="D6" s="315" t="s">
        <v>3</v>
      </c>
      <c r="E6" s="357" t="s">
        <v>173</v>
      </c>
      <c r="F6" s="359" t="s">
        <v>174</v>
      </c>
      <c r="G6" s="334"/>
      <c r="H6" s="334"/>
      <c r="I6" s="348"/>
      <c r="J6" s="359" t="s">
        <v>175</v>
      </c>
      <c r="K6" s="334"/>
      <c r="L6" s="334"/>
      <c r="M6" s="348"/>
      <c r="N6" s="359" t="s">
        <v>211</v>
      </c>
      <c r="O6" s="334"/>
      <c r="P6" s="334"/>
      <c r="Q6" s="334"/>
      <c r="R6" s="334"/>
      <c r="S6" s="334"/>
      <c r="T6" s="334"/>
      <c r="U6" s="348"/>
    </row>
    <row r="7" spans="1:21" s="110" customFormat="1" ht="24.75" customHeight="1" x14ac:dyDescent="0.2">
      <c r="A7" s="352"/>
      <c r="B7" s="316"/>
      <c r="C7" s="316"/>
      <c r="D7" s="316"/>
      <c r="E7" s="358"/>
      <c r="F7" s="345">
        <v>2019</v>
      </c>
      <c r="G7" s="341">
        <v>2020</v>
      </c>
      <c r="H7" s="349" t="s">
        <v>177</v>
      </c>
      <c r="I7" s="350"/>
      <c r="J7" s="345">
        <v>2019</v>
      </c>
      <c r="K7" s="341">
        <v>2020</v>
      </c>
      <c r="L7" s="349" t="s">
        <v>177</v>
      </c>
      <c r="M7" s="350"/>
      <c r="N7" s="361" t="s">
        <v>212</v>
      </c>
      <c r="O7" s="360"/>
      <c r="P7" s="349" t="s">
        <v>176</v>
      </c>
      <c r="Q7" s="360"/>
      <c r="R7" s="349" t="s">
        <v>213</v>
      </c>
      <c r="S7" s="360"/>
      <c r="T7" s="349" t="s">
        <v>214</v>
      </c>
      <c r="U7" s="350"/>
    </row>
    <row r="8" spans="1:21" s="110" customFormat="1" ht="42.75" customHeight="1" thickBot="1" x14ac:dyDescent="0.25">
      <c r="A8" s="353"/>
      <c r="B8" s="354"/>
      <c r="C8" s="354"/>
      <c r="D8" s="354"/>
      <c r="E8" s="358"/>
      <c r="F8" s="346"/>
      <c r="G8" s="342"/>
      <c r="H8" s="113" t="s">
        <v>179</v>
      </c>
      <c r="I8" s="114" t="s">
        <v>180</v>
      </c>
      <c r="J8" s="346"/>
      <c r="K8" s="342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>SUMIFS(F18:F4992,$A18:$A4992,$A10,$C18:$C4992,$C10)</f>
        <v>0</v>
      </c>
      <c r="G10" s="128">
        <f>SUMIFS(G18:G4992,$A18:$A4992,$A10,$C18:$C4992,$C10)</f>
        <v>0</v>
      </c>
      <c r="H10" s="128">
        <f>G10-F10</f>
        <v>0</v>
      </c>
      <c r="I10" s="129" t="str">
        <f>IFERROR(G10/F10-1,"")</f>
        <v/>
      </c>
      <c r="J10" s="130">
        <f>SUM(J11:J18)</f>
        <v>0</v>
      </c>
      <c r="K10" s="128">
        <f>SUM(K11:K18)</f>
        <v>0</v>
      </c>
      <c r="L10" s="128">
        <f>K10-J10</f>
        <v>0</v>
      </c>
      <c r="M10" s="129" t="str">
        <f>IFERROR(K10/J10-1,"")</f>
        <v/>
      </c>
      <c r="N10" s="130">
        <f>SUM(N11:N18)</f>
        <v>0</v>
      </c>
      <c r="O10" s="128">
        <f>SUM(O11:O18)</f>
        <v>0</v>
      </c>
      <c r="P10" s="128">
        <f>SUM(P11:P18)</f>
        <v>0</v>
      </c>
      <c r="Q10" s="128">
        <f>SUM(Q11:Q18)</f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1">K11-J11</f>
        <v>0</v>
      </c>
      <c r="M11" s="143" t="str">
        <f t="shared" ref="M11:M55" si="2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3">O11-N11</f>
        <v>0</v>
      </c>
      <c r="S11" s="219" t="str">
        <f t="shared" ref="S11:S55" si="4">IFERROR(O11/N11-1,"")</f>
        <v/>
      </c>
      <c r="T11" s="144">
        <f t="shared" ref="T11:T55" si="5">Q11-P11</f>
        <v>0</v>
      </c>
      <c r="U11" s="145" t="str">
        <f t="shared" ref="U11:U55" si="6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7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1"/>
        <v>0</v>
      </c>
      <c r="M12" s="143" t="str">
        <f t="shared" si="2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3"/>
        <v>0</v>
      </c>
      <c r="S12" s="219" t="str">
        <f t="shared" si="4"/>
        <v/>
      </c>
      <c r="T12" s="144">
        <f t="shared" si="5"/>
        <v>0</v>
      </c>
      <c r="U12" s="145" t="str">
        <f t="shared" si="6"/>
        <v/>
      </c>
    </row>
    <row r="13" spans="1:21" x14ac:dyDescent="0.25">
      <c r="A13" s="134" t="s">
        <v>15</v>
      </c>
      <c r="B13" s="135" t="s">
        <v>182</v>
      </c>
      <c r="C13" s="135" t="str">
        <f t="shared" si="7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1"/>
        <v>0</v>
      </c>
      <c r="M13" s="143" t="str">
        <f t="shared" si="2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3"/>
        <v>0</v>
      </c>
      <c r="S13" s="219" t="str">
        <f t="shared" si="4"/>
        <v/>
      </c>
      <c r="T13" s="144">
        <f t="shared" si="5"/>
        <v>0</v>
      </c>
      <c r="U13" s="145" t="str">
        <f t="shared" si="6"/>
        <v/>
      </c>
    </row>
    <row r="14" spans="1:21" x14ac:dyDescent="0.25">
      <c r="A14" s="134" t="s">
        <v>17</v>
      </c>
      <c r="B14" s="135" t="s">
        <v>182</v>
      </c>
      <c r="C14" s="135" t="str">
        <f t="shared" si="7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1"/>
        <v>0</v>
      </c>
      <c r="M14" s="143" t="str">
        <f t="shared" si="2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3"/>
        <v>0</v>
      </c>
      <c r="S14" s="219" t="str">
        <f t="shared" si="4"/>
        <v/>
      </c>
      <c r="T14" s="144">
        <f t="shared" si="5"/>
        <v>0</v>
      </c>
      <c r="U14" s="145" t="str">
        <f t="shared" si="6"/>
        <v/>
      </c>
    </row>
    <row r="15" spans="1:21" x14ac:dyDescent="0.25">
      <c r="A15" s="134" t="s">
        <v>19</v>
      </c>
      <c r="B15" s="135" t="s">
        <v>182</v>
      </c>
      <c r="C15" s="135" t="str">
        <f t="shared" si="7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1"/>
        <v>0</v>
      </c>
      <c r="M15" s="143" t="str">
        <f t="shared" si="2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3"/>
        <v>0</v>
      </c>
      <c r="S15" s="219" t="str">
        <f t="shared" si="4"/>
        <v/>
      </c>
      <c r="T15" s="144">
        <f t="shared" si="5"/>
        <v>0</v>
      </c>
      <c r="U15" s="145" t="str">
        <f t="shared" si="6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7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1"/>
        <v>0</v>
      </c>
      <c r="M16" s="143" t="str">
        <f t="shared" si="2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3"/>
        <v>0</v>
      </c>
      <c r="S16" s="219" t="str">
        <f t="shared" si="4"/>
        <v/>
      </c>
      <c r="T16" s="144">
        <f t="shared" si="5"/>
        <v>0</v>
      </c>
      <c r="U16" s="145" t="str">
        <f t="shared" si="6"/>
        <v/>
      </c>
    </row>
    <row r="17" spans="1:21" x14ac:dyDescent="0.25">
      <c r="A17" s="134" t="s">
        <v>23</v>
      </c>
      <c r="B17" s="135" t="s">
        <v>182</v>
      </c>
      <c r="C17" s="135" t="str">
        <f t="shared" si="7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1"/>
        <v>0</v>
      </c>
      <c r="M17" s="143" t="str">
        <f t="shared" si="2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3"/>
        <v>0</v>
      </c>
      <c r="S17" s="219" t="str">
        <f t="shared" si="4"/>
        <v/>
      </c>
      <c r="T17" s="144">
        <f t="shared" si="5"/>
        <v>0</v>
      </c>
      <c r="U17" s="145" t="str">
        <f t="shared" si="6"/>
        <v/>
      </c>
    </row>
    <row r="18" spans="1:21" x14ac:dyDescent="0.25">
      <c r="A18" s="146" t="s">
        <v>25</v>
      </c>
      <c r="B18" s="147" t="s">
        <v>182</v>
      </c>
      <c r="C18" s="147" t="str">
        <f t="shared" si="7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1"/>
        <v>0</v>
      </c>
      <c r="M18" s="155" t="str">
        <f t="shared" si="2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3"/>
        <v>0</v>
      </c>
      <c r="S18" s="220" t="str">
        <f t="shared" si="4"/>
        <v/>
      </c>
      <c r="T18" s="156">
        <f t="shared" si="5"/>
        <v>0</v>
      </c>
      <c r="U18" s="157" t="str">
        <f t="shared" si="6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1"/>
        <v>0</v>
      </c>
      <c r="M19" s="164" t="str">
        <f t="shared" si="2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3"/>
        <v>0</v>
      </c>
      <c r="S19" s="221" t="str">
        <f t="shared" si="4"/>
        <v/>
      </c>
      <c r="T19" s="166">
        <f t="shared" si="5"/>
        <v>0</v>
      </c>
      <c r="U19" s="167" t="str">
        <f t="shared" si="6"/>
        <v/>
      </c>
    </row>
    <row r="20" spans="1:21" x14ac:dyDescent="0.25">
      <c r="A20" s="168" t="s">
        <v>10</v>
      </c>
      <c r="B20" s="169" t="str">
        <f t="shared" ref="B20:B36" si="8">B19</f>
        <v>субъект РФ 1</v>
      </c>
      <c r="C20" s="169" t="str">
        <f t="shared" ref="C20:D35" si="9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1"/>
        <v>0</v>
      </c>
      <c r="M20" s="174" t="str">
        <f t="shared" si="2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3"/>
        <v>0</v>
      </c>
      <c r="S20" s="222" t="str">
        <f t="shared" si="4"/>
        <v/>
      </c>
      <c r="T20" s="175">
        <f t="shared" si="5"/>
        <v>0</v>
      </c>
      <c r="U20" s="176" t="str">
        <f t="shared" si="6"/>
        <v/>
      </c>
    </row>
    <row r="21" spans="1:21" x14ac:dyDescent="0.25">
      <c r="A21" s="177"/>
      <c r="B21" s="178" t="str">
        <f t="shared" si="8"/>
        <v>субъект РФ 1</v>
      </c>
      <c r="C21" s="178" t="str">
        <f t="shared" si="9"/>
        <v>ДЗО 1</v>
      </c>
      <c r="D21" s="179" t="str">
        <f t="shared" si="9"/>
        <v>филиал 1</v>
      </c>
      <c r="E21" s="191" t="s">
        <v>194</v>
      </c>
      <c r="F21" s="181"/>
      <c r="G21" s="182"/>
      <c r="H21" s="182"/>
      <c r="I21" s="183"/>
      <c r="J21" s="184"/>
      <c r="K21" s="185"/>
      <c r="L21" s="185">
        <f t="shared" si="1"/>
        <v>0</v>
      </c>
      <c r="M21" s="186" t="str">
        <f t="shared" si="2"/>
        <v/>
      </c>
      <c r="N21" s="184"/>
      <c r="O21" s="185"/>
      <c r="P21" s="185"/>
      <c r="Q21" s="185"/>
      <c r="R21" s="187">
        <f t="shared" si="3"/>
        <v>0</v>
      </c>
      <c r="S21" s="223" t="str">
        <f t="shared" si="4"/>
        <v/>
      </c>
      <c r="T21" s="187">
        <f t="shared" si="5"/>
        <v>0</v>
      </c>
      <c r="U21" s="188" t="str">
        <f t="shared" si="6"/>
        <v/>
      </c>
    </row>
    <row r="22" spans="1:21" x14ac:dyDescent="0.25">
      <c r="A22" s="177"/>
      <c r="B22" s="178" t="str">
        <f t="shared" si="8"/>
        <v>субъект РФ 1</v>
      </c>
      <c r="C22" s="178" t="str">
        <f t="shared" si="9"/>
        <v>ДЗО 1</v>
      </c>
      <c r="D22" s="179" t="str">
        <f t="shared" si="9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1"/>
        <v>0</v>
      </c>
      <c r="M22" s="186" t="str">
        <f t="shared" si="2"/>
        <v/>
      </c>
      <c r="N22" s="184"/>
      <c r="O22" s="185"/>
      <c r="P22" s="185"/>
      <c r="Q22" s="185"/>
      <c r="R22" s="187">
        <f t="shared" si="3"/>
        <v>0</v>
      </c>
      <c r="S22" s="223" t="str">
        <f t="shared" si="4"/>
        <v/>
      </c>
      <c r="T22" s="187">
        <f t="shared" si="5"/>
        <v>0</v>
      </c>
      <c r="U22" s="188" t="str">
        <f t="shared" si="6"/>
        <v/>
      </c>
    </row>
    <row r="23" spans="1:21" x14ac:dyDescent="0.25">
      <c r="A23" s="177"/>
      <c r="B23" s="178" t="str">
        <f t="shared" si="8"/>
        <v>субъект РФ 1</v>
      </c>
      <c r="C23" s="178" t="str">
        <f t="shared" si="9"/>
        <v>ДЗО 1</v>
      </c>
      <c r="D23" s="179" t="str">
        <f t="shared" si="9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1"/>
        <v>0</v>
      </c>
      <c r="M23" s="186" t="str">
        <f t="shared" si="2"/>
        <v/>
      </c>
      <c r="N23" s="184"/>
      <c r="O23" s="185"/>
      <c r="P23" s="185"/>
      <c r="Q23" s="185"/>
      <c r="R23" s="187">
        <f t="shared" si="3"/>
        <v>0</v>
      </c>
      <c r="S23" s="223" t="str">
        <f t="shared" si="4"/>
        <v/>
      </c>
      <c r="T23" s="187">
        <f t="shared" si="5"/>
        <v>0</v>
      </c>
      <c r="U23" s="188" t="str">
        <f t="shared" si="6"/>
        <v/>
      </c>
    </row>
    <row r="24" spans="1:21" x14ac:dyDescent="0.25">
      <c r="A24" s="177"/>
      <c r="B24" s="178" t="str">
        <f t="shared" si="8"/>
        <v>субъект РФ 1</v>
      </c>
      <c r="C24" s="178" t="str">
        <f t="shared" si="9"/>
        <v>ДЗО 1</v>
      </c>
      <c r="D24" s="179" t="str">
        <f t="shared" si="9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1"/>
        <v>0</v>
      </c>
      <c r="M24" s="186" t="str">
        <f t="shared" si="2"/>
        <v/>
      </c>
      <c r="N24" s="189"/>
      <c r="O24" s="190"/>
      <c r="P24" s="190"/>
      <c r="Q24" s="190"/>
      <c r="R24" s="187">
        <f t="shared" si="3"/>
        <v>0</v>
      </c>
      <c r="S24" s="223" t="str">
        <f t="shared" si="4"/>
        <v/>
      </c>
      <c r="T24" s="187">
        <f t="shared" si="5"/>
        <v>0</v>
      </c>
      <c r="U24" s="188" t="str">
        <f t="shared" si="6"/>
        <v/>
      </c>
    </row>
    <row r="25" spans="1:21" x14ac:dyDescent="0.25">
      <c r="A25" s="168" t="s">
        <v>13</v>
      </c>
      <c r="B25" s="169" t="str">
        <f t="shared" si="8"/>
        <v>субъект РФ 1</v>
      </c>
      <c r="C25" s="169" t="str">
        <f t="shared" si="9"/>
        <v>ДЗО 1</v>
      </c>
      <c r="D25" s="170" t="str">
        <f t="shared" si="9"/>
        <v>филиал 1</v>
      </c>
      <c r="E25" s="171" t="s">
        <v>201</v>
      </c>
      <c r="F25" s="138"/>
      <c r="G25" s="139"/>
      <c r="H25" s="139"/>
      <c r="I25" s="140"/>
      <c r="J25" s="172">
        <f>SUM(J26:J29)</f>
        <v>0</v>
      </c>
      <c r="K25" s="173">
        <f>SUM(K26:K29)</f>
        <v>0</v>
      </c>
      <c r="L25" s="173">
        <f t="shared" si="1"/>
        <v>0</v>
      </c>
      <c r="M25" s="174" t="str">
        <f t="shared" si="2"/>
        <v/>
      </c>
      <c r="N25" s="172">
        <f>SUM(N26:N29)</f>
        <v>0</v>
      </c>
      <c r="O25" s="173">
        <f>SUM(O26:O29)</f>
        <v>0</v>
      </c>
      <c r="P25" s="173">
        <f>SUM(P26:P29)</f>
        <v>0</v>
      </c>
      <c r="Q25" s="173">
        <f>SUM(Q26:Q29)</f>
        <v>0</v>
      </c>
      <c r="R25" s="175">
        <f t="shared" si="3"/>
        <v>0</v>
      </c>
      <c r="S25" s="222" t="str">
        <f t="shared" si="4"/>
        <v/>
      </c>
      <c r="T25" s="175">
        <f t="shared" si="5"/>
        <v>0</v>
      </c>
      <c r="U25" s="176" t="str">
        <f t="shared" si="6"/>
        <v/>
      </c>
    </row>
    <row r="26" spans="1:21" x14ac:dyDescent="0.25">
      <c r="A26" s="177"/>
      <c r="B26" s="178" t="str">
        <f t="shared" si="8"/>
        <v>субъект РФ 1</v>
      </c>
      <c r="C26" s="178" t="str">
        <f t="shared" si="9"/>
        <v>ДЗО 1</v>
      </c>
      <c r="D26" s="179" t="str">
        <f t="shared" si="9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1"/>
        <v>0</v>
      </c>
      <c r="M26" s="186" t="str">
        <f t="shared" si="2"/>
        <v/>
      </c>
      <c r="N26" s="184"/>
      <c r="O26" s="185"/>
      <c r="P26" s="185"/>
      <c r="Q26" s="185"/>
      <c r="R26" s="187">
        <f t="shared" si="3"/>
        <v>0</v>
      </c>
      <c r="S26" s="223" t="str">
        <f t="shared" si="4"/>
        <v/>
      </c>
      <c r="T26" s="187">
        <f t="shared" si="5"/>
        <v>0</v>
      </c>
      <c r="U26" s="188" t="str">
        <f t="shared" si="6"/>
        <v/>
      </c>
    </row>
    <row r="27" spans="1:21" x14ac:dyDescent="0.25">
      <c r="A27" s="177"/>
      <c r="B27" s="178" t="str">
        <f t="shared" si="8"/>
        <v>субъект РФ 1</v>
      </c>
      <c r="C27" s="178" t="str">
        <f t="shared" si="9"/>
        <v>ДЗО 1</v>
      </c>
      <c r="D27" s="179" t="str">
        <f t="shared" si="9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1"/>
        <v>0</v>
      </c>
      <c r="M27" s="186" t="str">
        <f t="shared" si="2"/>
        <v/>
      </c>
      <c r="N27" s="184"/>
      <c r="O27" s="185"/>
      <c r="P27" s="185"/>
      <c r="Q27" s="185"/>
      <c r="R27" s="187">
        <f t="shared" si="3"/>
        <v>0</v>
      </c>
      <c r="S27" s="223" t="str">
        <f t="shared" si="4"/>
        <v/>
      </c>
      <c r="T27" s="187">
        <f t="shared" si="5"/>
        <v>0</v>
      </c>
      <c r="U27" s="188" t="str">
        <f t="shared" si="6"/>
        <v/>
      </c>
    </row>
    <row r="28" spans="1:21" x14ac:dyDescent="0.25">
      <c r="A28" s="177"/>
      <c r="B28" s="178" t="str">
        <f t="shared" si="8"/>
        <v>субъект РФ 1</v>
      </c>
      <c r="C28" s="178" t="str">
        <f t="shared" si="9"/>
        <v>ДЗО 1</v>
      </c>
      <c r="D28" s="179" t="str">
        <f t="shared" si="9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1"/>
        <v>0</v>
      </c>
      <c r="M28" s="186" t="str">
        <f t="shared" si="2"/>
        <v/>
      </c>
      <c r="N28" s="184"/>
      <c r="O28" s="185"/>
      <c r="P28" s="185"/>
      <c r="Q28" s="185"/>
      <c r="R28" s="187">
        <f t="shared" si="3"/>
        <v>0</v>
      </c>
      <c r="S28" s="223" t="str">
        <f t="shared" si="4"/>
        <v/>
      </c>
      <c r="T28" s="187">
        <f t="shared" si="5"/>
        <v>0</v>
      </c>
      <c r="U28" s="188" t="str">
        <f t="shared" si="6"/>
        <v/>
      </c>
    </row>
    <row r="29" spans="1:21" x14ac:dyDescent="0.25">
      <c r="A29" s="177"/>
      <c r="B29" s="178" t="str">
        <f t="shared" si="8"/>
        <v>субъект РФ 1</v>
      </c>
      <c r="C29" s="178" t="str">
        <f t="shared" si="9"/>
        <v>ДЗО 1</v>
      </c>
      <c r="D29" s="179" t="str">
        <f t="shared" si="9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1"/>
        <v>0</v>
      </c>
      <c r="M29" s="186" t="str">
        <f t="shared" si="2"/>
        <v/>
      </c>
      <c r="N29" s="184"/>
      <c r="O29" s="185"/>
      <c r="P29" s="185"/>
      <c r="Q29" s="185"/>
      <c r="R29" s="187">
        <f t="shared" si="3"/>
        <v>0</v>
      </c>
      <c r="S29" s="223" t="str">
        <f t="shared" si="4"/>
        <v/>
      </c>
      <c r="T29" s="187">
        <f t="shared" si="5"/>
        <v>0</v>
      </c>
      <c r="U29" s="188" t="str">
        <f t="shared" si="6"/>
        <v/>
      </c>
    </row>
    <row r="30" spans="1:21" x14ac:dyDescent="0.25">
      <c r="A30" s="168" t="s">
        <v>15</v>
      </c>
      <c r="B30" s="169" t="str">
        <f t="shared" si="8"/>
        <v>субъект РФ 1</v>
      </c>
      <c r="C30" s="169" t="str">
        <f t="shared" si="9"/>
        <v>ДЗО 1</v>
      </c>
      <c r="D30" s="170" t="str">
        <f t="shared" si="9"/>
        <v>филиал 1</v>
      </c>
      <c r="E30" s="171" t="s">
        <v>186</v>
      </c>
      <c r="F30" s="138"/>
      <c r="G30" s="139"/>
      <c r="H30" s="139"/>
      <c r="I30" s="140"/>
      <c r="J30" s="172">
        <f>SUM(J31:J34)</f>
        <v>0</v>
      </c>
      <c r="K30" s="173">
        <f>SUM(K31:K34)</f>
        <v>0</v>
      </c>
      <c r="L30" s="173">
        <f t="shared" si="1"/>
        <v>0</v>
      </c>
      <c r="M30" s="174" t="str">
        <f t="shared" si="2"/>
        <v/>
      </c>
      <c r="N30" s="172">
        <f>SUM(N31:N34)</f>
        <v>0</v>
      </c>
      <c r="O30" s="173">
        <f>SUM(O31:O34)</f>
        <v>0</v>
      </c>
      <c r="P30" s="173">
        <f>SUM(P31:P34)</f>
        <v>0</v>
      </c>
      <c r="Q30" s="173">
        <f>SUM(Q31:Q34)</f>
        <v>0</v>
      </c>
      <c r="R30" s="175">
        <f t="shared" si="3"/>
        <v>0</v>
      </c>
      <c r="S30" s="222" t="str">
        <f t="shared" si="4"/>
        <v/>
      </c>
      <c r="T30" s="175">
        <f t="shared" si="5"/>
        <v>0</v>
      </c>
      <c r="U30" s="176" t="str">
        <f t="shared" si="6"/>
        <v/>
      </c>
    </row>
    <row r="31" spans="1:21" x14ac:dyDescent="0.25">
      <c r="A31" s="177"/>
      <c r="B31" s="178" t="str">
        <f t="shared" si="8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1"/>
        <v>0</v>
      </c>
      <c r="M31" s="186" t="str">
        <f t="shared" si="2"/>
        <v/>
      </c>
      <c r="N31" s="184"/>
      <c r="O31" s="185"/>
      <c r="P31" s="185"/>
      <c r="Q31" s="185"/>
      <c r="R31" s="187">
        <f t="shared" si="3"/>
        <v>0</v>
      </c>
      <c r="S31" s="223" t="str">
        <f t="shared" si="4"/>
        <v/>
      </c>
      <c r="T31" s="187">
        <f t="shared" si="5"/>
        <v>0</v>
      </c>
      <c r="U31" s="188" t="str">
        <f t="shared" si="6"/>
        <v/>
      </c>
    </row>
    <row r="32" spans="1:21" x14ac:dyDescent="0.25">
      <c r="A32" s="177"/>
      <c r="B32" s="178" t="str">
        <f t="shared" si="8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1"/>
        <v>0</v>
      </c>
      <c r="M32" s="186" t="str">
        <f t="shared" si="2"/>
        <v/>
      </c>
      <c r="N32" s="184"/>
      <c r="O32" s="185"/>
      <c r="P32" s="185"/>
      <c r="Q32" s="185"/>
      <c r="R32" s="187">
        <f t="shared" si="3"/>
        <v>0</v>
      </c>
      <c r="S32" s="223" t="str">
        <f t="shared" si="4"/>
        <v/>
      </c>
      <c r="T32" s="187">
        <f t="shared" si="5"/>
        <v>0</v>
      </c>
      <c r="U32" s="188" t="str">
        <f t="shared" si="6"/>
        <v/>
      </c>
    </row>
    <row r="33" spans="1:21" x14ac:dyDescent="0.25">
      <c r="A33" s="177"/>
      <c r="B33" s="178" t="str">
        <f t="shared" si="8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1"/>
        <v>0</v>
      </c>
      <c r="M33" s="186" t="str">
        <f t="shared" si="2"/>
        <v/>
      </c>
      <c r="N33" s="189"/>
      <c r="O33" s="190"/>
      <c r="P33" s="190"/>
      <c r="Q33" s="190"/>
      <c r="R33" s="187">
        <f t="shared" si="3"/>
        <v>0</v>
      </c>
      <c r="S33" s="223" t="str">
        <f t="shared" si="4"/>
        <v/>
      </c>
      <c r="T33" s="187">
        <f t="shared" si="5"/>
        <v>0</v>
      </c>
      <c r="U33" s="188" t="str">
        <f t="shared" si="6"/>
        <v/>
      </c>
    </row>
    <row r="34" spans="1:21" x14ac:dyDescent="0.25">
      <c r="A34" s="177"/>
      <c r="B34" s="178" t="str">
        <f t="shared" si="8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1"/>
        <v>0</v>
      </c>
      <c r="M34" s="186" t="str">
        <f t="shared" si="2"/>
        <v/>
      </c>
      <c r="N34" s="184"/>
      <c r="O34" s="185"/>
      <c r="P34" s="185"/>
      <c r="Q34" s="185"/>
      <c r="R34" s="187">
        <f t="shared" si="3"/>
        <v>0</v>
      </c>
      <c r="S34" s="223" t="str">
        <f t="shared" si="4"/>
        <v/>
      </c>
      <c r="T34" s="187">
        <f t="shared" si="5"/>
        <v>0</v>
      </c>
      <c r="U34" s="188" t="str">
        <f t="shared" si="6"/>
        <v/>
      </c>
    </row>
    <row r="35" spans="1:21" x14ac:dyDescent="0.25">
      <c r="A35" s="168" t="s">
        <v>17</v>
      </c>
      <c r="B35" s="169" t="str">
        <f t="shared" si="8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187</v>
      </c>
      <c r="F35" s="138"/>
      <c r="G35" s="139"/>
      <c r="H35" s="139"/>
      <c r="I35" s="140"/>
      <c r="J35" s="172">
        <f>SUM(J36:J39)</f>
        <v>0</v>
      </c>
      <c r="K35" s="173">
        <f>SUM(K36:K39)</f>
        <v>0</v>
      </c>
      <c r="L35" s="173">
        <f t="shared" si="1"/>
        <v>0</v>
      </c>
      <c r="M35" s="174" t="str">
        <f t="shared" si="2"/>
        <v/>
      </c>
      <c r="N35" s="172">
        <f>SUM(N36:N39)</f>
        <v>0</v>
      </c>
      <c r="O35" s="173">
        <f>SUM(O36:O39)</f>
        <v>0</v>
      </c>
      <c r="P35" s="173">
        <f>SUM(P36:P39)</f>
        <v>0</v>
      </c>
      <c r="Q35" s="173">
        <f>SUM(Q36:Q39)</f>
        <v>0</v>
      </c>
      <c r="R35" s="175">
        <f t="shared" si="3"/>
        <v>0</v>
      </c>
      <c r="S35" s="222" t="str">
        <f t="shared" si="4"/>
        <v/>
      </c>
      <c r="T35" s="175">
        <f t="shared" si="5"/>
        <v>0</v>
      </c>
      <c r="U35" s="176" t="str">
        <f t="shared" si="6"/>
        <v/>
      </c>
    </row>
    <row r="36" spans="1:21" x14ac:dyDescent="0.25">
      <c r="A36" s="177"/>
      <c r="B36" s="178" t="str">
        <f t="shared" si="8"/>
        <v>субъект РФ 1</v>
      </c>
      <c r="C36" s="178" t="str">
        <f>C35</f>
        <v>ДЗО 1</v>
      </c>
      <c r="D36" s="179" t="str">
        <f>D35</f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1"/>
        <v>0</v>
      </c>
      <c r="M36" s="186" t="str">
        <f t="shared" si="2"/>
        <v/>
      </c>
      <c r="N36" s="184"/>
      <c r="O36" s="185"/>
      <c r="P36" s="185"/>
      <c r="Q36" s="185"/>
      <c r="R36" s="187">
        <f t="shared" si="3"/>
        <v>0</v>
      </c>
      <c r="S36" s="223" t="str">
        <f t="shared" si="4"/>
        <v/>
      </c>
      <c r="T36" s="187">
        <f t="shared" si="5"/>
        <v>0</v>
      </c>
      <c r="U36" s="188" t="str">
        <f t="shared" si="6"/>
        <v/>
      </c>
    </row>
    <row r="37" spans="1:21" x14ac:dyDescent="0.25">
      <c r="A37" s="177"/>
      <c r="B37" s="178" t="str">
        <f t="shared" ref="B37:D52" si="10">B36</f>
        <v>субъект РФ 1</v>
      </c>
      <c r="C37" s="178" t="str">
        <f t="shared" si="10"/>
        <v>ДЗО 1</v>
      </c>
      <c r="D37" s="179" t="str">
        <f t="shared" si="10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1"/>
        <v>0</v>
      </c>
      <c r="M37" s="186" t="str">
        <f t="shared" si="2"/>
        <v/>
      </c>
      <c r="N37" s="184"/>
      <c r="O37" s="185"/>
      <c r="P37" s="185"/>
      <c r="Q37" s="185"/>
      <c r="R37" s="187">
        <f t="shared" si="3"/>
        <v>0</v>
      </c>
      <c r="S37" s="223" t="str">
        <f t="shared" si="4"/>
        <v/>
      </c>
      <c r="T37" s="187">
        <f t="shared" si="5"/>
        <v>0</v>
      </c>
      <c r="U37" s="188" t="str">
        <f t="shared" si="6"/>
        <v/>
      </c>
    </row>
    <row r="38" spans="1:21" x14ac:dyDescent="0.25">
      <c r="A38" s="177"/>
      <c r="B38" s="178" t="str">
        <f t="shared" si="10"/>
        <v>субъект РФ 1</v>
      </c>
      <c r="C38" s="178" t="str">
        <f t="shared" si="10"/>
        <v>ДЗО 1</v>
      </c>
      <c r="D38" s="179" t="str">
        <f t="shared" si="10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1"/>
        <v>0</v>
      </c>
      <c r="M38" s="186" t="str">
        <f t="shared" si="2"/>
        <v/>
      </c>
      <c r="N38" s="189"/>
      <c r="O38" s="190"/>
      <c r="P38" s="190"/>
      <c r="Q38" s="190"/>
      <c r="R38" s="187">
        <f t="shared" si="3"/>
        <v>0</v>
      </c>
      <c r="S38" s="223" t="str">
        <f t="shared" si="4"/>
        <v/>
      </c>
      <c r="T38" s="187">
        <f t="shared" si="5"/>
        <v>0</v>
      </c>
      <c r="U38" s="188" t="str">
        <f t="shared" si="6"/>
        <v/>
      </c>
    </row>
    <row r="39" spans="1:21" x14ac:dyDescent="0.25">
      <c r="A39" s="177"/>
      <c r="B39" s="178" t="str">
        <f t="shared" si="10"/>
        <v>субъект РФ 1</v>
      </c>
      <c r="C39" s="178" t="str">
        <f t="shared" si="10"/>
        <v>ДЗО 1</v>
      </c>
      <c r="D39" s="179" t="str">
        <f t="shared" si="10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1"/>
        <v>0</v>
      </c>
      <c r="M39" s="186" t="str">
        <f t="shared" si="2"/>
        <v/>
      </c>
      <c r="N39" s="184"/>
      <c r="O39" s="185"/>
      <c r="P39" s="185"/>
      <c r="Q39" s="185"/>
      <c r="R39" s="187">
        <f t="shared" si="3"/>
        <v>0</v>
      </c>
      <c r="S39" s="223" t="str">
        <f t="shared" si="4"/>
        <v/>
      </c>
      <c r="T39" s="187">
        <f t="shared" si="5"/>
        <v>0</v>
      </c>
      <c r="U39" s="188" t="str">
        <f t="shared" si="6"/>
        <v/>
      </c>
    </row>
    <row r="40" spans="1:21" x14ac:dyDescent="0.25">
      <c r="A40" s="168" t="s">
        <v>19</v>
      </c>
      <c r="B40" s="169" t="str">
        <f t="shared" si="10"/>
        <v>субъект РФ 1</v>
      </c>
      <c r="C40" s="169" t="str">
        <f t="shared" si="10"/>
        <v>ДЗО 1</v>
      </c>
      <c r="D40" s="170" t="str">
        <f t="shared" si="10"/>
        <v>филиал 1</v>
      </c>
      <c r="E40" s="171" t="s">
        <v>188</v>
      </c>
      <c r="F40" s="138"/>
      <c r="G40" s="139"/>
      <c r="H40" s="139"/>
      <c r="I40" s="140"/>
      <c r="J40" s="172">
        <f>SUM(J41:J44)</f>
        <v>0</v>
      </c>
      <c r="K40" s="173">
        <f>SUM(K41:K44)</f>
        <v>0</v>
      </c>
      <c r="L40" s="173">
        <f t="shared" si="1"/>
        <v>0</v>
      </c>
      <c r="M40" s="174" t="str">
        <f t="shared" si="2"/>
        <v/>
      </c>
      <c r="N40" s="172">
        <f>SUM(N41:N44)</f>
        <v>0</v>
      </c>
      <c r="O40" s="173">
        <f>SUM(O41:O44)</f>
        <v>0</v>
      </c>
      <c r="P40" s="173">
        <f>SUM(P41:P44)</f>
        <v>0</v>
      </c>
      <c r="Q40" s="173">
        <f>SUM(Q41:Q44)</f>
        <v>0</v>
      </c>
      <c r="R40" s="175">
        <f t="shared" si="3"/>
        <v>0</v>
      </c>
      <c r="S40" s="222" t="str">
        <f t="shared" si="4"/>
        <v/>
      </c>
      <c r="T40" s="175">
        <f t="shared" si="5"/>
        <v>0</v>
      </c>
      <c r="U40" s="176" t="str">
        <f t="shared" si="6"/>
        <v/>
      </c>
    </row>
    <row r="41" spans="1:21" x14ac:dyDescent="0.25">
      <c r="A41" s="177"/>
      <c r="B41" s="178" t="str">
        <f t="shared" si="10"/>
        <v>субъект РФ 1</v>
      </c>
      <c r="C41" s="178" t="str">
        <f t="shared" si="10"/>
        <v>ДЗО 1</v>
      </c>
      <c r="D41" s="179" t="str">
        <f t="shared" si="10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1"/>
        <v>0</v>
      </c>
      <c r="M41" s="186" t="str">
        <f t="shared" si="2"/>
        <v/>
      </c>
      <c r="N41" s="189"/>
      <c r="O41" s="190"/>
      <c r="P41" s="190"/>
      <c r="Q41" s="190"/>
      <c r="R41" s="187">
        <f t="shared" si="3"/>
        <v>0</v>
      </c>
      <c r="S41" s="223" t="str">
        <f t="shared" si="4"/>
        <v/>
      </c>
      <c r="T41" s="187">
        <f t="shared" si="5"/>
        <v>0</v>
      </c>
      <c r="U41" s="188" t="str">
        <f t="shared" si="6"/>
        <v/>
      </c>
    </row>
    <row r="42" spans="1:21" x14ac:dyDescent="0.25">
      <c r="A42" s="177"/>
      <c r="B42" s="178" t="str">
        <f t="shared" si="10"/>
        <v>субъект РФ 1</v>
      </c>
      <c r="C42" s="178" t="str">
        <f t="shared" si="10"/>
        <v>ДЗО 1</v>
      </c>
      <c r="D42" s="179" t="str">
        <f t="shared" si="10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1"/>
        <v>0</v>
      </c>
      <c r="M42" s="186" t="str">
        <f t="shared" si="2"/>
        <v/>
      </c>
      <c r="N42" s="189"/>
      <c r="O42" s="190"/>
      <c r="P42" s="190"/>
      <c r="Q42" s="190"/>
      <c r="R42" s="187">
        <f t="shared" si="3"/>
        <v>0</v>
      </c>
      <c r="S42" s="223" t="str">
        <f t="shared" si="4"/>
        <v/>
      </c>
      <c r="T42" s="187">
        <f t="shared" si="5"/>
        <v>0</v>
      </c>
      <c r="U42" s="188" t="str">
        <f t="shared" si="6"/>
        <v/>
      </c>
    </row>
    <row r="43" spans="1:21" x14ac:dyDescent="0.25">
      <c r="A43" s="177"/>
      <c r="B43" s="178" t="str">
        <f t="shared" si="10"/>
        <v>субъект РФ 1</v>
      </c>
      <c r="C43" s="178" t="str">
        <f t="shared" si="10"/>
        <v>ДЗО 1</v>
      </c>
      <c r="D43" s="179" t="str">
        <f t="shared" si="10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1"/>
        <v>0</v>
      </c>
      <c r="M43" s="186" t="str">
        <f t="shared" si="2"/>
        <v/>
      </c>
      <c r="N43" s="189"/>
      <c r="O43" s="190"/>
      <c r="P43" s="190"/>
      <c r="Q43" s="190"/>
      <c r="R43" s="187">
        <f t="shared" si="3"/>
        <v>0</v>
      </c>
      <c r="S43" s="223" t="str">
        <f t="shared" si="4"/>
        <v/>
      </c>
      <c r="T43" s="187">
        <f t="shared" si="5"/>
        <v>0</v>
      </c>
      <c r="U43" s="188" t="str">
        <f t="shared" si="6"/>
        <v/>
      </c>
    </row>
    <row r="44" spans="1:21" x14ac:dyDescent="0.25">
      <c r="A44" s="177"/>
      <c r="B44" s="178" t="str">
        <f t="shared" si="10"/>
        <v>субъект РФ 1</v>
      </c>
      <c r="C44" s="178" t="str">
        <f t="shared" si="10"/>
        <v>ДЗО 1</v>
      </c>
      <c r="D44" s="179" t="str">
        <f t="shared" si="10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1"/>
        <v>0</v>
      </c>
      <c r="M44" s="186" t="str">
        <f t="shared" si="2"/>
        <v/>
      </c>
      <c r="N44" s="184"/>
      <c r="O44" s="185"/>
      <c r="P44" s="185"/>
      <c r="Q44" s="185"/>
      <c r="R44" s="187">
        <f t="shared" si="3"/>
        <v>0</v>
      </c>
      <c r="S44" s="223" t="str">
        <f t="shared" si="4"/>
        <v/>
      </c>
      <c r="T44" s="187">
        <f t="shared" si="5"/>
        <v>0</v>
      </c>
      <c r="U44" s="188" t="str">
        <f t="shared" si="6"/>
        <v/>
      </c>
    </row>
    <row r="45" spans="1:21" ht="30" x14ac:dyDescent="0.25">
      <c r="A45" s="168" t="s">
        <v>21</v>
      </c>
      <c r="B45" s="169" t="str">
        <f t="shared" si="10"/>
        <v>субъект РФ 1</v>
      </c>
      <c r="C45" s="169" t="str">
        <f t="shared" si="10"/>
        <v>ДЗО 1</v>
      </c>
      <c r="D45" s="170" t="str">
        <f t="shared" si="10"/>
        <v>филиал 1</v>
      </c>
      <c r="E45" s="171" t="s">
        <v>189</v>
      </c>
      <c r="F45" s="138"/>
      <c r="G45" s="139"/>
      <c r="H45" s="139"/>
      <c r="I45" s="140"/>
      <c r="J45" s="172">
        <f>SUM(J46:J49)</f>
        <v>0</v>
      </c>
      <c r="K45" s="173">
        <f>SUM(K46:K49)</f>
        <v>0</v>
      </c>
      <c r="L45" s="173">
        <f t="shared" si="1"/>
        <v>0</v>
      </c>
      <c r="M45" s="174" t="str">
        <f t="shared" si="2"/>
        <v/>
      </c>
      <c r="N45" s="172">
        <f>SUM(N46:N49)</f>
        <v>0</v>
      </c>
      <c r="O45" s="173">
        <f>SUM(O46:O49)</f>
        <v>0</v>
      </c>
      <c r="P45" s="173">
        <f>SUM(P46:P49)</f>
        <v>0</v>
      </c>
      <c r="Q45" s="173">
        <f>SUM(Q46:Q49)</f>
        <v>0</v>
      </c>
      <c r="R45" s="175">
        <f t="shared" si="3"/>
        <v>0</v>
      </c>
      <c r="S45" s="222" t="str">
        <f t="shared" si="4"/>
        <v/>
      </c>
      <c r="T45" s="175">
        <f t="shared" si="5"/>
        <v>0</v>
      </c>
      <c r="U45" s="176" t="str">
        <f t="shared" si="6"/>
        <v/>
      </c>
    </row>
    <row r="46" spans="1:21" x14ac:dyDescent="0.25">
      <c r="A46" s="177"/>
      <c r="B46" s="178" t="str">
        <f t="shared" si="10"/>
        <v>субъект РФ 1</v>
      </c>
      <c r="C46" s="178" t="str">
        <f t="shared" si="10"/>
        <v>ДЗО 1</v>
      </c>
      <c r="D46" s="179" t="str">
        <f t="shared" si="10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1"/>
        <v>0</v>
      </c>
      <c r="M46" s="186" t="str">
        <f t="shared" si="2"/>
        <v/>
      </c>
      <c r="N46" s="184"/>
      <c r="O46" s="185"/>
      <c r="P46" s="185"/>
      <c r="Q46" s="185"/>
      <c r="R46" s="187">
        <f t="shared" si="3"/>
        <v>0</v>
      </c>
      <c r="S46" s="223" t="str">
        <f t="shared" si="4"/>
        <v/>
      </c>
      <c r="T46" s="187">
        <f t="shared" si="5"/>
        <v>0</v>
      </c>
      <c r="U46" s="188" t="str">
        <f t="shared" si="6"/>
        <v/>
      </c>
    </row>
    <row r="47" spans="1:21" x14ac:dyDescent="0.25">
      <c r="A47" s="177"/>
      <c r="B47" s="178" t="str">
        <f t="shared" si="10"/>
        <v>субъект РФ 1</v>
      </c>
      <c r="C47" s="178" t="str">
        <f t="shared" si="10"/>
        <v>ДЗО 1</v>
      </c>
      <c r="D47" s="179" t="str">
        <f t="shared" si="10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1"/>
        <v>0</v>
      </c>
      <c r="M47" s="186" t="str">
        <f t="shared" si="2"/>
        <v/>
      </c>
      <c r="N47" s="184"/>
      <c r="O47" s="185"/>
      <c r="P47" s="185"/>
      <c r="Q47" s="185"/>
      <c r="R47" s="187">
        <f t="shared" si="3"/>
        <v>0</v>
      </c>
      <c r="S47" s="223" t="str">
        <f t="shared" si="4"/>
        <v/>
      </c>
      <c r="T47" s="187">
        <f t="shared" si="5"/>
        <v>0</v>
      </c>
      <c r="U47" s="188" t="str">
        <f t="shared" si="6"/>
        <v/>
      </c>
    </row>
    <row r="48" spans="1:21" x14ac:dyDescent="0.25">
      <c r="A48" s="177"/>
      <c r="B48" s="178" t="str">
        <f t="shared" si="10"/>
        <v>субъект РФ 1</v>
      </c>
      <c r="C48" s="178" t="str">
        <f t="shared" si="10"/>
        <v>ДЗО 1</v>
      </c>
      <c r="D48" s="179" t="str">
        <f t="shared" si="10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1"/>
        <v>0</v>
      </c>
      <c r="M48" s="186" t="str">
        <f t="shared" si="2"/>
        <v/>
      </c>
      <c r="N48" s="189"/>
      <c r="O48" s="190"/>
      <c r="P48" s="190"/>
      <c r="Q48" s="190"/>
      <c r="R48" s="187">
        <f t="shared" si="3"/>
        <v>0</v>
      </c>
      <c r="S48" s="223" t="str">
        <f t="shared" si="4"/>
        <v/>
      </c>
      <c r="T48" s="187">
        <f t="shared" si="5"/>
        <v>0</v>
      </c>
      <c r="U48" s="188" t="str">
        <f t="shared" si="6"/>
        <v/>
      </c>
    </row>
    <row r="49" spans="1:21" x14ac:dyDescent="0.25">
      <c r="A49" s="177"/>
      <c r="B49" s="178" t="str">
        <f t="shared" si="10"/>
        <v>субъект РФ 1</v>
      </c>
      <c r="C49" s="178" t="str">
        <f t="shared" si="10"/>
        <v>ДЗО 1</v>
      </c>
      <c r="D49" s="179" t="str">
        <f t="shared" si="10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1"/>
        <v>0</v>
      </c>
      <c r="M49" s="186" t="str">
        <f t="shared" si="2"/>
        <v/>
      </c>
      <c r="N49" s="184"/>
      <c r="O49" s="185"/>
      <c r="P49" s="185"/>
      <c r="Q49" s="185"/>
      <c r="R49" s="187">
        <f t="shared" si="3"/>
        <v>0</v>
      </c>
      <c r="S49" s="223" t="str">
        <f t="shared" si="4"/>
        <v/>
      </c>
      <c r="T49" s="187">
        <f t="shared" si="5"/>
        <v>0</v>
      </c>
      <c r="U49" s="188" t="str">
        <f t="shared" si="6"/>
        <v/>
      </c>
    </row>
    <row r="50" spans="1:21" x14ac:dyDescent="0.25">
      <c r="A50" s="168" t="s">
        <v>23</v>
      </c>
      <c r="B50" s="169" t="str">
        <f t="shared" si="10"/>
        <v>субъект РФ 1</v>
      </c>
      <c r="C50" s="169" t="str">
        <f t="shared" si="10"/>
        <v>ДЗО 1</v>
      </c>
      <c r="D50" s="170" t="str">
        <f t="shared" si="10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1"/>
        <v>0</v>
      </c>
      <c r="M50" s="194" t="str">
        <f t="shared" si="2"/>
        <v/>
      </c>
      <c r="N50" s="192"/>
      <c r="O50" s="193"/>
      <c r="P50" s="193"/>
      <c r="Q50" s="193"/>
      <c r="R50" s="195">
        <f t="shared" si="3"/>
        <v>0</v>
      </c>
      <c r="S50" s="224" t="str">
        <f t="shared" si="4"/>
        <v/>
      </c>
      <c r="T50" s="195">
        <f t="shared" si="5"/>
        <v>0</v>
      </c>
      <c r="U50" s="196" t="str">
        <f t="shared" si="6"/>
        <v/>
      </c>
    </row>
    <row r="51" spans="1:21" x14ac:dyDescent="0.25">
      <c r="A51" s="168" t="s">
        <v>25</v>
      </c>
      <c r="B51" s="169" t="str">
        <f t="shared" si="10"/>
        <v>субъект РФ 1</v>
      </c>
      <c r="C51" s="169" t="str">
        <f t="shared" si="10"/>
        <v>ДЗО 1</v>
      </c>
      <c r="D51" s="170" t="str">
        <f t="shared" si="10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1"/>
        <v>0</v>
      </c>
      <c r="M51" s="174" t="str">
        <f t="shared" si="2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3"/>
        <v>0</v>
      </c>
      <c r="S51" s="222" t="str">
        <f t="shared" si="4"/>
        <v/>
      </c>
      <c r="T51" s="175">
        <f t="shared" si="5"/>
        <v>0</v>
      </c>
      <c r="U51" s="176" t="str">
        <f t="shared" si="6"/>
        <v/>
      </c>
    </row>
    <row r="52" spans="1:21" x14ac:dyDescent="0.25">
      <c r="A52" s="177"/>
      <c r="B52" s="178" t="str">
        <f t="shared" si="10"/>
        <v>субъект РФ 1</v>
      </c>
      <c r="C52" s="178" t="str">
        <f t="shared" si="10"/>
        <v>ДЗО 1</v>
      </c>
      <c r="D52" s="179" t="str">
        <f t="shared" si="10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1"/>
        <v>0</v>
      </c>
      <c r="M52" s="186" t="str">
        <f t="shared" si="2"/>
        <v/>
      </c>
      <c r="N52" s="184"/>
      <c r="O52" s="185"/>
      <c r="P52" s="185"/>
      <c r="Q52" s="185"/>
      <c r="R52" s="187">
        <f t="shared" si="3"/>
        <v>0</v>
      </c>
      <c r="S52" s="223" t="str">
        <f t="shared" si="4"/>
        <v/>
      </c>
      <c r="T52" s="187">
        <f t="shared" si="5"/>
        <v>0</v>
      </c>
      <c r="U52" s="188" t="str">
        <f t="shared" si="6"/>
        <v/>
      </c>
    </row>
    <row r="53" spans="1:21" x14ac:dyDescent="0.25">
      <c r="A53" s="177"/>
      <c r="B53" s="178" t="str">
        <f t="shared" ref="B53:D55" si="11">B52</f>
        <v>субъект РФ 1</v>
      </c>
      <c r="C53" s="178" t="str">
        <f t="shared" si="11"/>
        <v>ДЗО 1</v>
      </c>
      <c r="D53" s="179" t="str">
        <f t="shared" si="11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1"/>
        <v>0</v>
      </c>
      <c r="M53" s="186" t="str">
        <f t="shared" si="2"/>
        <v/>
      </c>
      <c r="N53" s="184"/>
      <c r="O53" s="185"/>
      <c r="P53" s="185"/>
      <c r="Q53" s="185"/>
      <c r="R53" s="187">
        <f t="shared" si="3"/>
        <v>0</v>
      </c>
      <c r="S53" s="223" t="str">
        <f t="shared" si="4"/>
        <v/>
      </c>
      <c r="T53" s="187">
        <f t="shared" si="5"/>
        <v>0</v>
      </c>
      <c r="U53" s="188" t="str">
        <f t="shared" si="6"/>
        <v/>
      </c>
    </row>
    <row r="54" spans="1:21" x14ac:dyDescent="0.25">
      <c r="A54" s="177"/>
      <c r="B54" s="178" t="str">
        <f t="shared" si="11"/>
        <v>субъект РФ 1</v>
      </c>
      <c r="C54" s="178" t="str">
        <f t="shared" si="11"/>
        <v>ДЗО 1</v>
      </c>
      <c r="D54" s="179" t="str">
        <f t="shared" si="11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1"/>
        <v>0</v>
      </c>
      <c r="M54" s="186" t="str">
        <f t="shared" si="2"/>
        <v/>
      </c>
      <c r="N54" s="184"/>
      <c r="O54" s="185"/>
      <c r="P54" s="185"/>
      <c r="Q54" s="185"/>
      <c r="R54" s="187">
        <f t="shared" si="3"/>
        <v>0</v>
      </c>
      <c r="S54" s="223" t="str">
        <f t="shared" si="4"/>
        <v/>
      </c>
      <c r="T54" s="187">
        <f t="shared" si="5"/>
        <v>0</v>
      </c>
      <c r="U54" s="188" t="str">
        <f t="shared" si="6"/>
        <v/>
      </c>
    </row>
    <row r="55" spans="1:21" ht="15.75" thickBot="1" x14ac:dyDescent="0.3">
      <c r="A55" s="197"/>
      <c r="B55" s="198" t="str">
        <f t="shared" si="11"/>
        <v>субъект РФ 1</v>
      </c>
      <c r="C55" s="198" t="str">
        <f t="shared" si="11"/>
        <v>ДЗО 1</v>
      </c>
      <c r="D55" s="199" t="str">
        <f t="shared" si="11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1"/>
        <v>0</v>
      </c>
      <c r="M55" s="206" t="str">
        <f t="shared" si="2"/>
        <v/>
      </c>
      <c r="N55" s="204"/>
      <c r="O55" s="205"/>
      <c r="P55" s="205"/>
      <c r="Q55" s="205"/>
      <c r="R55" s="207">
        <f t="shared" si="3"/>
        <v>0</v>
      </c>
      <c r="S55" s="225" t="str">
        <f t="shared" si="4"/>
        <v/>
      </c>
      <c r="T55" s="207">
        <f t="shared" si="5"/>
        <v>0</v>
      </c>
      <c r="U55" s="208" t="str">
        <f t="shared" si="6"/>
        <v/>
      </c>
    </row>
  </sheetData>
  <autoFilter ref="A9:U55"/>
  <customSheetViews>
    <customSheetView guid="{9A943EE5-4332-418A-A0F3-826318CDB5F0}" scale="70" showAutoFilter="1" state="hidden">
      <pane xSplit="5" ySplit="9" topLeftCell="M10" activePane="bottomRight" state="frozen"/>
      <selection pane="bottomRight" activeCell="R10" sqref="R10"/>
      <pageMargins left="0.7" right="0.7" top="0.75" bottom="0.75" header="0.3" footer="0.3"/>
      <pageSetup paperSize="9" orientation="portrait" r:id="rId1"/>
      <autoFilter ref="A9:U55"/>
    </customSheetView>
    <customSheetView guid="{A3F75126-AB89-40B3-A1FB-70723A76F2EB}" scale="70" showAutoFilter="1" state="hidden">
      <pane xSplit="5" ySplit="9" topLeftCell="M10" activePane="bottomRight" state="frozen"/>
      <selection pane="bottomRight" activeCell="R10" sqref="R10"/>
      <pageMargins left="0.7" right="0.7" top="0.75" bottom="0.75" header="0.3" footer="0.3"/>
      <pageSetup paperSize="9" orientation="portrait" r:id="rId2"/>
      <autoFilter ref="A9:U55"/>
    </customSheetView>
  </customSheetViews>
  <mergeCells count="18"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  <mergeCell ref="A6:A8"/>
    <mergeCell ref="B6:B8"/>
    <mergeCell ref="C6:C8"/>
    <mergeCell ref="D6:D8"/>
    <mergeCell ref="E6:E8"/>
  </mergeCells>
  <conditionalFormatting sqref="I10:I55">
    <cfRule type="cellIs" dxfId="31" priority="15" operator="lessThan">
      <formula>0</formula>
    </cfRule>
    <cfRule type="cellIs" dxfId="30" priority="16" operator="greaterThan">
      <formula>0</formula>
    </cfRule>
  </conditionalFormatting>
  <conditionalFormatting sqref="M10:M55">
    <cfRule type="cellIs" dxfId="29" priority="13" operator="lessThan">
      <formula>0</formula>
    </cfRule>
    <cfRule type="cellIs" dxfId="28" priority="14" operator="greaterThan">
      <formula>0</formula>
    </cfRule>
  </conditionalFormatting>
  <conditionalFormatting sqref="U10:U55">
    <cfRule type="cellIs" dxfId="27" priority="11" operator="lessThan">
      <formula>0</formula>
    </cfRule>
    <cfRule type="cellIs" dxfId="26" priority="12" operator="greaterThan">
      <formula>0</formula>
    </cfRule>
  </conditionalFormatting>
  <conditionalFormatting sqref="H10:H55">
    <cfRule type="cellIs" dxfId="25" priority="9" operator="lessThan">
      <formula>0</formula>
    </cfRule>
    <cfRule type="cellIs" dxfId="24" priority="10" operator="greaterThan">
      <formula>0</formula>
    </cfRule>
  </conditionalFormatting>
  <conditionalFormatting sqref="L10:L55">
    <cfRule type="cellIs" dxfId="23" priority="7" operator="lessThan">
      <formula>0</formula>
    </cfRule>
    <cfRule type="cellIs" dxfId="22" priority="8" operator="greaterThan">
      <formula>0</formula>
    </cfRule>
  </conditionalFormatting>
  <conditionalFormatting sqref="R10:R55">
    <cfRule type="cellIs" dxfId="21" priority="5" operator="lessThan">
      <formula>0</formula>
    </cfRule>
    <cfRule type="cellIs" dxfId="20" priority="6" operator="greaterThan">
      <formula>0</formula>
    </cfRule>
  </conditionalFormatting>
  <conditionalFormatting sqref="S10:S55">
    <cfRule type="cellIs" dxfId="19" priority="3" operator="lessThan">
      <formula>0</formula>
    </cfRule>
    <cfRule type="cellIs" dxfId="18" priority="4" operator="greaterThan">
      <formula>0</formula>
    </cfRule>
  </conditionalFormatting>
  <conditionalFormatting sqref="T10:T55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351" t="s">
        <v>172</v>
      </c>
      <c r="B6" s="315" t="s">
        <v>1</v>
      </c>
      <c r="C6" s="315" t="s">
        <v>2</v>
      </c>
      <c r="D6" s="315" t="s">
        <v>3</v>
      </c>
      <c r="E6" s="357" t="s">
        <v>173</v>
      </c>
      <c r="F6" s="359" t="s">
        <v>174</v>
      </c>
      <c r="G6" s="334"/>
      <c r="H6" s="334"/>
      <c r="I6" s="348"/>
      <c r="J6" s="359" t="s">
        <v>175</v>
      </c>
      <c r="K6" s="334"/>
      <c r="L6" s="334"/>
      <c r="M6" s="348"/>
      <c r="N6" s="359" t="s">
        <v>211</v>
      </c>
      <c r="O6" s="334"/>
      <c r="P6" s="334"/>
      <c r="Q6" s="334"/>
      <c r="R6" s="334"/>
      <c r="S6" s="334"/>
      <c r="T6" s="334"/>
      <c r="U6" s="348"/>
    </row>
    <row r="7" spans="1:21" s="110" customFormat="1" ht="24.75" customHeight="1" x14ac:dyDescent="0.2">
      <c r="A7" s="352"/>
      <c r="B7" s="316"/>
      <c r="C7" s="316"/>
      <c r="D7" s="316"/>
      <c r="E7" s="358"/>
      <c r="F7" s="345">
        <v>2019</v>
      </c>
      <c r="G7" s="341">
        <v>2020</v>
      </c>
      <c r="H7" s="349" t="s">
        <v>177</v>
      </c>
      <c r="I7" s="350"/>
      <c r="J7" s="345">
        <v>2019</v>
      </c>
      <c r="K7" s="341">
        <v>2020</v>
      </c>
      <c r="L7" s="349" t="s">
        <v>177</v>
      </c>
      <c r="M7" s="350"/>
      <c r="N7" s="361" t="s">
        <v>212</v>
      </c>
      <c r="O7" s="360"/>
      <c r="P7" s="349" t="s">
        <v>176</v>
      </c>
      <c r="Q7" s="360"/>
      <c r="R7" s="349" t="s">
        <v>213</v>
      </c>
      <c r="S7" s="360"/>
      <c r="T7" s="349" t="s">
        <v>214</v>
      </c>
      <c r="U7" s="350"/>
    </row>
    <row r="8" spans="1:21" s="110" customFormat="1" ht="42.75" customHeight="1" thickBot="1" x14ac:dyDescent="0.25">
      <c r="A8" s="353"/>
      <c r="B8" s="354"/>
      <c r="C8" s="354"/>
      <c r="D8" s="354"/>
      <c r="E8" s="358"/>
      <c r="F8" s="346"/>
      <c r="G8" s="342"/>
      <c r="H8" s="113" t="s">
        <v>179</v>
      </c>
      <c r="I8" s="114" t="s">
        <v>180</v>
      </c>
      <c r="J8" s="346"/>
      <c r="K8" s="342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>SUMIFS(F18:F4992,$A18:$A4992,$A10,$C18:$C4992,$C10)</f>
        <v>0</v>
      </c>
      <c r="G10" s="128">
        <f>SUMIFS(G18:G4992,$A18:$A4992,$A10,$C18:$C4992,$C10)</f>
        <v>0</v>
      </c>
      <c r="H10" s="128">
        <f>G10-F10</f>
        <v>0</v>
      </c>
      <c r="I10" s="129" t="str">
        <f>IFERROR(G10/F10-1,"")</f>
        <v/>
      </c>
      <c r="J10" s="130">
        <f>SUM(J11:J18)</f>
        <v>0</v>
      </c>
      <c r="K10" s="128">
        <f>SUM(K11:K18)</f>
        <v>0</v>
      </c>
      <c r="L10" s="128">
        <f>K10-J10</f>
        <v>0</v>
      </c>
      <c r="M10" s="129" t="str">
        <f>IFERROR(K10/J10-1,"")</f>
        <v/>
      </c>
      <c r="N10" s="130">
        <f>SUM(N11:N18)</f>
        <v>0</v>
      </c>
      <c r="O10" s="128">
        <f>SUM(O11:O18)</f>
        <v>0</v>
      </c>
      <c r="P10" s="128">
        <f>SUM(P11:P18)</f>
        <v>0</v>
      </c>
      <c r="Q10" s="128">
        <f>SUM(Q11:Q18)</f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1">K11-J11</f>
        <v>0</v>
      </c>
      <c r="M11" s="143" t="str">
        <f t="shared" ref="M11:M55" si="2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3">O11-N11</f>
        <v>0</v>
      </c>
      <c r="S11" s="219" t="str">
        <f t="shared" ref="S11:S55" si="4">IFERROR(O11/N11-1,"")</f>
        <v/>
      </c>
      <c r="T11" s="144">
        <f t="shared" ref="T11:T55" si="5">Q11-P11</f>
        <v>0</v>
      </c>
      <c r="U11" s="145" t="str">
        <f t="shared" ref="U11:U55" si="6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7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1"/>
        <v>0</v>
      </c>
      <c r="M12" s="143" t="str">
        <f t="shared" si="2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3"/>
        <v>0</v>
      </c>
      <c r="S12" s="219" t="str">
        <f t="shared" si="4"/>
        <v/>
      </c>
      <c r="T12" s="144">
        <f t="shared" si="5"/>
        <v>0</v>
      </c>
      <c r="U12" s="145" t="str">
        <f t="shared" si="6"/>
        <v/>
      </c>
    </row>
    <row r="13" spans="1:21" x14ac:dyDescent="0.25">
      <c r="A13" s="134" t="s">
        <v>15</v>
      </c>
      <c r="B13" s="135" t="s">
        <v>182</v>
      </c>
      <c r="C13" s="135" t="str">
        <f t="shared" si="7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1"/>
        <v>0</v>
      </c>
      <c r="M13" s="143" t="str">
        <f t="shared" si="2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3"/>
        <v>0</v>
      </c>
      <c r="S13" s="219" t="str">
        <f t="shared" si="4"/>
        <v/>
      </c>
      <c r="T13" s="144">
        <f t="shared" si="5"/>
        <v>0</v>
      </c>
      <c r="U13" s="145" t="str">
        <f t="shared" si="6"/>
        <v/>
      </c>
    </row>
    <row r="14" spans="1:21" x14ac:dyDescent="0.25">
      <c r="A14" s="134" t="s">
        <v>17</v>
      </c>
      <c r="B14" s="135" t="s">
        <v>182</v>
      </c>
      <c r="C14" s="135" t="str">
        <f t="shared" si="7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1"/>
        <v>0</v>
      </c>
      <c r="M14" s="143" t="str">
        <f t="shared" si="2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3"/>
        <v>0</v>
      </c>
      <c r="S14" s="219" t="str">
        <f t="shared" si="4"/>
        <v/>
      </c>
      <c r="T14" s="144">
        <f t="shared" si="5"/>
        <v>0</v>
      </c>
      <c r="U14" s="145" t="str">
        <f t="shared" si="6"/>
        <v/>
      </c>
    </row>
    <row r="15" spans="1:21" x14ac:dyDescent="0.25">
      <c r="A15" s="134" t="s">
        <v>19</v>
      </c>
      <c r="B15" s="135" t="s">
        <v>182</v>
      </c>
      <c r="C15" s="135" t="str">
        <f t="shared" si="7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1"/>
        <v>0</v>
      </c>
      <c r="M15" s="143" t="str">
        <f t="shared" si="2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3"/>
        <v>0</v>
      </c>
      <c r="S15" s="219" t="str">
        <f t="shared" si="4"/>
        <v/>
      </c>
      <c r="T15" s="144">
        <f t="shared" si="5"/>
        <v>0</v>
      </c>
      <c r="U15" s="145" t="str">
        <f t="shared" si="6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7"/>
        <v>ДЗО 1</v>
      </c>
      <c r="D16" s="136" t="s">
        <v>182</v>
      </c>
      <c r="E16" s="137" t="s">
        <v>189</v>
      </c>
      <c r="F16" s="226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1"/>
        <v>0</v>
      </c>
      <c r="M16" s="143" t="str">
        <f t="shared" si="2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3"/>
        <v>0</v>
      </c>
      <c r="S16" s="219" t="str">
        <f t="shared" si="4"/>
        <v/>
      </c>
      <c r="T16" s="144">
        <f t="shared" si="5"/>
        <v>0</v>
      </c>
      <c r="U16" s="145" t="str">
        <f t="shared" si="6"/>
        <v/>
      </c>
    </row>
    <row r="17" spans="1:21" x14ac:dyDescent="0.25">
      <c r="A17" s="134" t="s">
        <v>23</v>
      </c>
      <c r="B17" s="135" t="s">
        <v>182</v>
      </c>
      <c r="C17" s="135" t="str">
        <f t="shared" si="7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1"/>
        <v>0</v>
      </c>
      <c r="M17" s="143" t="str">
        <f t="shared" si="2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3"/>
        <v>0</v>
      </c>
      <c r="S17" s="219" t="str">
        <f t="shared" si="4"/>
        <v/>
      </c>
      <c r="T17" s="144">
        <f t="shared" si="5"/>
        <v>0</v>
      </c>
      <c r="U17" s="145" t="str">
        <f t="shared" si="6"/>
        <v/>
      </c>
    </row>
    <row r="18" spans="1:21" x14ac:dyDescent="0.25">
      <c r="A18" s="146" t="s">
        <v>25</v>
      </c>
      <c r="B18" s="147" t="s">
        <v>182</v>
      </c>
      <c r="C18" s="147" t="str">
        <f t="shared" si="7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1"/>
        <v>0</v>
      </c>
      <c r="M18" s="155" t="str">
        <f t="shared" si="2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3"/>
        <v>0</v>
      </c>
      <c r="S18" s="220" t="str">
        <f t="shared" si="4"/>
        <v/>
      </c>
      <c r="T18" s="156">
        <f t="shared" si="5"/>
        <v>0</v>
      </c>
      <c r="U18" s="157" t="str">
        <f t="shared" si="6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1"/>
        <v>0</v>
      </c>
      <c r="M19" s="164" t="str">
        <f t="shared" si="2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3"/>
        <v>0</v>
      </c>
      <c r="S19" s="221" t="str">
        <f t="shared" si="4"/>
        <v/>
      </c>
      <c r="T19" s="166">
        <f t="shared" si="5"/>
        <v>0</v>
      </c>
      <c r="U19" s="167" t="str">
        <f t="shared" si="6"/>
        <v/>
      </c>
    </row>
    <row r="20" spans="1:21" x14ac:dyDescent="0.25">
      <c r="A20" s="168" t="s">
        <v>10</v>
      </c>
      <c r="B20" s="169" t="str">
        <f t="shared" ref="B20:B36" si="8">B19</f>
        <v>субъект РФ 1</v>
      </c>
      <c r="C20" s="169" t="str">
        <f t="shared" ref="C20:D35" si="9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1"/>
        <v>0</v>
      </c>
      <c r="M20" s="174" t="str">
        <f t="shared" si="2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3"/>
        <v>0</v>
      </c>
      <c r="S20" s="222" t="str">
        <f t="shared" si="4"/>
        <v/>
      </c>
      <c r="T20" s="175">
        <f t="shared" si="5"/>
        <v>0</v>
      </c>
      <c r="U20" s="176" t="str">
        <f t="shared" si="6"/>
        <v/>
      </c>
    </row>
    <row r="21" spans="1:21" x14ac:dyDescent="0.25">
      <c r="A21" s="177"/>
      <c r="B21" s="178" t="str">
        <f t="shared" si="8"/>
        <v>субъект РФ 1</v>
      </c>
      <c r="C21" s="178" t="str">
        <f t="shared" si="9"/>
        <v>ДЗО 1</v>
      </c>
      <c r="D21" s="179" t="str">
        <f t="shared" si="9"/>
        <v>филиал 1</v>
      </c>
      <c r="E21" s="191" t="s">
        <v>194</v>
      </c>
      <c r="F21" s="181"/>
      <c r="G21" s="182"/>
      <c r="H21" s="182"/>
      <c r="I21" s="183"/>
      <c r="J21" s="211"/>
      <c r="K21" s="185"/>
      <c r="L21" s="185">
        <f t="shared" si="1"/>
        <v>0</v>
      </c>
      <c r="M21" s="186" t="str">
        <f t="shared" si="2"/>
        <v/>
      </c>
      <c r="N21" s="184"/>
      <c r="O21" s="185"/>
      <c r="P21" s="185"/>
      <c r="Q21" s="185"/>
      <c r="R21" s="187">
        <f t="shared" si="3"/>
        <v>0</v>
      </c>
      <c r="S21" s="223" t="str">
        <f t="shared" si="4"/>
        <v/>
      </c>
      <c r="T21" s="187">
        <f t="shared" si="5"/>
        <v>0</v>
      </c>
      <c r="U21" s="188" t="str">
        <f t="shared" si="6"/>
        <v/>
      </c>
    </row>
    <row r="22" spans="1:21" x14ac:dyDescent="0.25">
      <c r="A22" s="177"/>
      <c r="B22" s="178" t="str">
        <f t="shared" si="8"/>
        <v>субъект РФ 1</v>
      </c>
      <c r="C22" s="178" t="str">
        <f t="shared" si="9"/>
        <v>ДЗО 1</v>
      </c>
      <c r="D22" s="179" t="str">
        <f t="shared" si="9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1"/>
        <v>0</v>
      </c>
      <c r="M22" s="186" t="str">
        <f t="shared" si="2"/>
        <v/>
      </c>
      <c r="N22" s="184"/>
      <c r="O22" s="185"/>
      <c r="P22" s="185"/>
      <c r="Q22" s="185"/>
      <c r="R22" s="187">
        <f t="shared" si="3"/>
        <v>0</v>
      </c>
      <c r="S22" s="223" t="str">
        <f t="shared" si="4"/>
        <v/>
      </c>
      <c r="T22" s="187">
        <f t="shared" si="5"/>
        <v>0</v>
      </c>
      <c r="U22" s="188" t="str">
        <f t="shared" si="6"/>
        <v/>
      </c>
    </row>
    <row r="23" spans="1:21" x14ac:dyDescent="0.25">
      <c r="A23" s="177"/>
      <c r="B23" s="178" t="str">
        <f t="shared" si="8"/>
        <v>субъект РФ 1</v>
      </c>
      <c r="C23" s="178" t="str">
        <f t="shared" si="9"/>
        <v>ДЗО 1</v>
      </c>
      <c r="D23" s="179" t="str">
        <f t="shared" si="9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1"/>
        <v>0</v>
      </c>
      <c r="M23" s="186" t="str">
        <f t="shared" si="2"/>
        <v/>
      </c>
      <c r="N23" s="184"/>
      <c r="O23" s="185"/>
      <c r="P23" s="185"/>
      <c r="Q23" s="185"/>
      <c r="R23" s="187">
        <f t="shared" si="3"/>
        <v>0</v>
      </c>
      <c r="S23" s="223" t="str">
        <f t="shared" si="4"/>
        <v/>
      </c>
      <c r="T23" s="187">
        <f t="shared" si="5"/>
        <v>0</v>
      </c>
      <c r="U23" s="188" t="str">
        <f t="shared" si="6"/>
        <v/>
      </c>
    </row>
    <row r="24" spans="1:21" x14ac:dyDescent="0.25">
      <c r="A24" s="177"/>
      <c r="B24" s="178" t="str">
        <f t="shared" si="8"/>
        <v>субъект РФ 1</v>
      </c>
      <c r="C24" s="178" t="str">
        <f t="shared" si="9"/>
        <v>ДЗО 1</v>
      </c>
      <c r="D24" s="179" t="str">
        <f t="shared" si="9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1"/>
        <v>0</v>
      </c>
      <c r="M24" s="186" t="str">
        <f t="shared" si="2"/>
        <v/>
      </c>
      <c r="N24" s="189"/>
      <c r="O24" s="190"/>
      <c r="P24" s="190"/>
      <c r="Q24" s="190"/>
      <c r="R24" s="187">
        <f t="shared" si="3"/>
        <v>0</v>
      </c>
      <c r="S24" s="223" t="str">
        <f t="shared" si="4"/>
        <v/>
      </c>
      <c r="T24" s="187">
        <f t="shared" si="5"/>
        <v>0</v>
      </c>
      <c r="U24" s="188" t="str">
        <f t="shared" si="6"/>
        <v/>
      </c>
    </row>
    <row r="25" spans="1:21" x14ac:dyDescent="0.25">
      <c r="A25" s="168" t="s">
        <v>13</v>
      </c>
      <c r="B25" s="169" t="str">
        <f t="shared" si="8"/>
        <v>субъект РФ 1</v>
      </c>
      <c r="C25" s="169" t="str">
        <f t="shared" si="9"/>
        <v>ДЗО 1</v>
      </c>
      <c r="D25" s="170" t="str">
        <f t="shared" si="9"/>
        <v>филиал 1</v>
      </c>
      <c r="E25" s="171" t="s">
        <v>201</v>
      </c>
      <c r="F25" s="138"/>
      <c r="G25" s="139"/>
      <c r="H25" s="139"/>
      <c r="I25" s="140"/>
      <c r="J25" s="172">
        <f>SUM(J26:J29)</f>
        <v>0</v>
      </c>
      <c r="K25" s="173">
        <f>SUM(K26:K29)</f>
        <v>0</v>
      </c>
      <c r="L25" s="173">
        <f t="shared" si="1"/>
        <v>0</v>
      </c>
      <c r="M25" s="174" t="str">
        <f t="shared" si="2"/>
        <v/>
      </c>
      <c r="N25" s="172">
        <f>SUM(N26:N29)</f>
        <v>0</v>
      </c>
      <c r="O25" s="173">
        <f>SUM(O26:O29)</f>
        <v>0</v>
      </c>
      <c r="P25" s="173">
        <f>SUM(P26:P29)</f>
        <v>0</v>
      </c>
      <c r="Q25" s="173">
        <f>SUM(Q26:Q29)</f>
        <v>0</v>
      </c>
      <c r="R25" s="175">
        <f t="shared" si="3"/>
        <v>0</v>
      </c>
      <c r="S25" s="222" t="str">
        <f t="shared" si="4"/>
        <v/>
      </c>
      <c r="T25" s="175">
        <f t="shared" si="5"/>
        <v>0</v>
      </c>
      <c r="U25" s="176" t="str">
        <f t="shared" si="6"/>
        <v/>
      </c>
    </row>
    <row r="26" spans="1:21" x14ac:dyDescent="0.25">
      <c r="A26" s="177"/>
      <c r="B26" s="178" t="str">
        <f t="shared" si="8"/>
        <v>субъект РФ 1</v>
      </c>
      <c r="C26" s="178" t="str">
        <f t="shared" si="9"/>
        <v>ДЗО 1</v>
      </c>
      <c r="D26" s="179" t="str">
        <f t="shared" si="9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1"/>
        <v>0</v>
      </c>
      <c r="M26" s="186" t="str">
        <f t="shared" si="2"/>
        <v/>
      </c>
      <c r="N26" s="184"/>
      <c r="O26" s="185"/>
      <c r="P26" s="185"/>
      <c r="Q26" s="185"/>
      <c r="R26" s="187">
        <f t="shared" si="3"/>
        <v>0</v>
      </c>
      <c r="S26" s="223" t="str">
        <f t="shared" si="4"/>
        <v/>
      </c>
      <c r="T26" s="187">
        <f t="shared" si="5"/>
        <v>0</v>
      </c>
      <c r="U26" s="188" t="str">
        <f t="shared" si="6"/>
        <v/>
      </c>
    </row>
    <row r="27" spans="1:21" x14ac:dyDescent="0.25">
      <c r="A27" s="177"/>
      <c r="B27" s="178" t="str">
        <f t="shared" si="8"/>
        <v>субъект РФ 1</v>
      </c>
      <c r="C27" s="178" t="str">
        <f t="shared" si="9"/>
        <v>ДЗО 1</v>
      </c>
      <c r="D27" s="179" t="str">
        <f t="shared" si="9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1"/>
        <v>0</v>
      </c>
      <c r="M27" s="186" t="str">
        <f t="shared" si="2"/>
        <v/>
      </c>
      <c r="N27" s="184"/>
      <c r="O27" s="185"/>
      <c r="P27" s="185"/>
      <c r="Q27" s="185"/>
      <c r="R27" s="187">
        <f t="shared" si="3"/>
        <v>0</v>
      </c>
      <c r="S27" s="223" t="str">
        <f t="shared" si="4"/>
        <v/>
      </c>
      <c r="T27" s="187">
        <f t="shared" si="5"/>
        <v>0</v>
      </c>
      <c r="U27" s="188" t="str">
        <f t="shared" si="6"/>
        <v/>
      </c>
    </row>
    <row r="28" spans="1:21" x14ac:dyDescent="0.25">
      <c r="A28" s="177"/>
      <c r="B28" s="178" t="str">
        <f t="shared" si="8"/>
        <v>субъект РФ 1</v>
      </c>
      <c r="C28" s="178" t="str">
        <f t="shared" si="9"/>
        <v>ДЗО 1</v>
      </c>
      <c r="D28" s="179" t="str">
        <f t="shared" si="9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1"/>
        <v>0</v>
      </c>
      <c r="M28" s="186" t="str">
        <f t="shared" si="2"/>
        <v/>
      </c>
      <c r="N28" s="184"/>
      <c r="O28" s="185"/>
      <c r="P28" s="185"/>
      <c r="Q28" s="185"/>
      <c r="R28" s="187">
        <f t="shared" si="3"/>
        <v>0</v>
      </c>
      <c r="S28" s="223" t="str">
        <f t="shared" si="4"/>
        <v/>
      </c>
      <c r="T28" s="187">
        <f t="shared" si="5"/>
        <v>0</v>
      </c>
      <c r="U28" s="188" t="str">
        <f t="shared" si="6"/>
        <v/>
      </c>
    </row>
    <row r="29" spans="1:21" x14ac:dyDescent="0.25">
      <c r="A29" s="177"/>
      <c r="B29" s="178" t="str">
        <f t="shared" si="8"/>
        <v>субъект РФ 1</v>
      </c>
      <c r="C29" s="178" t="str">
        <f t="shared" si="9"/>
        <v>ДЗО 1</v>
      </c>
      <c r="D29" s="179" t="str">
        <f t="shared" si="9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1"/>
        <v>0</v>
      </c>
      <c r="M29" s="186" t="str">
        <f t="shared" si="2"/>
        <v/>
      </c>
      <c r="N29" s="184"/>
      <c r="O29" s="185"/>
      <c r="P29" s="185"/>
      <c r="Q29" s="185"/>
      <c r="R29" s="187">
        <f t="shared" si="3"/>
        <v>0</v>
      </c>
      <c r="S29" s="223" t="str">
        <f t="shared" si="4"/>
        <v/>
      </c>
      <c r="T29" s="187">
        <f t="shared" si="5"/>
        <v>0</v>
      </c>
      <c r="U29" s="188" t="str">
        <f t="shared" si="6"/>
        <v/>
      </c>
    </row>
    <row r="30" spans="1:21" x14ac:dyDescent="0.25">
      <c r="A30" s="168" t="s">
        <v>15</v>
      </c>
      <c r="B30" s="169" t="str">
        <f t="shared" si="8"/>
        <v>субъект РФ 1</v>
      </c>
      <c r="C30" s="169" t="str">
        <f t="shared" si="9"/>
        <v>ДЗО 1</v>
      </c>
      <c r="D30" s="170" t="str">
        <f t="shared" si="9"/>
        <v>филиал 1</v>
      </c>
      <c r="E30" s="171" t="s">
        <v>186</v>
      </c>
      <c r="F30" s="138"/>
      <c r="G30" s="139"/>
      <c r="H30" s="139"/>
      <c r="I30" s="140"/>
      <c r="J30" s="172">
        <f>SUM(J31:J34)</f>
        <v>0</v>
      </c>
      <c r="K30" s="173">
        <f>SUM(K31:K34)</f>
        <v>0</v>
      </c>
      <c r="L30" s="173">
        <f t="shared" si="1"/>
        <v>0</v>
      </c>
      <c r="M30" s="174" t="str">
        <f t="shared" si="2"/>
        <v/>
      </c>
      <c r="N30" s="172">
        <f>SUM(N31:N34)</f>
        <v>0</v>
      </c>
      <c r="O30" s="173">
        <f>SUM(O31:O34)</f>
        <v>0</v>
      </c>
      <c r="P30" s="173">
        <f>SUM(P31:P34)</f>
        <v>0</v>
      </c>
      <c r="Q30" s="173">
        <f>SUM(Q31:Q34)</f>
        <v>0</v>
      </c>
      <c r="R30" s="175">
        <f t="shared" si="3"/>
        <v>0</v>
      </c>
      <c r="S30" s="222" t="str">
        <f t="shared" si="4"/>
        <v/>
      </c>
      <c r="T30" s="175">
        <f t="shared" si="5"/>
        <v>0</v>
      </c>
      <c r="U30" s="176" t="str">
        <f t="shared" si="6"/>
        <v/>
      </c>
    </row>
    <row r="31" spans="1:21" x14ac:dyDescent="0.25">
      <c r="A31" s="177"/>
      <c r="B31" s="178" t="str">
        <f t="shared" si="8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1"/>
        <v>0</v>
      </c>
      <c r="M31" s="186" t="str">
        <f t="shared" si="2"/>
        <v/>
      </c>
      <c r="N31" s="184"/>
      <c r="O31" s="185"/>
      <c r="P31" s="185"/>
      <c r="Q31" s="185"/>
      <c r="R31" s="187">
        <f t="shared" si="3"/>
        <v>0</v>
      </c>
      <c r="S31" s="223" t="str">
        <f t="shared" si="4"/>
        <v/>
      </c>
      <c r="T31" s="187">
        <f t="shared" si="5"/>
        <v>0</v>
      </c>
      <c r="U31" s="188" t="str">
        <f t="shared" si="6"/>
        <v/>
      </c>
    </row>
    <row r="32" spans="1:21" x14ac:dyDescent="0.25">
      <c r="A32" s="177"/>
      <c r="B32" s="178" t="str">
        <f t="shared" si="8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1"/>
        <v>0</v>
      </c>
      <c r="M32" s="186" t="str">
        <f t="shared" si="2"/>
        <v/>
      </c>
      <c r="N32" s="184"/>
      <c r="O32" s="185"/>
      <c r="P32" s="185"/>
      <c r="Q32" s="185"/>
      <c r="R32" s="187">
        <f t="shared" si="3"/>
        <v>0</v>
      </c>
      <c r="S32" s="223" t="str">
        <f t="shared" si="4"/>
        <v/>
      </c>
      <c r="T32" s="187">
        <f t="shared" si="5"/>
        <v>0</v>
      </c>
      <c r="U32" s="188" t="str">
        <f t="shared" si="6"/>
        <v/>
      </c>
    </row>
    <row r="33" spans="1:21" x14ac:dyDescent="0.25">
      <c r="A33" s="177"/>
      <c r="B33" s="178" t="str">
        <f t="shared" si="8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1"/>
        <v>0</v>
      </c>
      <c r="M33" s="186" t="str">
        <f t="shared" si="2"/>
        <v/>
      </c>
      <c r="N33" s="189"/>
      <c r="O33" s="190"/>
      <c r="P33" s="190"/>
      <c r="Q33" s="190"/>
      <c r="R33" s="187">
        <f t="shared" si="3"/>
        <v>0</v>
      </c>
      <c r="S33" s="223" t="str">
        <f t="shared" si="4"/>
        <v/>
      </c>
      <c r="T33" s="187">
        <f t="shared" si="5"/>
        <v>0</v>
      </c>
      <c r="U33" s="188" t="str">
        <f t="shared" si="6"/>
        <v/>
      </c>
    </row>
    <row r="34" spans="1:21" x14ac:dyDescent="0.25">
      <c r="A34" s="177"/>
      <c r="B34" s="178" t="str">
        <f t="shared" si="8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1"/>
        <v>0</v>
      </c>
      <c r="M34" s="186" t="str">
        <f t="shared" si="2"/>
        <v/>
      </c>
      <c r="N34" s="184"/>
      <c r="O34" s="185"/>
      <c r="P34" s="185"/>
      <c r="Q34" s="185"/>
      <c r="R34" s="187">
        <f t="shared" si="3"/>
        <v>0</v>
      </c>
      <c r="S34" s="223" t="str">
        <f t="shared" si="4"/>
        <v/>
      </c>
      <c r="T34" s="187">
        <f t="shared" si="5"/>
        <v>0</v>
      </c>
      <c r="U34" s="188" t="str">
        <f t="shared" si="6"/>
        <v/>
      </c>
    </row>
    <row r="35" spans="1:21" x14ac:dyDescent="0.25">
      <c r="A35" s="168" t="s">
        <v>17</v>
      </c>
      <c r="B35" s="169" t="str">
        <f t="shared" si="8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187</v>
      </c>
      <c r="F35" s="138"/>
      <c r="G35" s="139"/>
      <c r="H35" s="139"/>
      <c r="I35" s="140"/>
      <c r="J35" s="172">
        <f>SUM(J36:J39)</f>
        <v>0</v>
      </c>
      <c r="K35" s="173">
        <f>SUM(K36:K39)</f>
        <v>0</v>
      </c>
      <c r="L35" s="173">
        <f t="shared" si="1"/>
        <v>0</v>
      </c>
      <c r="M35" s="174" t="str">
        <f t="shared" si="2"/>
        <v/>
      </c>
      <c r="N35" s="172">
        <f>SUM(N36:N39)</f>
        <v>0</v>
      </c>
      <c r="O35" s="173">
        <f>SUM(O36:O39)</f>
        <v>0</v>
      </c>
      <c r="P35" s="173">
        <f>SUM(P36:P39)</f>
        <v>0</v>
      </c>
      <c r="Q35" s="173">
        <f>SUM(Q36:Q39)</f>
        <v>0</v>
      </c>
      <c r="R35" s="175">
        <f t="shared" si="3"/>
        <v>0</v>
      </c>
      <c r="S35" s="222" t="str">
        <f t="shared" si="4"/>
        <v/>
      </c>
      <c r="T35" s="175">
        <f t="shared" si="5"/>
        <v>0</v>
      </c>
      <c r="U35" s="176" t="str">
        <f t="shared" si="6"/>
        <v/>
      </c>
    </row>
    <row r="36" spans="1:21" x14ac:dyDescent="0.25">
      <c r="A36" s="177"/>
      <c r="B36" s="178" t="str">
        <f t="shared" si="8"/>
        <v>субъект РФ 1</v>
      </c>
      <c r="C36" s="178" t="str">
        <f>C35</f>
        <v>ДЗО 1</v>
      </c>
      <c r="D36" s="179" t="str">
        <f>D35</f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1"/>
        <v>0</v>
      </c>
      <c r="M36" s="186" t="str">
        <f t="shared" si="2"/>
        <v/>
      </c>
      <c r="N36" s="184"/>
      <c r="O36" s="185"/>
      <c r="P36" s="185"/>
      <c r="Q36" s="185"/>
      <c r="R36" s="187">
        <f t="shared" si="3"/>
        <v>0</v>
      </c>
      <c r="S36" s="223" t="str">
        <f t="shared" si="4"/>
        <v/>
      </c>
      <c r="T36" s="187">
        <f t="shared" si="5"/>
        <v>0</v>
      </c>
      <c r="U36" s="188" t="str">
        <f t="shared" si="6"/>
        <v/>
      </c>
    </row>
    <row r="37" spans="1:21" x14ac:dyDescent="0.25">
      <c r="A37" s="177"/>
      <c r="B37" s="178" t="str">
        <f t="shared" ref="B37:D52" si="10">B36</f>
        <v>субъект РФ 1</v>
      </c>
      <c r="C37" s="178" t="str">
        <f t="shared" si="10"/>
        <v>ДЗО 1</v>
      </c>
      <c r="D37" s="179" t="str">
        <f t="shared" si="10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1"/>
        <v>0</v>
      </c>
      <c r="M37" s="186" t="str">
        <f t="shared" si="2"/>
        <v/>
      </c>
      <c r="N37" s="184"/>
      <c r="O37" s="185"/>
      <c r="P37" s="185"/>
      <c r="Q37" s="185"/>
      <c r="R37" s="187">
        <f t="shared" si="3"/>
        <v>0</v>
      </c>
      <c r="S37" s="223" t="str">
        <f t="shared" si="4"/>
        <v/>
      </c>
      <c r="T37" s="187">
        <f t="shared" si="5"/>
        <v>0</v>
      </c>
      <c r="U37" s="188" t="str">
        <f t="shared" si="6"/>
        <v/>
      </c>
    </row>
    <row r="38" spans="1:21" x14ac:dyDescent="0.25">
      <c r="A38" s="177"/>
      <c r="B38" s="178" t="str">
        <f t="shared" si="10"/>
        <v>субъект РФ 1</v>
      </c>
      <c r="C38" s="178" t="str">
        <f t="shared" si="10"/>
        <v>ДЗО 1</v>
      </c>
      <c r="D38" s="179" t="str">
        <f t="shared" si="10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1"/>
        <v>0</v>
      </c>
      <c r="M38" s="186" t="str">
        <f t="shared" si="2"/>
        <v/>
      </c>
      <c r="N38" s="189"/>
      <c r="O38" s="190"/>
      <c r="P38" s="190"/>
      <c r="Q38" s="190"/>
      <c r="R38" s="187">
        <f t="shared" si="3"/>
        <v>0</v>
      </c>
      <c r="S38" s="223" t="str">
        <f t="shared" si="4"/>
        <v/>
      </c>
      <c r="T38" s="187">
        <f t="shared" si="5"/>
        <v>0</v>
      </c>
      <c r="U38" s="188" t="str">
        <f t="shared" si="6"/>
        <v/>
      </c>
    </row>
    <row r="39" spans="1:21" x14ac:dyDescent="0.25">
      <c r="A39" s="177"/>
      <c r="B39" s="178" t="str">
        <f t="shared" si="10"/>
        <v>субъект РФ 1</v>
      </c>
      <c r="C39" s="178" t="str">
        <f t="shared" si="10"/>
        <v>ДЗО 1</v>
      </c>
      <c r="D39" s="179" t="str">
        <f t="shared" si="10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1"/>
        <v>0</v>
      </c>
      <c r="M39" s="186" t="str">
        <f t="shared" si="2"/>
        <v/>
      </c>
      <c r="N39" s="184"/>
      <c r="O39" s="185"/>
      <c r="P39" s="185"/>
      <c r="Q39" s="185"/>
      <c r="R39" s="187">
        <f t="shared" si="3"/>
        <v>0</v>
      </c>
      <c r="S39" s="223" t="str">
        <f t="shared" si="4"/>
        <v/>
      </c>
      <c r="T39" s="187">
        <f t="shared" si="5"/>
        <v>0</v>
      </c>
      <c r="U39" s="188" t="str">
        <f t="shared" si="6"/>
        <v/>
      </c>
    </row>
    <row r="40" spans="1:21" x14ac:dyDescent="0.25">
      <c r="A40" s="168" t="s">
        <v>19</v>
      </c>
      <c r="B40" s="169" t="str">
        <f t="shared" si="10"/>
        <v>субъект РФ 1</v>
      </c>
      <c r="C40" s="169" t="str">
        <f t="shared" si="10"/>
        <v>ДЗО 1</v>
      </c>
      <c r="D40" s="170" t="str">
        <f t="shared" si="10"/>
        <v>филиал 1</v>
      </c>
      <c r="E40" s="171" t="s">
        <v>188</v>
      </c>
      <c r="F40" s="138"/>
      <c r="G40" s="139"/>
      <c r="H40" s="139"/>
      <c r="I40" s="140"/>
      <c r="J40" s="172">
        <f>SUM(J41:J44)</f>
        <v>0</v>
      </c>
      <c r="K40" s="173">
        <f>SUM(K41:K44)</f>
        <v>0</v>
      </c>
      <c r="L40" s="173">
        <f t="shared" si="1"/>
        <v>0</v>
      </c>
      <c r="M40" s="174" t="str">
        <f t="shared" si="2"/>
        <v/>
      </c>
      <c r="N40" s="172">
        <f>SUM(N41:N44)</f>
        <v>0</v>
      </c>
      <c r="O40" s="173">
        <f>SUM(O41:O44)</f>
        <v>0</v>
      </c>
      <c r="P40" s="173">
        <f>SUM(P41:P44)</f>
        <v>0</v>
      </c>
      <c r="Q40" s="173">
        <f>SUM(Q41:Q44)</f>
        <v>0</v>
      </c>
      <c r="R40" s="175">
        <f t="shared" si="3"/>
        <v>0</v>
      </c>
      <c r="S40" s="222" t="str">
        <f t="shared" si="4"/>
        <v/>
      </c>
      <c r="T40" s="175">
        <f t="shared" si="5"/>
        <v>0</v>
      </c>
      <c r="U40" s="176" t="str">
        <f t="shared" si="6"/>
        <v/>
      </c>
    </row>
    <row r="41" spans="1:21" x14ac:dyDescent="0.25">
      <c r="A41" s="177"/>
      <c r="B41" s="178" t="str">
        <f t="shared" si="10"/>
        <v>субъект РФ 1</v>
      </c>
      <c r="C41" s="178" t="str">
        <f t="shared" si="10"/>
        <v>ДЗО 1</v>
      </c>
      <c r="D41" s="179" t="str">
        <f t="shared" si="10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1"/>
        <v>0</v>
      </c>
      <c r="M41" s="186" t="str">
        <f t="shared" si="2"/>
        <v/>
      </c>
      <c r="N41" s="189"/>
      <c r="O41" s="190"/>
      <c r="P41" s="190"/>
      <c r="Q41" s="190"/>
      <c r="R41" s="187">
        <f t="shared" si="3"/>
        <v>0</v>
      </c>
      <c r="S41" s="223" t="str">
        <f t="shared" si="4"/>
        <v/>
      </c>
      <c r="T41" s="187">
        <f t="shared" si="5"/>
        <v>0</v>
      </c>
      <c r="U41" s="188" t="str">
        <f t="shared" si="6"/>
        <v/>
      </c>
    </row>
    <row r="42" spans="1:21" x14ac:dyDescent="0.25">
      <c r="A42" s="177"/>
      <c r="B42" s="178" t="str">
        <f t="shared" si="10"/>
        <v>субъект РФ 1</v>
      </c>
      <c r="C42" s="178" t="str">
        <f t="shared" si="10"/>
        <v>ДЗО 1</v>
      </c>
      <c r="D42" s="179" t="str">
        <f t="shared" si="10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1"/>
        <v>0</v>
      </c>
      <c r="M42" s="186" t="str">
        <f t="shared" si="2"/>
        <v/>
      </c>
      <c r="N42" s="189"/>
      <c r="O42" s="190"/>
      <c r="P42" s="190"/>
      <c r="Q42" s="190"/>
      <c r="R42" s="187">
        <f t="shared" si="3"/>
        <v>0</v>
      </c>
      <c r="S42" s="223" t="str">
        <f t="shared" si="4"/>
        <v/>
      </c>
      <c r="T42" s="187">
        <f t="shared" si="5"/>
        <v>0</v>
      </c>
      <c r="U42" s="188" t="str">
        <f t="shared" si="6"/>
        <v/>
      </c>
    </row>
    <row r="43" spans="1:21" x14ac:dyDescent="0.25">
      <c r="A43" s="177"/>
      <c r="B43" s="178" t="str">
        <f t="shared" si="10"/>
        <v>субъект РФ 1</v>
      </c>
      <c r="C43" s="178" t="str">
        <f t="shared" si="10"/>
        <v>ДЗО 1</v>
      </c>
      <c r="D43" s="179" t="str">
        <f t="shared" si="10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1"/>
        <v>0</v>
      </c>
      <c r="M43" s="186" t="str">
        <f t="shared" si="2"/>
        <v/>
      </c>
      <c r="N43" s="189"/>
      <c r="O43" s="190"/>
      <c r="P43" s="190"/>
      <c r="Q43" s="190"/>
      <c r="R43" s="187">
        <f t="shared" si="3"/>
        <v>0</v>
      </c>
      <c r="S43" s="223" t="str">
        <f t="shared" si="4"/>
        <v/>
      </c>
      <c r="T43" s="187">
        <f t="shared" si="5"/>
        <v>0</v>
      </c>
      <c r="U43" s="188" t="str">
        <f t="shared" si="6"/>
        <v/>
      </c>
    </row>
    <row r="44" spans="1:21" x14ac:dyDescent="0.25">
      <c r="A44" s="177"/>
      <c r="B44" s="178" t="str">
        <f t="shared" si="10"/>
        <v>субъект РФ 1</v>
      </c>
      <c r="C44" s="178" t="str">
        <f t="shared" si="10"/>
        <v>ДЗО 1</v>
      </c>
      <c r="D44" s="179" t="str">
        <f t="shared" si="10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1"/>
        <v>0</v>
      </c>
      <c r="M44" s="186" t="str">
        <f t="shared" si="2"/>
        <v/>
      </c>
      <c r="N44" s="184"/>
      <c r="O44" s="185"/>
      <c r="P44" s="185"/>
      <c r="Q44" s="185"/>
      <c r="R44" s="187">
        <f t="shared" si="3"/>
        <v>0</v>
      </c>
      <c r="S44" s="223" t="str">
        <f t="shared" si="4"/>
        <v/>
      </c>
      <c r="T44" s="187">
        <f t="shared" si="5"/>
        <v>0</v>
      </c>
      <c r="U44" s="188" t="str">
        <f t="shared" si="6"/>
        <v/>
      </c>
    </row>
    <row r="45" spans="1:21" ht="30" x14ac:dyDescent="0.25">
      <c r="A45" s="168" t="s">
        <v>21</v>
      </c>
      <c r="B45" s="169" t="str">
        <f t="shared" si="10"/>
        <v>субъект РФ 1</v>
      </c>
      <c r="C45" s="169" t="str">
        <f t="shared" si="10"/>
        <v>ДЗО 1</v>
      </c>
      <c r="D45" s="170" t="str">
        <f t="shared" si="10"/>
        <v>филиал 1</v>
      </c>
      <c r="E45" s="171" t="s">
        <v>189</v>
      </c>
      <c r="F45" s="138"/>
      <c r="G45" s="139"/>
      <c r="H45" s="139"/>
      <c r="I45" s="140"/>
      <c r="J45" s="172">
        <f>SUM(J46:J49)</f>
        <v>0</v>
      </c>
      <c r="K45" s="173">
        <f>SUM(K46:K49)</f>
        <v>0</v>
      </c>
      <c r="L45" s="173">
        <f t="shared" si="1"/>
        <v>0</v>
      </c>
      <c r="M45" s="174" t="str">
        <f t="shared" si="2"/>
        <v/>
      </c>
      <c r="N45" s="172">
        <f>SUM(N46:N49)</f>
        <v>0</v>
      </c>
      <c r="O45" s="173">
        <f>SUM(O46:O49)</f>
        <v>0</v>
      </c>
      <c r="P45" s="173">
        <f>SUM(P46:P49)</f>
        <v>0</v>
      </c>
      <c r="Q45" s="173">
        <f>SUM(Q46:Q49)</f>
        <v>0</v>
      </c>
      <c r="R45" s="175">
        <f t="shared" si="3"/>
        <v>0</v>
      </c>
      <c r="S45" s="222" t="str">
        <f t="shared" si="4"/>
        <v/>
      </c>
      <c r="T45" s="175">
        <f t="shared" si="5"/>
        <v>0</v>
      </c>
      <c r="U45" s="176" t="str">
        <f t="shared" si="6"/>
        <v/>
      </c>
    </row>
    <row r="46" spans="1:21" x14ac:dyDescent="0.25">
      <c r="A46" s="177"/>
      <c r="B46" s="178" t="str">
        <f t="shared" si="10"/>
        <v>субъект РФ 1</v>
      </c>
      <c r="C46" s="178" t="str">
        <f t="shared" si="10"/>
        <v>ДЗО 1</v>
      </c>
      <c r="D46" s="179" t="str">
        <f t="shared" si="10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1"/>
        <v>0</v>
      </c>
      <c r="M46" s="186" t="str">
        <f t="shared" si="2"/>
        <v/>
      </c>
      <c r="N46" s="184"/>
      <c r="O46" s="185"/>
      <c r="P46" s="185"/>
      <c r="Q46" s="185"/>
      <c r="R46" s="187">
        <f t="shared" si="3"/>
        <v>0</v>
      </c>
      <c r="S46" s="223" t="str">
        <f t="shared" si="4"/>
        <v/>
      </c>
      <c r="T46" s="187">
        <f t="shared" si="5"/>
        <v>0</v>
      </c>
      <c r="U46" s="188" t="str">
        <f t="shared" si="6"/>
        <v/>
      </c>
    </row>
    <row r="47" spans="1:21" x14ac:dyDescent="0.25">
      <c r="A47" s="177"/>
      <c r="B47" s="178" t="str">
        <f t="shared" si="10"/>
        <v>субъект РФ 1</v>
      </c>
      <c r="C47" s="178" t="str">
        <f t="shared" si="10"/>
        <v>ДЗО 1</v>
      </c>
      <c r="D47" s="179" t="str">
        <f t="shared" si="10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1"/>
        <v>0</v>
      </c>
      <c r="M47" s="186" t="str">
        <f t="shared" si="2"/>
        <v/>
      </c>
      <c r="N47" s="184"/>
      <c r="O47" s="185"/>
      <c r="P47" s="185"/>
      <c r="Q47" s="185"/>
      <c r="R47" s="187">
        <f t="shared" si="3"/>
        <v>0</v>
      </c>
      <c r="S47" s="223" t="str">
        <f t="shared" si="4"/>
        <v/>
      </c>
      <c r="T47" s="187">
        <f t="shared" si="5"/>
        <v>0</v>
      </c>
      <c r="U47" s="188" t="str">
        <f t="shared" si="6"/>
        <v/>
      </c>
    </row>
    <row r="48" spans="1:21" x14ac:dyDescent="0.25">
      <c r="A48" s="177"/>
      <c r="B48" s="178" t="str">
        <f t="shared" si="10"/>
        <v>субъект РФ 1</v>
      </c>
      <c r="C48" s="178" t="str">
        <f t="shared" si="10"/>
        <v>ДЗО 1</v>
      </c>
      <c r="D48" s="179" t="str">
        <f t="shared" si="10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1"/>
        <v>0</v>
      </c>
      <c r="M48" s="186" t="str">
        <f t="shared" si="2"/>
        <v/>
      </c>
      <c r="N48" s="189"/>
      <c r="O48" s="190"/>
      <c r="P48" s="190"/>
      <c r="Q48" s="190"/>
      <c r="R48" s="187">
        <f t="shared" si="3"/>
        <v>0</v>
      </c>
      <c r="S48" s="223" t="str">
        <f t="shared" si="4"/>
        <v/>
      </c>
      <c r="T48" s="187">
        <f t="shared" si="5"/>
        <v>0</v>
      </c>
      <c r="U48" s="188" t="str">
        <f t="shared" si="6"/>
        <v/>
      </c>
    </row>
    <row r="49" spans="1:21" x14ac:dyDescent="0.25">
      <c r="A49" s="177"/>
      <c r="B49" s="178" t="str">
        <f t="shared" si="10"/>
        <v>субъект РФ 1</v>
      </c>
      <c r="C49" s="178" t="str">
        <f t="shared" si="10"/>
        <v>ДЗО 1</v>
      </c>
      <c r="D49" s="179" t="str">
        <f t="shared" si="10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1"/>
        <v>0</v>
      </c>
      <c r="M49" s="186" t="str">
        <f t="shared" si="2"/>
        <v/>
      </c>
      <c r="N49" s="184"/>
      <c r="O49" s="185"/>
      <c r="P49" s="185"/>
      <c r="Q49" s="185"/>
      <c r="R49" s="187">
        <f t="shared" si="3"/>
        <v>0</v>
      </c>
      <c r="S49" s="223" t="str">
        <f t="shared" si="4"/>
        <v/>
      </c>
      <c r="T49" s="187">
        <f t="shared" si="5"/>
        <v>0</v>
      </c>
      <c r="U49" s="188" t="str">
        <f t="shared" si="6"/>
        <v/>
      </c>
    </row>
    <row r="50" spans="1:21" x14ac:dyDescent="0.25">
      <c r="A50" s="168" t="s">
        <v>23</v>
      </c>
      <c r="B50" s="169" t="str">
        <f t="shared" si="10"/>
        <v>субъект РФ 1</v>
      </c>
      <c r="C50" s="169" t="str">
        <f t="shared" si="10"/>
        <v>ДЗО 1</v>
      </c>
      <c r="D50" s="170" t="str">
        <f t="shared" si="10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1"/>
        <v>0</v>
      </c>
      <c r="M50" s="194" t="str">
        <f t="shared" si="2"/>
        <v/>
      </c>
      <c r="N50" s="192"/>
      <c r="O50" s="193"/>
      <c r="P50" s="193"/>
      <c r="Q50" s="193"/>
      <c r="R50" s="195">
        <f t="shared" si="3"/>
        <v>0</v>
      </c>
      <c r="S50" s="224" t="str">
        <f t="shared" si="4"/>
        <v/>
      </c>
      <c r="T50" s="195">
        <f t="shared" si="5"/>
        <v>0</v>
      </c>
      <c r="U50" s="196" t="str">
        <f t="shared" si="6"/>
        <v/>
      </c>
    </row>
    <row r="51" spans="1:21" x14ac:dyDescent="0.25">
      <c r="A51" s="168" t="s">
        <v>25</v>
      </c>
      <c r="B51" s="169" t="str">
        <f t="shared" si="10"/>
        <v>субъект РФ 1</v>
      </c>
      <c r="C51" s="169" t="str">
        <f t="shared" si="10"/>
        <v>ДЗО 1</v>
      </c>
      <c r="D51" s="170" t="str">
        <f t="shared" si="10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1"/>
        <v>0</v>
      </c>
      <c r="M51" s="174" t="str">
        <f t="shared" si="2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3"/>
        <v>0</v>
      </c>
      <c r="S51" s="222" t="str">
        <f t="shared" si="4"/>
        <v/>
      </c>
      <c r="T51" s="175">
        <f t="shared" si="5"/>
        <v>0</v>
      </c>
      <c r="U51" s="176" t="str">
        <f t="shared" si="6"/>
        <v/>
      </c>
    </row>
    <row r="52" spans="1:21" x14ac:dyDescent="0.25">
      <c r="A52" s="177"/>
      <c r="B52" s="178" t="str">
        <f t="shared" si="10"/>
        <v>субъект РФ 1</v>
      </c>
      <c r="C52" s="178" t="str">
        <f t="shared" si="10"/>
        <v>ДЗО 1</v>
      </c>
      <c r="D52" s="179" t="str">
        <f t="shared" si="10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1"/>
        <v>0</v>
      </c>
      <c r="M52" s="186" t="str">
        <f t="shared" si="2"/>
        <v/>
      </c>
      <c r="N52" s="184"/>
      <c r="O52" s="185"/>
      <c r="P52" s="185"/>
      <c r="Q52" s="185"/>
      <c r="R52" s="187">
        <f t="shared" si="3"/>
        <v>0</v>
      </c>
      <c r="S52" s="223" t="str">
        <f t="shared" si="4"/>
        <v/>
      </c>
      <c r="T52" s="187">
        <f t="shared" si="5"/>
        <v>0</v>
      </c>
      <c r="U52" s="188" t="str">
        <f t="shared" si="6"/>
        <v/>
      </c>
    </row>
    <row r="53" spans="1:21" x14ac:dyDescent="0.25">
      <c r="A53" s="177"/>
      <c r="B53" s="178" t="str">
        <f t="shared" ref="B53:D55" si="11">B52</f>
        <v>субъект РФ 1</v>
      </c>
      <c r="C53" s="178" t="str">
        <f t="shared" si="11"/>
        <v>ДЗО 1</v>
      </c>
      <c r="D53" s="179" t="str">
        <f t="shared" si="11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1"/>
        <v>0</v>
      </c>
      <c r="M53" s="186" t="str">
        <f t="shared" si="2"/>
        <v/>
      </c>
      <c r="N53" s="184"/>
      <c r="O53" s="185"/>
      <c r="P53" s="185"/>
      <c r="Q53" s="185"/>
      <c r="R53" s="187">
        <f t="shared" si="3"/>
        <v>0</v>
      </c>
      <c r="S53" s="223" t="str">
        <f t="shared" si="4"/>
        <v/>
      </c>
      <c r="T53" s="187">
        <f t="shared" si="5"/>
        <v>0</v>
      </c>
      <c r="U53" s="188" t="str">
        <f t="shared" si="6"/>
        <v/>
      </c>
    </row>
    <row r="54" spans="1:21" x14ac:dyDescent="0.25">
      <c r="A54" s="177"/>
      <c r="B54" s="178" t="str">
        <f t="shared" si="11"/>
        <v>субъект РФ 1</v>
      </c>
      <c r="C54" s="178" t="str">
        <f t="shared" si="11"/>
        <v>ДЗО 1</v>
      </c>
      <c r="D54" s="179" t="str">
        <f t="shared" si="11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1"/>
        <v>0</v>
      </c>
      <c r="M54" s="186" t="str">
        <f t="shared" si="2"/>
        <v/>
      </c>
      <c r="N54" s="184"/>
      <c r="O54" s="185"/>
      <c r="P54" s="185"/>
      <c r="Q54" s="185"/>
      <c r="R54" s="187">
        <f t="shared" si="3"/>
        <v>0</v>
      </c>
      <c r="S54" s="223" t="str">
        <f t="shared" si="4"/>
        <v/>
      </c>
      <c r="T54" s="187">
        <f t="shared" si="5"/>
        <v>0</v>
      </c>
      <c r="U54" s="188" t="str">
        <f t="shared" si="6"/>
        <v/>
      </c>
    </row>
    <row r="55" spans="1:21" ht="15.75" thickBot="1" x14ac:dyDescent="0.3">
      <c r="A55" s="197"/>
      <c r="B55" s="198" t="str">
        <f t="shared" si="11"/>
        <v>субъект РФ 1</v>
      </c>
      <c r="C55" s="198" t="str">
        <f t="shared" si="11"/>
        <v>ДЗО 1</v>
      </c>
      <c r="D55" s="199" t="str">
        <f t="shared" si="11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1"/>
        <v>0</v>
      </c>
      <c r="M55" s="206" t="str">
        <f t="shared" si="2"/>
        <v/>
      </c>
      <c r="N55" s="204"/>
      <c r="O55" s="205"/>
      <c r="P55" s="205"/>
      <c r="Q55" s="205"/>
      <c r="R55" s="207">
        <f t="shared" si="3"/>
        <v>0</v>
      </c>
      <c r="S55" s="225" t="str">
        <f t="shared" si="4"/>
        <v/>
      </c>
      <c r="T55" s="207">
        <f t="shared" si="5"/>
        <v>0</v>
      </c>
      <c r="U55" s="208" t="str">
        <f t="shared" si="6"/>
        <v/>
      </c>
    </row>
  </sheetData>
  <autoFilter ref="A9:U55"/>
  <customSheetViews>
    <customSheetView guid="{9A943EE5-4332-418A-A0F3-826318CDB5F0}" scale="85" showAutoFilter="1" state="hidden">
      <pane xSplit="5" ySplit="9" topLeftCell="F10" activePane="bottomRight" state="frozen"/>
      <selection pane="bottomRight" activeCell="R10" sqref="R10"/>
      <pageMargins left="0.7" right="0.7" top="0.75" bottom="0.75" header="0.3" footer="0.3"/>
      <pageSetup paperSize="9" orientation="portrait" r:id="rId1"/>
      <autoFilter ref="A9:U55"/>
    </customSheetView>
    <customSheetView guid="{A3F75126-AB89-40B3-A1FB-70723A76F2EB}" scale="85" showAutoFilter="1" state="hidden">
      <pane xSplit="5" ySplit="9" topLeftCell="F10" activePane="bottomRight" state="frozen"/>
      <selection pane="bottomRight" activeCell="R10" sqref="R10"/>
      <pageMargins left="0.7" right="0.7" top="0.75" bottom="0.75" header="0.3" footer="0.3"/>
      <pageSetup paperSize="9" orientation="portrait" r:id="rId2"/>
      <autoFilter ref="A9:U55"/>
    </customSheetView>
  </customSheetViews>
  <mergeCells count="18"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  <mergeCell ref="A6:A8"/>
    <mergeCell ref="B6:B8"/>
    <mergeCell ref="C6:C8"/>
    <mergeCell ref="D6:D8"/>
    <mergeCell ref="E6:E8"/>
  </mergeCells>
  <conditionalFormatting sqref="I10:I55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M10:M55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U10:U5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0:H5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L10:L5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R10:R5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10:S5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T10:T5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пример заполнения (суточный)</vt:lpstr>
      <vt:lpstr>25.01</vt:lpstr>
      <vt:lpstr>пример заполнения (еженедельно)</vt:lpstr>
      <vt:lpstr>отчет_месячный</vt:lpstr>
      <vt:lpstr>пример заполнения (месячный)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Мензелинцева Юлия Владимировна</cp:lastModifiedBy>
  <cp:lastPrinted>2020-04-17T02:04:17Z</cp:lastPrinted>
  <dcterms:created xsi:type="dcterms:W3CDTF">2020-04-04T12:22:48Z</dcterms:created>
  <dcterms:modified xsi:type="dcterms:W3CDTF">2021-01-25T06:51:07Z</dcterms:modified>
</cp:coreProperties>
</file>