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urijeronin/Downloads/"/>
    </mc:Choice>
  </mc:AlternateContent>
  <xr:revisionPtr revIDLastSave="0" documentId="13_ncr:1_{7D275AB4-3942-8E49-97F4-F73DA48396F9}" xr6:coauthVersionLast="47" xr6:coauthVersionMax="47" xr10:uidLastSave="{00000000-0000-0000-0000-000000000000}"/>
  <bookViews>
    <workbookView xWindow="-3520" yWindow="-21600" windowWidth="38400" windowHeight="21600" xr2:uid="{00000000-000D-0000-FFFF-FFFF00000000}"/>
  </bookViews>
  <sheets>
    <sheet name="Анализ" sheetId="2" r:id="rId1"/>
  </sheets>
  <externalReferences>
    <externalReference r:id="rId2"/>
  </externalReferences>
  <definedNames>
    <definedName name="месяцы">'[1]ФБ АЭ'!$A$66:$A$79</definedName>
    <definedName name="Z_0B7CD882_DDAE_4724_8516_4FF4754C3CF0_.wvu.Cols" localSheetId="0" hidden="1">Анализ!#REF!</definedName>
    <definedName name="Z_0B7CD882_DDAE_4724_8516_4FF4754C3CF0_.wvu.PrintArea" localSheetId="0" hidden="1">Анализ!$A$1:$A$29</definedName>
    <definedName name="Z_1F274F0D_49C3_4B9D_9016_8441BA68041F_.wvu.Cols" localSheetId="0" hidden="1">Анализ!#REF!,Анализ!#REF!</definedName>
    <definedName name="Z_1F274F0D_49C3_4B9D_9016_8441BA68041F_.wvu.PrintArea" localSheetId="0" hidden="1">Анализ!$A$1:$A$29</definedName>
    <definedName name="Z_5FF047E7_6F73_45D4_B8DA_C81A3B279193_.wvu.PrintArea" localSheetId="0" hidden="1">Анализ!$A$1:$A$29</definedName>
    <definedName name="Z_69F72EB3_E5A6_47FC_B18A_161EB3F5403D_.wvu.Cols" localSheetId="0" hidden="1">Анализ!#REF!,Анализ!#REF!</definedName>
    <definedName name="Z_69F72EB3_E5A6_47FC_B18A_161EB3F5403D_.wvu.PrintArea" localSheetId="0" hidden="1">Анализ!$A$1:$A$29</definedName>
    <definedName name="Z_6DD62C20_8B83_42F5_90C1_C13665C095D0_.wvu.Cols" localSheetId="0" hidden="1">Анализ!#REF!,Анализ!#REF!</definedName>
    <definedName name="Z_6DD62C20_8B83_42F5_90C1_C13665C095D0_.wvu.PrintArea" localSheetId="0" hidden="1">Анализ!$A$1:$A$29</definedName>
    <definedName name="Z_7DB8E09D_5E58_46A0_BF52_434A53BC4FE1_.wvu.PrintArea" localSheetId="0" hidden="1">Анализ!$A$1:$A$29</definedName>
    <definedName name="Z_C9598404_51EC_4690_B7B7_81BB3010E152_.wvu.PrintArea" localSheetId="0" hidden="1">Анализ!$A$1:$A$29</definedName>
    <definedName name="Z_DB602BF7_A59C_42DB_BBA0_088F068B7047_.wvu.PrintArea" localSheetId="0" hidden="1">Анализ!$A$1:$A$29</definedName>
    <definedName name="Z_DC8F80D5_9919_409C_A428_E95E40E09DB9_.wvu.Cols" localSheetId="0" hidden="1">Анализ!#REF!,Анализ!#REF!</definedName>
    <definedName name="Z_DC8F80D5_9919_409C_A428_E95E40E09DB9_.wvu.PrintArea" localSheetId="0" hidden="1">Анализ!$A$1:$A$29</definedName>
    <definedName name="Z_E44A9F72_7068_401B_9182_AE57DBB84D5E_.wvu.PrintArea" localSheetId="0" hidden="1">Анализ!$A$1:$A$29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8" i="2" l="1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6" i="2"/>
  <c r="BM7" i="2"/>
  <c r="AG27" i="2" l="1"/>
  <c r="AG25" i="2"/>
  <c r="AF25" i="2"/>
  <c r="AF27" i="2" s="1"/>
  <c r="Q27" i="2"/>
  <c r="BM27" i="2" s="1"/>
  <c r="Q25" i="2"/>
  <c r="BM25" i="2" s="1"/>
  <c r="P25" i="2"/>
  <c r="P27" i="2" s="1"/>
  <c r="AE102" i="2" l="1"/>
  <c r="AE100" i="2"/>
  <c r="AD100" i="2"/>
  <c r="AD102" i="2" s="1"/>
  <c r="O102" i="2" l="1"/>
  <c r="O100" i="2"/>
  <c r="CA76" i="2"/>
  <c r="BK74" i="2"/>
  <c r="CA74" i="2" s="1"/>
  <c r="BK73" i="2"/>
  <c r="BK72" i="2"/>
  <c r="CA72" i="2" s="1"/>
  <c r="BK71" i="2"/>
  <c r="BK70" i="2"/>
  <c r="CA70" i="2" s="1"/>
  <c r="BK69" i="2"/>
  <c r="BK68" i="2"/>
  <c r="CA68" i="2" s="1"/>
  <c r="BK67" i="2"/>
  <c r="BK66" i="2"/>
  <c r="CA66" i="2" s="1"/>
  <c r="BK65" i="2"/>
  <c r="BK64" i="2"/>
  <c r="CA64" i="2" s="1"/>
  <c r="BK63" i="2"/>
  <c r="BK62" i="2"/>
  <c r="CA62" i="2" s="1"/>
  <c r="BK61" i="2"/>
  <c r="BK60" i="2"/>
  <c r="CA60" i="2" s="1"/>
  <c r="BK59" i="2"/>
  <c r="BK58" i="2"/>
  <c r="CA58" i="2" s="1"/>
  <c r="BK57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AT75" i="2"/>
  <c r="AT77" i="2" s="1"/>
  <c r="BK75" i="2" l="1"/>
  <c r="BJ75" i="2"/>
  <c r="BJ77" i="2" s="1"/>
  <c r="BK77" i="2"/>
  <c r="AD75" i="2"/>
  <c r="AD77" i="2" s="1"/>
  <c r="AU77" i="2" l="1"/>
  <c r="AU75" i="2"/>
  <c r="AE77" i="2" l="1"/>
  <c r="AE75" i="2"/>
  <c r="N75" i="2" l="1"/>
  <c r="N77" i="2" s="1"/>
  <c r="O77" i="2"/>
  <c r="O75" i="2"/>
  <c r="BZ51" i="2" l="1"/>
  <c r="BZ49" i="2"/>
  <c r="AT50" i="2"/>
  <c r="AT52" i="2" s="1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50" i="2" l="1"/>
  <c r="BJ52" i="2" s="1"/>
  <c r="CA51" i="2"/>
  <c r="BK49" i="2" l="1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52" i="2" l="1"/>
  <c r="BK50" i="2"/>
  <c r="AU52" i="2"/>
  <c r="AU50" i="2"/>
  <c r="AD50" i="2"/>
  <c r="AD52" i="2" s="1"/>
  <c r="BZ10" i="2" l="1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9" i="2"/>
  <c r="BZ7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9" i="2"/>
  <c r="BX7" i="2"/>
  <c r="BJ8" i="2"/>
  <c r="BZ33" i="2" s="1"/>
  <c r="BZ58" i="2" s="1"/>
  <c r="BJ9" i="2"/>
  <c r="BZ34" i="2" s="1"/>
  <c r="BZ59" i="2" s="1"/>
  <c r="BJ10" i="2"/>
  <c r="BZ35" i="2" s="1"/>
  <c r="BZ60" i="2" s="1"/>
  <c r="BJ11" i="2"/>
  <c r="BZ36" i="2" s="1"/>
  <c r="BZ61" i="2" s="1"/>
  <c r="BJ12" i="2"/>
  <c r="BZ37" i="2" s="1"/>
  <c r="BZ62" i="2" s="1"/>
  <c r="BJ13" i="2"/>
  <c r="BZ38" i="2" s="1"/>
  <c r="BZ63" i="2" s="1"/>
  <c r="BJ14" i="2"/>
  <c r="BZ39" i="2" s="1"/>
  <c r="BZ64" i="2" s="1"/>
  <c r="BJ15" i="2"/>
  <c r="BZ40" i="2" s="1"/>
  <c r="BZ65" i="2" s="1"/>
  <c r="BJ16" i="2"/>
  <c r="BZ41" i="2" s="1"/>
  <c r="BZ66" i="2" s="1"/>
  <c r="BJ17" i="2"/>
  <c r="BZ42" i="2" s="1"/>
  <c r="BZ67" i="2" s="1"/>
  <c r="BJ18" i="2"/>
  <c r="BZ43" i="2" s="1"/>
  <c r="BZ68" i="2" s="1"/>
  <c r="BJ19" i="2"/>
  <c r="BZ44" i="2" s="1"/>
  <c r="BZ69" i="2" s="1"/>
  <c r="BJ20" i="2"/>
  <c r="BZ45" i="2" s="1"/>
  <c r="BZ70" i="2" s="1"/>
  <c r="BJ21" i="2"/>
  <c r="BZ46" i="2" s="1"/>
  <c r="BZ71" i="2" s="1"/>
  <c r="BJ22" i="2"/>
  <c r="BZ47" i="2" s="1"/>
  <c r="BZ72" i="2" s="1"/>
  <c r="BJ23" i="2"/>
  <c r="BZ48" i="2" s="1"/>
  <c r="BZ73" i="2" s="1"/>
  <c r="BJ7" i="2"/>
  <c r="AT25" i="2"/>
  <c r="AT27" i="2" s="1"/>
  <c r="BZ25" i="2" l="1"/>
  <c r="BZ27" i="2" s="1"/>
  <c r="BZ32" i="2"/>
  <c r="BZ57" i="2" s="1"/>
  <c r="BZ75" i="2" s="1"/>
  <c r="BZ77" i="2" s="1"/>
  <c r="BJ25" i="2"/>
  <c r="AE52" i="2"/>
  <c r="AE50" i="2"/>
  <c r="BJ27" i="2" l="1"/>
  <c r="BZ52" i="2" s="1"/>
  <c r="BZ50" i="2"/>
  <c r="N50" i="2"/>
  <c r="N52" i="2" s="1"/>
  <c r="O52" i="2"/>
  <c r="O50" i="2"/>
  <c r="BK8" i="2" l="1"/>
  <c r="CA33" i="2" s="1"/>
  <c r="BK9" i="2"/>
  <c r="BK10" i="2"/>
  <c r="CA35" i="2" s="1"/>
  <c r="BK11" i="2"/>
  <c r="BK12" i="2"/>
  <c r="CA37" i="2" s="1"/>
  <c r="BK13" i="2"/>
  <c r="BK14" i="2"/>
  <c r="CA39" i="2" s="1"/>
  <c r="BK15" i="2"/>
  <c r="BK16" i="2"/>
  <c r="CA41" i="2" s="1"/>
  <c r="BK17" i="2"/>
  <c r="BK18" i="2"/>
  <c r="CA43" i="2" s="1"/>
  <c r="BK19" i="2"/>
  <c r="BK20" i="2"/>
  <c r="CA45" i="2" s="1"/>
  <c r="BK21" i="2"/>
  <c r="BK22" i="2"/>
  <c r="CA47" i="2" s="1"/>
  <c r="BK23" i="2"/>
  <c r="BK24" i="2"/>
  <c r="CA49" i="2" s="1"/>
  <c r="BK7" i="2"/>
  <c r="AD25" i="2"/>
  <c r="AD27" i="2" s="1"/>
  <c r="CA22" i="2" l="1"/>
  <c r="CA14" i="2"/>
  <c r="CA18" i="2"/>
  <c r="CA10" i="2"/>
  <c r="BK27" i="2"/>
  <c r="CA32" i="2"/>
  <c r="CA57" i="2"/>
  <c r="CA23" i="2"/>
  <c r="CA48" i="2"/>
  <c r="CA73" i="2"/>
  <c r="CA21" i="2"/>
  <c r="CA46" i="2"/>
  <c r="CA71" i="2"/>
  <c r="CA19" i="2"/>
  <c r="CA44" i="2"/>
  <c r="CA69" i="2"/>
  <c r="CA17" i="2"/>
  <c r="CA42" i="2"/>
  <c r="CA67" i="2"/>
  <c r="CA15" i="2"/>
  <c r="CA40" i="2"/>
  <c r="CA65" i="2"/>
  <c r="CA13" i="2"/>
  <c r="CA38" i="2"/>
  <c r="CA63" i="2"/>
  <c r="CA11" i="2"/>
  <c r="CA36" i="2"/>
  <c r="CA61" i="2"/>
  <c r="CA9" i="2"/>
  <c r="CA34" i="2"/>
  <c r="CA59" i="2"/>
  <c r="CA20" i="2"/>
  <c r="CA16" i="2"/>
  <c r="CA12" i="2"/>
  <c r="CA8" i="2"/>
  <c r="BK25" i="2"/>
  <c r="CA7" i="2"/>
  <c r="AU27" i="2"/>
  <c r="AU25" i="2"/>
  <c r="CA75" i="2" l="1"/>
  <c r="CA50" i="2"/>
  <c r="CA52" i="2"/>
  <c r="CA77" i="2"/>
  <c r="CA25" i="2"/>
  <c r="CA27" i="2"/>
  <c r="BO99" i="2"/>
  <c r="AE27" i="2"/>
  <c r="AE25" i="2"/>
  <c r="BH83" i="2" l="1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82" i="2"/>
  <c r="BH57" i="2"/>
  <c r="N25" i="2" l="1"/>
  <c r="N27" i="2" s="1"/>
  <c r="O27" i="2" l="1"/>
  <c r="O25" i="2"/>
  <c r="AR100" i="2" l="1"/>
  <c r="AR102" i="2" l="1"/>
  <c r="BI98" i="2"/>
  <c r="BI96" i="2"/>
  <c r="BI94" i="2"/>
  <c r="BI92" i="2"/>
  <c r="BI90" i="2"/>
  <c r="BI88" i="2"/>
  <c r="BI86" i="2"/>
  <c r="BI84" i="2"/>
  <c r="BI82" i="2"/>
  <c r="AS102" i="2"/>
  <c r="AS100" i="2"/>
  <c r="AB100" i="2"/>
  <c r="AB102" i="2" s="1"/>
  <c r="BI102" i="2" l="1"/>
  <c r="BI100" i="2"/>
  <c r="AC102" i="2"/>
  <c r="AC100" i="2"/>
  <c r="L100" i="2" l="1"/>
  <c r="BH100" i="2" s="1"/>
  <c r="L102" i="2" l="1"/>
  <c r="BH102" i="2" s="1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M102" i="2"/>
  <c r="M100" i="2"/>
  <c r="AR75" i="2"/>
  <c r="AR77" i="2" s="1"/>
  <c r="BH75" i="2" l="1"/>
  <c r="BH77" i="2" s="1"/>
  <c r="AB75" i="2"/>
  <c r="AB77" i="2" s="1"/>
  <c r="BW74" i="2" l="1"/>
  <c r="BW76" i="2"/>
  <c r="BW78" i="2"/>
  <c r="BU76" i="2"/>
  <c r="BU78" i="2"/>
  <c r="BS74" i="2"/>
  <c r="BS76" i="2"/>
  <c r="BS78" i="2"/>
  <c r="BQ74" i="2"/>
  <c r="BQ76" i="2"/>
  <c r="BO74" i="2"/>
  <c r="BO76" i="2"/>
  <c r="BO78" i="2"/>
  <c r="BY76" i="2"/>
  <c r="BY78" i="2"/>
  <c r="BI58" i="2"/>
  <c r="BY83" i="2" s="1"/>
  <c r="BI59" i="2"/>
  <c r="BI60" i="2"/>
  <c r="BY85" i="2" s="1"/>
  <c r="BI61" i="2"/>
  <c r="BI62" i="2"/>
  <c r="BY87" i="2" s="1"/>
  <c r="BI63" i="2"/>
  <c r="BI64" i="2"/>
  <c r="BY89" i="2" s="1"/>
  <c r="BI65" i="2"/>
  <c r="BI66" i="2"/>
  <c r="BY91" i="2" s="1"/>
  <c r="BI67" i="2"/>
  <c r="BI68" i="2"/>
  <c r="BY93" i="2" s="1"/>
  <c r="BI69" i="2"/>
  <c r="BI70" i="2"/>
  <c r="BY95" i="2" s="1"/>
  <c r="BI71" i="2"/>
  <c r="BI72" i="2"/>
  <c r="BY97" i="2" s="1"/>
  <c r="BI73" i="2"/>
  <c r="BI74" i="2"/>
  <c r="BY74" i="2" s="1"/>
  <c r="BI57" i="2"/>
  <c r="AS77" i="2"/>
  <c r="AQ77" i="2"/>
  <c r="AS75" i="2"/>
  <c r="BY72" i="2" l="1"/>
  <c r="BY64" i="2"/>
  <c r="BY68" i="2"/>
  <c r="BY60" i="2"/>
  <c r="BY70" i="2"/>
  <c r="BY66" i="2"/>
  <c r="BY62" i="2"/>
  <c r="BY58" i="2"/>
  <c r="BI75" i="2"/>
  <c r="BI77" i="2"/>
  <c r="AC77" i="2"/>
  <c r="AC75" i="2"/>
  <c r="M77" i="2" l="1"/>
  <c r="M75" i="2"/>
  <c r="L75" i="2"/>
  <c r="L77" i="2" s="1"/>
  <c r="BX49" i="2" l="1"/>
  <c r="BY49" i="2"/>
  <c r="BX51" i="2"/>
  <c r="BY51" i="2"/>
  <c r="BI48" i="2"/>
  <c r="BH48" i="2"/>
  <c r="BI47" i="2"/>
  <c r="BH47" i="2"/>
  <c r="BI46" i="2"/>
  <c r="BH46" i="2"/>
  <c r="BI45" i="2"/>
  <c r="BH45" i="2"/>
  <c r="BI44" i="2"/>
  <c r="BH44" i="2"/>
  <c r="BI43" i="2"/>
  <c r="BH43" i="2"/>
  <c r="BI42" i="2"/>
  <c r="BH42" i="2"/>
  <c r="BI41" i="2"/>
  <c r="BH41" i="2"/>
  <c r="BI40" i="2"/>
  <c r="BH40" i="2"/>
  <c r="BI39" i="2"/>
  <c r="BH39" i="2"/>
  <c r="BI38" i="2"/>
  <c r="BH38" i="2"/>
  <c r="BI37" i="2"/>
  <c r="BH37" i="2"/>
  <c r="BI36" i="2"/>
  <c r="BH36" i="2"/>
  <c r="BI35" i="2"/>
  <c r="BH35" i="2"/>
  <c r="BI34" i="2"/>
  <c r="BH34" i="2"/>
  <c r="BI33" i="2"/>
  <c r="BH33" i="2"/>
  <c r="BI32" i="2"/>
  <c r="BH32" i="2"/>
  <c r="BI52" i="2" l="1"/>
  <c r="BH50" i="2"/>
  <c r="BH52" i="2" s="1"/>
  <c r="BI50" i="2"/>
  <c r="BI3" i="2"/>
  <c r="BI19" i="2"/>
  <c r="BY19" i="2" l="1"/>
  <c r="BY44" i="2"/>
  <c r="BY94" i="2"/>
  <c r="BY69" i="2"/>
  <c r="AS52" i="2"/>
  <c r="AS50" i="2"/>
  <c r="AR50" i="2"/>
  <c r="AR52" i="2" s="1"/>
  <c r="AC52" i="2" l="1"/>
  <c r="AC50" i="2"/>
  <c r="AB50" i="2"/>
  <c r="AB52" i="2" s="1"/>
  <c r="L50" i="2" l="1"/>
  <c r="L52" i="2" s="1"/>
  <c r="M52" i="2" l="1"/>
  <c r="M50" i="2"/>
  <c r="BI23" i="2" l="1"/>
  <c r="BH23" i="2"/>
  <c r="BX48" i="2" s="1"/>
  <c r="BX73" i="2" s="1"/>
  <c r="BX98" i="2" s="1"/>
  <c r="BI22" i="2"/>
  <c r="BH22" i="2"/>
  <c r="BX47" i="2" s="1"/>
  <c r="BX72" i="2" s="1"/>
  <c r="BX97" i="2" s="1"/>
  <c r="BI21" i="2"/>
  <c r="BH21" i="2"/>
  <c r="BX46" i="2" s="1"/>
  <c r="BX71" i="2" s="1"/>
  <c r="BX96" i="2" s="1"/>
  <c r="BI20" i="2"/>
  <c r="BH20" i="2"/>
  <c r="BX45" i="2" s="1"/>
  <c r="BX70" i="2" s="1"/>
  <c r="BX95" i="2" s="1"/>
  <c r="BH19" i="2"/>
  <c r="BX44" i="2" s="1"/>
  <c r="BX69" i="2" s="1"/>
  <c r="BX94" i="2" s="1"/>
  <c r="BI18" i="2"/>
  <c r="BH18" i="2"/>
  <c r="BX43" i="2" s="1"/>
  <c r="BX68" i="2" s="1"/>
  <c r="BX93" i="2" s="1"/>
  <c r="BI17" i="2"/>
  <c r="BH17" i="2"/>
  <c r="BX42" i="2" s="1"/>
  <c r="BX67" i="2" s="1"/>
  <c r="BX92" i="2" s="1"/>
  <c r="BI16" i="2"/>
  <c r="BH16" i="2"/>
  <c r="BX41" i="2" s="1"/>
  <c r="BX66" i="2" s="1"/>
  <c r="BX91" i="2" s="1"/>
  <c r="BI15" i="2"/>
  <c r="BH15" i="2"/>
  <c r="BX40" i="2" s="1"/>
  <c r="BX65" i="2" s="1"/>
  <c r="BX90" i="2" s="1"/>
  <c r="BI14" i="2"/>
  <c r="BH14" i="2"/>
  <c r="BX39" i="2" s="1"/>
  <c r="BX64" i="2" s="1"/>
  <c r="BX89" i="2" s="1"/>
  <c r="BI13" i="2"/>
  <c r="BH13" i="2"/>
  <c r="BX38" i="2" s="1"/>
  <c r="BX63" i="2" s="1"/>
  <c r="BX88" i="2" s="1"/>
  <c r="BI12" i="2"/>
  <c r="BH12" i="2"/>
  <c r="BX37" i="2" s="1"/>
  <c r="BX62" i="2" s="1"/>
  <c r="BX87" i="2" s="1"/>
  <c r="BI11" i="2"/>
  <c r="BH11" i="2"/>
  <c r="BX36" i="2" s="1"/>
  <c r="BX61" i="2" s="1"/>
  <c r="BX86" i="2" s="1"/>
  <c r="BI10" i="2"/>
  <c r="BH10" i="2"/>
  <c r="BX35" i="2" s="1"/>
  <c r="BX60" i="2" s="1"/>
  <c r="BX85" i="2" s="1"/>
  <c r="BI9" i="2"/>
  <c r="BH9" i="2"/>
  <c r="BX34" i="2" s="1"/>
  <c r="BX59" i="2" s="1"/>
  <c r="BX84" i="2" s="1"/>
  <c r="BI8" i="2"/>
  <c r="BH8" i="2"/>
  <c r="BX33" i="2" s="1"/>
  <c r="BX58" i="2" s="1"/>
  <c r="BX83" i="2" s="1"/>
  <c r="BI7" i="2"/>
  <c r="BH7" i="2"/>
  <c r="BX32" i="2" l="1"/>
  <c r="BX57" i="2" s="1"/>
  <c r="BY20" i="2"/>
  <c r="BY45" i="2"/>
  <c r="BY21" i="2"/>
  <c r="BY46" i="2"/>
  <c r="BY96" i="2"/>
  <c r="BY71" i="2"/>
  <c r="BY22" i="2"/>
  <c r="BY47" i="2"/>
  <c r="BY23" i="2"/>
  <c r="BY48" i="2"/>
  <c r="BY73" i="2"/>
  <c r="BY98" i="2"/>
  <c r="BI25" i="2"/>
  <c r="BI27" i="2"/>
  <c r="BY7" i="2"/>
  <c r="BY32" i="2"/>
  <c r="BY82" i="2"/>
  <c r="BY57" i="2"/>
  <c r="BY8" i="2"/>
  <c r="BY33" i="2"/>
  <c r="BY9" i="2"/>
  <c r="BY34" i="2"/>
  <c r="BY84" i="2"/>
  <c r="BY59" i="2"/>
  <c r="BY10" i="2"/>
  <c r="BY35" i="2"/>
  <c r="BY11" i="2"/>
  <c r="BY36" i="2"/>
  <c r="BY61" i="2"/>
  <c r="BY86" i="2"/>
  <c r="BY12" i="2"/>
  <c r="BY37" i="2"/>
  <c r="BY13" i="2"/>
  <c r="BY38" i="2"/>
  <c r="BY88" i="2"/>
  <c r="BY63" i="2"/>
  <c r="BY14" i="2"/>
  <c r="BY39" i="2"/>
  <c r="BY15" i="2"/>
  <c r="BY40" i="2"/>
  <c r="BY65" i="2"/>
  <c r="BY90" i="2"/>
  <c r="BY16" i="2"/>
  <c r="BY41" i="2"/>
  <c r="BY17" i="2"/>
  <c r="BY42" i="2"/>
  <c r="BY92" i="2"/>
  <c r="BY67" i="2"/>
  <c r="BY18" i="2"/>
  <c r="BY43" i="2"/>
  <c r="BH25" i="2"/>
  <c r="BX25" i="2"/>
  <c r="BX27" i="2" s="1"/>
  <c r="BX82" i="2" l="1"/>
  <c r="BX75" i="2"/>
  <c r="BX77" i="2" s="1"/>
  <c r="BX102" i="2" s="1"/>
  <c r="BY52" i="2"/>
  <c r="BY77" i="2"/>
  <c r="BY102" i="2"/>
  <c r="BX50" i="2"/>
  <c r="BH27" i="2"/>
  <c r="BX52" i="2" s="1"/>
  <c r="BY27" i="2"/>
  <c r="BY25" i="2"/>
  <c r="BY75" i="2"/>
  <c r="BY50" i="2"/>
  <c r="BY100" i="2"/>
  <c r="AS27" i="2"/>
  <c r="AS25" i="2"/>
  <c r="AR25" i="2"/>
  <c r="AR27" i="2" s="1"/>
  <c r="BX100" i="2" l="1"/>
  <c r="AC27" i="2"/>
  <c r="AC25" i="2"/>
  <c r="AB25" i="2"/>
  <c r="AB27" i="2" s="1"/>
  <c r="L25" i="2" l="1"/>
  <c r="L27" i="2" s="1"/>
  <c r="M27" i="2" l="1"/>
  <c r="M25" i="2"/>
  <c r="AP100" i="2" l="1"/>
  <c r="AP102" i="2" s="1"/>
  <c r="BQ49" i="2" l="1"/>
  <c r="BO49" i="2"/>
  <c r="BW27" i="2"/>
  <c r="BU27" i="2"/>
  <c r="BS27" i="2"/>
  <c r="BQ27" i="2"/>
  <c r="BW25" i="2"/>
  <c r="BU25" i="2"/>
  <c r="BS25" i="2"/>
  <c r="BQ25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57" i="2"/>
  <c r="BO27" i="2" l="1"/>
  <c r="BO25" i="2"/>
  <c r="BF3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82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57" i="2"/>
  <c r="BV48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32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7" i="2"/>
  <c r="BR75" i="2" l="1"/>
  <c r="BR77" i="2" s="1"/>
  <c r="BT100" i="2"/>
  <c r="BT102" i="2" s="1"/>
  <c r="BP75" i="2"/>
  <c r="BP77" i="2" s="1"/>
  <c r="BT75" i="2"/>
  <c r="BT77" i="2" s="1"/>
  <c r="BN75" i="2"/>
  <c r="BN77" i="2" s="1"/>
  <c r="BN100" i="2"/>
  <c r="BN102" i="2" s="1"/>
  <c r="BP100" i="2"/>
  <c r="BP102" i="2" s="1"/>
  <c r="BV75" i="2"/>
  <c r="BV77" i="2" s="1"/>
  <c r="BR100" i="2"/>
  <c r="BR102" i="2" s="1"/>
  <c r="BV100" i="2"/>
  <c r="BV102" i="2" s="1"/>
  <c r="BP50" i="2"/>
  <c r="BP52" i="2" s="1"/>
  <c r="BT50" i="2"/>
  <c r="BT52" i="2" s="1"/>
  <c r="BV50" i="2"/>
  <c r="BV52" i="2" s="1"/>
  <c r="BR50" i="2"/>
  <c r="BR52" i="2" s="1"/>
  <c r="BN50" i="2"/>
  <c r="BN52" i="2" s="1"/>
  <c r="Z100" i="2"/>
  <c r="Z102" i="2" s="1"/>
  <c r="J100" i="2" l="1"/>
  <c r="J102" i="2" s="1"/>
  <c r="AP75" i="2" l="1"/>
  <c r="AP77" i="2" s="1"/>
  <c r="AQ102" i="2" l="1"/>
  <c r="AQ100" i="2"/>
  <c r="AA102" i="2"/>
  <c r="AA100" i="2"/>
  <c r="K102" i="2"/>
  <c r="K100" i="2"/>
  <c r="BG57" i="2"/>
  <c r="BG58" i="2"/>
  <c r="BG59" i="2"/>
  <c r="BG60" i="2"/>
  <c r="BG61" i="2"/>
  <c r="BG62" i="2"/>
  <c r="BG63" i="2"/>
  <c r="BG64" i="2"/>
  <c r="AQ75" i="2"/>
  <c r="AM102" i="2" l="1"/>
  <c r="AM100" i="2"/>
  <c r="AK102" i="2"/>
  <c r="AK100" i="2"/>
  <c r="W102" i="2"/>
  <c r="W100" i="2"/>
  <c r="G102" i="2"/>
  <c r="G100" i="2"/>
  <c r="AK77" i="2" l="1"/>
  <c r="AK75" i="2"/>
  <c r="Y77" i="2"/>
  <c r="Y75" i="2"/>
  <c r="W77" i="2"/>
  <c r="W75" i="2"/>
  <c r="I77" i="2"/>
  <c r="I75" i="2"/>
  <c r="AO52" i="2"/>
  <c r="AO50" i="2"/>
  <c r="AK52" i="2"/>
  <c r="AK50" i="2"/>
  <c r="Y52" i="2"/>
  <c r="Y50" i="2"/>
  <c r="W52" i="2"/>
  <c r="W50" i="2"/>
  <c r="S52" i="2"/>
  <c r="S50" i="2"/>
  <c r="K52" i="2"/>
  <c r="K50" i="2"/>
  <c r="I52" i="2"/>
  <c r="I50" i="2"/>
  <c r="G52" i="2"/>
  <c r="G50" i="2"/>
  <c r="E52" i="2"/>
  <c r="E50" i="2"/>
  <c r="C52" i="2"/>
  <c r="C50" i="2"/>
  <c r="AQ27" i="2"/>
  <c r="AQ25" i="2"/>
  <c r="AO27" i="2"/>
  <c r="AO25" i="2"/>
  <c r="AA27" i="2"/>
  <c r="AA25" i="2"/>
  <c r="Y27" i="2"/>
  <c r="Y25" i="2"/>
  <c r="U27" i="2"/>
  <c r="U25" i="2"/>
  <c r="W27" i="2"/>
  <c r="W25" i="2"/>
  <c r="I27" i="2"/>
  <c r="I25" i="2"/>
  <c r="G27" i="2"/>
  <c r="G25" i="2"/>
  <c r="AA77" i="2"/>
  <c r="AA75" i="2"/>
  <c r="K77" i="2"/>
  <c r="K75" i="2"/>
  <c r="AQ52" i="2"/>
  <c r="AQ50" i="2"/>
  <c r="Z75" i="2"/>
  <c r="Z77" i="2" s="1"/>
  <c r="J75" i="2" l="1"/>
  <c r="J77" i="2" s="1"/>
  <c r="AP50" i="2" l="1"/>
  <c r="AP52" i="2" s="1"/>
  <c r="AA52" i="2" l="1"/>
  <c r="AA50" i="2"/>
  <c r="Z50" i="2"/>
  <c r="Z52" i="2" s="1"/>
  <c r="J50" i="2" l="1"/>
  <c r="J52" i="2" s="1"/>
  <c r="AX33" i="2" l="1"/>
  <c r="AY33" i="2"/>
  <c r="AZ33" i="2"/>
  <c r="BA33" i="2"/>
  <c r="BB33" i="2"/>
  <c r="BC33" i="2"/>
  <c r="BD33" i="2"/>
  <c r="BE33" i="2"/>
  <c r="BF33" i="2"/>
  <c r="BG33" i="2"/>
  <c r="AX35" i="2"/>
  <c r="AY35" i="2"/>
  <c r="AZ35" i="2"/>
  <c r="BA35" i="2"/>
  <c r="BB35" i="2"/>
  <c r="BC35" i="2"/>
  <c r="BD35" i="2"/>
  <c r="BE35" i="2"/>
  <c r="BF35" i="2"/>
  <c r="BG35" i="2"/>
  <c r="AX37" i="2"/>
  <c r="AY37" i="2"/>
  <c r="AZ37" i="2"/>
  <c r="BA37" i="2"/>
  <c r="BB37" i="2"/>
  <c r="BC37" i="2"/>
  <c r="BD37" i="2"/>
  <c r="BE37" i="2"/>
  <c r="BF37" i="2"/>
  <c r="BG37" i="2"/>
  <c r="AX39" i="2"/>
  <c r="AY39" i="2"/>
  <c r="AZ39" i="2"/>
  <c r="BA39" i="2"/>
  <c r="BB39" i="2"/>
  <c r="BC39" i="2"/>
  <c r="BD39" i="2"/>
  <c r="BE39" i="2"/>
  <c r="BF39" i="2"/>
  <c r="BG39" i="2"/>
  <c r="AX41" i="2"/>
  <c r="AY41" i="2"/>
  <c r="AZ41" i="2"/>
  <c r="BA41" i="2"/>
  <c r="BB41" i="2"/>
  <c r="BC41" i="2"/>
  <c r="BD41" i="2"/>
  <c r="BE41" i="2"/>
  <c r="BF41" i="2"/>
  <c r="BG41" i="2"/>
  <c r="BG102" i="2" l="1"/>
  <c r="BG100" i="2"/>
  <c r="BE99" i="2"/>
  <c r="BG98" i="2"/>
  <c r="BF98" i="2"/>
  <c r="BE98" i="2"/>
  <c r="BD98" i="2"/>
  <c r="BC98" i="2"/>
  <c r="BB98" i="2"/>
  <c r="BA98" i="2"/>
  <c r="AZ98" i="2"/>
  <c r="AY98" i="2"/>
  <c r="AX98" i="2"/>
  <c r="BG97" i="2"/>
  <c r="BF97" i="2"/>
  <c r="BE97" i="2"/>
  <c r="BD97" i="2"/>
  <c r="BC97" i="2"/>
  <c r="BB97" i="2"/>
  <c r="BA97" i="2"/>
  <c r="AZ97" i="2"/>
  <c r="AY97" i="2"/>
  <c r="AX97" i="2"/>
  <c r="BG96" i="2"/>
  <c r="BF96" i="2"/>
  <c r="BE96" i="2"/>
  <c r="BD96" i="2"/>
  <c r="BC96" i="2"/>
  <c r="BB96" i="2"/>
  <c r="BA96" i="2"/>
  <c r="AZ96" i="2"/>
  <c r="AY96" i="2"/>
  <c r="AX96" i="2"/>
  <c r="BG95" i="2"/>
  <c r="BF95" i="2"/>
  <c r="BE95" i="2"/>
  <c r="BD95" i="2"/>
  <c r="BC95" i="2"/>
  <c r="BB95" i="2"/>
  <c r="BA95" i="2"/>
  <c r="AZ95" i="2"/>
  <c r="AY95" i="2"/>
  <c r="AX95" i="2"/>
  <c r="BG94" i="2"/>
  <c r="BF94" i="2"/>
  <c r="BE94" i="2"/>
  <c r="BD94" i="2"/>
  <c r="BC94" i="2"/>
  <c r="BB94" i="2"/>
  <c r="BA94" i="2"/>
  <c r="AZ94" i="2"/>
  <c r="AY94" i="2"/>
  <c r="AX94" i="2"/>
  <c r="BG93" i="2"/>
  <c r="BF93" i="2"/>
  <c r="BE93" i="2"/>
  <c r="BD93" i="2"/>
  <c r="BC93" i="2"/>
  <c r="BB93" i="2"/>
  <c r="BA93" i="2"/>
  <c r="AZ93" i="2"/>
  <c r="AY93" i="2"/>
  <c r="AX93" i="2"/>
  <c r="BG92" i="2"/>
  <c r="BF92" i="2"/>
  <c r="BE92" i="2"/>
  <c r="BD92" i="2"/>
  <c r="BC92" i="2"/>
  <c r="BB92" i="2"/>
  <c r="BA92" i="2"/>
  <c r="AZ92" i="2"/>
  <c r="AY92" i="2"/>
  <c r="AX92" i="2"/>
  <c r="BG91" i="2"/>
  <c r="BF91" i="2"/>
  <c r="BE91" i="2"/>
  <c r="BD91" i="2"/>
  <c r="BC91" i="2"/>
  <c r="BB91" i="2"/>
  <c r="BA91" i="2"/>
  <c r="AZ91" i="2"/>
  <c r="AY91" i="2"/>
  <c r="AX91" i="2"/>
  <c r="BG90" i="2"/>
  <c r="BF90" i="2"/>
  <c r="BE90" i="2"/>
  <c r="BD90" i="2"/>
  <c r="BC90" i="2"/>
  <c r="BB90" i="2"/>
  <c r="BA90" i="2"/>
  <c r="AZ90" i="2"/>
  <c r="AY90" i="2"/>
  <c r="AX90" i="2"/>
  <c r="BG89" i="2"/>
  <c r="BF89" i="2"/>
  <c r="BE89" i="2"/>
  <c r="BD89" i="2"/>
  <c r="BC89" i="2"/>
  <c r="BB89" i="2"/>
  <c r="BA89" i="2"/>
  <c r="AZ89" i="2"/>
  <c r="AY89" i="2"/>
  <c r="AX89" i="2"/>
  <c r="BG88" i="2"/>
  <c r="BF88" i="2"/>
  <c r="BE88" i="2"/>
  <c r="BD88" i="2"/>
  <c r="BC88" i="2"/>
  <c r="BB88" i="2"/>
  <c r="BA88" i="2"/>
  <c r="AZ88" i="2"/>
  <c r="AY88" i="2"/>
  <c r="AX88" i="2"/>
  <c r="BG87" i="2"/>
  <c r="BF87" i="2"/>
  <c r="BE87" i="2"/>
  <c r="BD87" i="2"/>
  <c r="BC87" i="2"/>
  <c r="BB87" i="2"/>
  <c r="BA87" i="2"/>
  <c r="AZ87" i="2"/>
  <c r="AY87" i="2"/>
  <c r="AX87" i="2"/>
  <c r="BG86" i="2"/>
  <c r="BF86" i="2"/>
  <c r="BE86" i="2"/>
  <c r="BD86" i="2"/>
  <c r="BC86" i="2"/>
  <c r="BB86" i="2"/>
  <c r="BA86" i="2"/>
  <c r="AZ86" i="2"/>
  <c r="AY86" i="2"/>
  <c r="AX86" i="2"/>
  <c r="BG85" i="2"/>
  <c r="BF85" i="2"/>
  <c r="BE85" i="2"/>
  <c r="BD85" i="2"/>
  <c r="BC85" i="2"/>
  <c r="BB85" i="2"/>
  <c r="BA85" i="2"/>
  <c r="AZ85" i="2"/>
  <c r="AY85" i="2"/>
  <c r="AX85" i="2"/>
  <c r="BG84" i="2"/>
  <c r="BF84" i="2"/>
  <c r="BE84" i="2"/>
  <c r="BD84" i="2"/>
  <c r="BC84" i="2"/>
  <c r="BB84" i="2"/>
  <c r="BA84" i="2"/>
  <c r="AZ84" i="2"/>
  <c r="AY84" i="2"/>
  <c r="AX84" i="2"/>
  <c r="BG83" i="2"/>
  <c r="BF83" i="2"/>
  <c r="BE83" i="2"/>
  <c r="BD83" i="2"/>
  <c r="BC83" i="2"/>
  <c r="BB83" i="2"/>
  <c r="BA83" i="2"/>
  <c r="AZ83" i="2"/>
  <c r="AY83" i="2"/>
  <c r="AX83" i="2"/>
  <c r="BG82" i="2"/>
  <c r="BF82" i="2"/>
  <c r="BE82" i="2"/>
  <c r="BD82" i="2"/>
  <c r="BC82" i="2"/>
  <c r="BB82" i="2"/>
  <c r="BA82" i="2"/>
  <c r="AZ82" i="2"/>
  <c r="AY82" i="2"/>
  <c r="AX82" i="2"/>
  <c r="AX100" i="2" s="1"/>
  <c r="BG77" i="2"/>
  <c r="BG75" i="2"/>
  <c r="BE74" i="2"/>
  <c r="BG73" i="2"/>
  <c r="BE73" i="2"/>
  <c r="BD73" i="2"/>
  <c r="BC73" i="2"/>
  <c r="BB73" i="2"/>
  <c r="BA73" i="2"/>
  <c r="AZ73" i="2"/>
  <c r="AY73" i="2"/>
  <c r="AX73" i="2"/>
  <c r="BG72" i="2"/>
  <c r="BE72" i="2"/>
  <c r="BD72" i="2"/>
  <c r="BC72" i="2"/>
  <c r="BB72" i="2"/>
  <c r="BA72" i="2"/>
  <c r="AZ72" i="2"/>
  <c r="AY72" i="2"/>
  <c r="AX72" i="2"/>
  <c r="BG71" i="2"/>
  <c r="BE71" i="2"/>
  <c r="BD71" i="2"/>
  <c r="BC71" i="2"/>
  <c r="BB71" i="2"/>
  <c r="BA71" i="2"/>
  <c r="AZ71" i="2"/>
  <c r="AY71" i="2"/>
  <c r="AX71" i="2"/>
  <c r="BG70" i="2"/>
  <c r="BE70" i="2"/>
  <c r="BD70" i="2"/>
  <c r="BC70" i="2"/>
  <c r="BB70" i="2"/>
  <c r="BA70" i="2"/>
  <c r="AZ70" i="2"/>
  <c r="AY70" i="2"/>
  <c r="AX70" i="2"/>
  <c r="BG69" i="2"/>
  <c r="BE69" i="2"/>
  <c r="BD69" i="2"/>
  <c r="BC69" i="2"/>
  <c r="BB69" i="2"/>
  <c r="BA69" i="2"/>
  <c r="AZ69" i="2"/>
  <c r="AY69" i="2"/>
  <c r="AX69" i="2"/>
  <c r="BG68" i="2"/>
  <c r="BE68" i="2"/>
  <c r="BD68" i="2"/>
  <c r="BC68" i="2"/>
  <c r="BB68" i="2"/>
  <c r="BA68" i="2"/>
  <c r="AZ68" i="2"/>
  <c r="AY68" i="2"/>
  <c r="AX68" i="2"/>
  <c r="BG67" i="2"/>
  <c r="BE67" i="2"/>
  <c r="BD67" i="2"/>
  <c r="BC67" i="2"/>
  <c r="BB67" i="2"/>
  <c r="BA67" i="2"/>
  <c r="AZ67" i="2"/>
  <c r="AY67" i="2"/>
  <c r="AX67" i="2"/>
  <c r="BG66" i="2"/>
  <c r="BE66" i="2"/>
  <c r="BD66" i="2"/>
  <c r="BC66" i="2"/>
  <c r="BB66" i="2"/>
  <c r="BA66" i="2"/>
  <c r="AZ66" i="2"/>
  <c r="AY66" i="2"/>
  <c r="AX66" i="2"/>
  <c r="BG65" i="2"/>
  <c r="BE65" i="2"/>
  <c r="BD65" i="2"/>
  <c r="BC65" i="2"/>
  <c r="BB65" i="2"/>
  <c r="BA65" i="2"/>
  <c r="AZ65" i="2"/>
  <c r="AY65" i="2"/>
  <c r="AX65" i="2"/>
  <c r="BE64" i="2"/>
  <c r="BD64" i="2"/>
  <c r="BC64" i="2"/>
  <c r="BB64" i="2"/>
  <c r="BA64" i="2"/>
  <c r="AZ64" i="2"/>
  <c r="AY64" i="2"/>
  <c r="AX64" i="2"/>
  <c r="BE63" i="2"/>
  <c r="BD63" i="2"/>
  <c r="BC63" i="2"/>
  <c r="BB63" i="2"/>
  <c r="BA63" i="2"/>
  <c r="AZ63" i="2"/>
  <c r="AY63" i="2"/>
  <c r="AX63" i="2"/>
  <c r="BE62" i="2"/>
  <c r="BD62" i="2"/>
  <c r="BC62" i="2"/>
  <c r="BB62" i="2"/>
  <c r="BA62" i="2"/>
  <c r="AZ62" i="2"/>
  <c r="AY62" i="2"/>
  <c r="AX62" i="2"/>
  <c r="BE61" i="2"/>
  <c r="BD61" i="2"/>
  <c r="BC61" i="2"/>
  <c r="BB61" i="2"/>
  <c r="BA61" i="2"/>
  <c r="AZ61" i="2"/>
  <c r="AY61" i="2"/>
  <c r="AX61" i="2"/>
  <c r="BE60" i="2"/>
  <c r="BD60" i="2"/>
  <c r="BC60" i="2"/>
  <c r="BB60" i="2"/>
  <c r="BA60" i="2"/>
  <c r="AZ60" i="2"/>
  <c r="AY60" i="2"/>
  <c r="AX60" i="2"/>
  <c r="BE59" i="2"/>
  <c r="BD59" i="2"/>
  <c r="BC59" i="2"/>
  <c r="BB59" i="2"/>
  <c r="BA59" i="2"/>
  <c r="AZ59" i="2"/>
  <c r="AY59" i="2"/>
  <c r="AX59" i="2"/>
  <c r="BE58" i="2"/>
  <c r="BD58" i="2"/>
  <c r="BC58" i="2"/>
  <c r="BB58" i="2"/>
  <c r="BA58" i="2"/>
  <c r="AZ58" i="2"/>
  <c r="AY58" i="2"/>
  <c r="AX58" i="2"/>
  <c r="BE57" i="2"/>
  <c r="BD57" i="2"/>
  <c r="BC57" i="2"/>
  <c r="BB57" i="2"/>
  <c r="BA57" i="2"/>
  <c r="AZ57" i="2"/>
  <c r="AY57" i="2"/>
  <c r="AX57" i="2"/>
  <c r="BE49" i="2"/>
  <c r="BG48" i="2"/>
  <c r="BF48" i="2"/>
  <c r="BE48" i="2"/>
  <c r="BD48" i="2"/>
  <c r="BC48" i="2"/>
  <c r="BB48" i="2"/>
  <c r="BA48" i="2"/>
  <c r="AZ48" i="2"/>
  <c r="AY48" i="2"/>
  <c r="AX48" i="2"/>
  <c r="BG47" i="2"/>
  <c r="BF47" i="2"/>
  <c r="BE47" i="2"/>
  <c r="BD47" i="2"/>
  <c r="BC47" i="2"/>
  <c r="BB47" i="2"/>
  <c r="BA47" i="2"/>
  <c r="AZ47" i="2"/>
  <c r="AY47" i="2"/>
  <c r="AX47" i="2"/>
  <c r="BG46" i="2"/>
  <c r="BF46" i="2"/>
  <c r="BE46" i="2"/>
  <c r="BD46" i="2"/>
  <c r="BC46" i="2"/>
  <c r="BB46" i="2"/>
  <c r="BA46" i="2"/>
  <c r="AZ46" i="2"/>
  <c r="AY46" i="2"/>
  <c r="AX46" i="2"/>
  <c r="BG45" i="2"/>
  <c r="BF45" i="2"/>
  <c r="BE45" i="2"/>
  <c r="BD45" i="2"/>
  <c r="BC45" i="2"/>
  <c r="BB45" i="2"/>
  <c r="BA45" i="2"/>
  <c r="AZ45" i="2"/>
  <c r="AY45" i="2"/>
  <c r="AX45" i="2"/>
  <c r="BG44" i="2"/>
  <c r="BF44" i="2"/>
  <c r="BE44" i="2"/>
  <c r="BD44" i="2"/>
  <c r="BC44" i="2"/>
  <c r="BB44" i="2"/>
  <c r="BA44" i="2"/>
  <c r="AZ44" i="2"/>
  <c r="AY44" i="2"/>
  <c r="AX44" i="2"/>
  <c r="BG43" i="2"/>
  <c r="BF43" i="2"/>
  <c r="BE43" i="2"/>
  <c r="BD43" i="2"/>
  <c r="BC43" i="2"/>
  <c r="BB43" i="2"/>
  <c r="BA43" i="2"/>
  <c r="AZ43" i="2"/>
  <c r="AY43" i="2"/>
  <c r="AX43" i="2"/>
  <c r="BG42" i="2"/>
  <c r="BF42" i="2"/>
  <c r="BE42" i="2"/>
  <c r="BD42" i="2"/>
  <c r="BC42" i="2"/>
  <c r="BB42" i="2"/>
  <c r="BA42" i="2"/>
  <c r="AZ42" i="2"/>
  <c r="AY42" i="2"/>
  <c r="AX42" i="2"/>
  <c r="BG40" i="2"/>
  <c r="BF40" i="2"/>
  <c r="BE40" i="2"/>
  <c r="BD40" i="2"/>
  <c r="BC40" i="2"/>
  <c r="BB40" i="2"/>
  <c r="BA40" i="2"/>
  <c r="AZ40" i="2"/>
  <c r="AY40" i="2"/>
  <c r="AX40" i="2"/>
  <c r="BG38" i="2"/>
  <c r="BF38" i="2"/>
  <c r="BE38" i="2"/>
  <c r="BD38" i="2"/>
  <c r="BC38" i="2"/>
  <c r="BB38" i="2"/>
  <c r="BA38" i="2"/>
  <c r="AZ38" i="2"/>
  <c r="AY38" i="2"/>
  <c r="AX38" i="2"/>
  <c r="BG36" i="2"/>
  <c r="BF36" i="2"/>
  <c r="BE36" i="2"/>
  <c r="BD36" i="2"/>
  <c r="BC36" i="2"/>
  <c r="BB36" i="2"/>
  <c r="BA36" i="2"/>
  <c r="AZ36" i="2"/>
  <c r="AY36" i="2"/>
  <c r="AX36" i="2"/>
  <c r="BG34" i="2"/>
  <c r="BF34" i="2"/>
  <c r="BE34" i="2"/>
  <c r="BD34" i="2"/>
  <c r="BC34" i="2"/>
  <c r="BB34" i="2"/>
  <c r="BA34" i="2"/>
  <c r="AZ34" i="2"/>
  <c r="AY34" i="2"/>
  <c r="AX34" i="2"/>
  <c r="BG32" i="2"/>
  <c r="BE32" i="2"/>
  <c r="BD32" i="2"/>
  <c r="BC32" i="2"/>
  <c r="BB32" i="2"/>
  <c r="BA32" i="2"/>
  <c r="AZ32" i="2"/>
  <c r="AY32" i="2"/>
  <c r="AX32" i="2"/>
  <c r="AO102" i="2"/>
  <c r="AI102" i="2"/>
  <c r="Y102" i="2"/>
  <c r="U102" i="2"/>
  <c r="S102" i="2"/>
  <c r="I102" i="2"/>
  <c r="BC102" i="2"/>
  <c r="E102" i="2"/>
  <c r="C102" i="2"/>
  <c r="AO100" i="2"/>
  <c r="AN100" i="2"/>
  <c r="AN102" i="2" s="1"/>
  <c r="AL100" i="2"/>
  <c r="AL102" i="2" s="1"/>
  <c r="AJ100" i="2"/>
  <c r="AJ102" i="2" s="1"/>
  <c r="AI100" i="2"/>
  <c r="AH100" i="2"/>
  <c r="AH102" i="2" s="1"/>
  <c r="Y100" i="2"/>
  <c r="X100" i="2"/>
  <c r="X102" i="2" s="1"/>
  <c r="V100" i="2"/>
  <c r="V102" i="2" s="1"/>
  <c r="U100" i="2"/>
  <c r="T100" i="2"/>
  <c r="T102" i="2" s="1"/>
  <c r="S100" i="2"/>
  <c r="R100" i="2"/>
  <c r="R102" i="2" s="1"/>
  <c r="I100" i="2"/>
  <c r="H100" i="2"/>
  <c r="H102" i="2" s="1"/>
  <c r="BC100" i="2"/>
  <c r="F100" i="2"/>
  <c r="F102" i="2" s="1"/>
  <c r="E100" i="2"/>
  <c r="D100" i="2"/>
  <c r="D102" i="2" s="1"/>
  <c r="C100" i="2"/>
  <c r="B100" i="2"/>
  <c r="B102" i="2" s="1"/>
  <c r="AO77" i="2"/>
  <c r="BE77" i="2" s="1"/>
  <c r="AM77" i="2"/>
  <c r="AI77" i="2"/>
  <c r="U77" i="2"/>
  <c r="S77" i="2"/>
  <c r="G77" i="2"/>
  <c r="E77" i="2"/>
  <c r="C77" i="2"/>
  <c r="AO75" i="2"/>
  <c r="BE75" i="2" s="1"/>
  <c r="AN75" i="2"/>
  <c r="AN77" i="2" s="1"/>
  <c r="AM75" i="2"/>
  <c r="AL75" i="2"/>
  <c r="AL77" i="2" s="1"/>
  <c r="AJ75" i="2"/>
  <c r="AJ77" i="2" s="1"/>
  <c r="AI75" i="2"/>
  <c r="AH75" i="2"/>
  <c r="AH77" i="2" s="1"/>
  <c r="X75" i="2"/>
  <c r="X77" i="2" s="1"/>
  <c r="V75" i="2"/>
  <c r="V77" i="2" s="1"/>
  <c r="U75" i="2"/>
  <c r="T75" i="2"/>
  <c r="T77" i="2" s="1"/>
  <c r="S75" i="2"/>
  <c r="R75" i="2"/>
  <c r="R77" i="2" s="1"/>
  <c r="H75" i="2"/>
  <c r="H77" i="2" s="1"/>
  <c r="G75" i="2"/>
  <c r="F75" i="2"/>
  <c r="F77" i="2" s="1"/>
  <c r="E75" i="2"/>
  <c r="D75" i="2"/>
  <c r="D77" i="2" s="1"/>
  <c r="C75" i="2"/>
  <c r="B75" i="2"/>
  <c r="B77" i="2" s="1"/>
  <c r="AM52" i="2"/>
  <c r="AI52" i="2"/>
  <c r="AN50" i="2"/>
  <c r="AN52" i="2" s="1"/>
  <c r="AM50" i="2"/>
  <c r="AL50" i="2"/>
  <c r="AL52" i="2" s="1"/>
  <c r="AJ50" i="2"/>
  <c r="AJ52" i="2" s="1"/>
  <c r="AI50" i="2"/>
  <c r="AH50" i="2"/>
  <c r="AH52" i="2" s="1"/>
  <c r="U52" i="2"/>
  <c r="X50" i="2"/>
  <c r="X52" i="2" s="1"/>
  <c r="V50" i="2"/>
  <c r="V52" i="2" s="1"/>
  <c r="U50" i="2"/>
  <c r="T50" i="2"/>
  <c r="T52" i="2" s="1"/>
  <c r="R50" i="2"/>
  <c r="R52" i="2" s="1"/>
  <c r="H50" i="2"/>
  <c r="H52" i="2" s="1"/>
  <c r="F50" i="2"/>
  <c r="F52" i="2" s="1"/>
  <c r="D50" i="2"/>
  <c r="D52" i="2" s="1"/>
  <c r="B50" i="2"/>
  <c r="B52" i="2" s="1"/>
  <c r="AZ75" i="2" l="1"/>
  <c r="AZ77" i="2" s="1"/>
  <c r="BA100" i="2"/>
  <c r="AX102" i="2"/>
  <c r="BD75" i="2"/>
  <c r="BD77" i="2" s="1"/>
  <c r="AZ100" i="2"/>
  <c r="AZ102" i="2" s="1"/>
  <c r="BB100" i="2"/>
  <c r="BB102" i="2" s="1"/>
  <c r="BA75" i="2"/>
  <c r="AY102" i="2"/>
  <c r="AY77" i="2"/>
  <c r="AY75" i="2"/>
  <c r="AY100" i="2"/>
  <c r="BG50" i="2"/>
  <c r="BG52" i="2"/>
  <c r="BC75" i="2"/>
  <c r="AY50" i="2"/>
  <c r="AY52" i="2"/>
  <c r="BC52" i="2"/>
  <c r="BC50" i="2"/>
  <c r="BA52" i="2"/>
  <c r="BA50" i="2"/>
  <c r="BE52" i="2"/>
  <c r="BE50" i="2"/>
  <c r="BC77" i="2"/>
  <c r="BE100" i="2"/>
  <c r="BE102" i="2"/>
  <c r="AX75" i="2"/>
  <c r="AX77" i="2" s="1"/>
  <c r="BB75" i="2"/>
  <c r="BB77" i="2" s="1"/>
  <c r="BF100" i="2"/>
  <c r="BF102" i="2" s="1"/>
  <c r="BD100" i="2"/>
  <c r="BD102" i="2" s="1"/>
  <c r="BF75" i="2"/>
  <c r="BF77" i="2" s="1"/>
  <c r="BA77" i="2"/>
  <c r="BA102" i="2"/>
  <c r="AX50" i="2"/>
  <c r="AX52" i="2" s="1"/>
  <c r="BB50" i="2"/>
  <c r="BB52" i="2" s="1"/>
  <c r="BF50" i="2"/>
  <c r="BF52" i="2" s="1"/>
  <c r="AZ50" i="2"/>
  <c r="AZ52" i="2" s="1"/>
  <c r="BD50" i="2"/>
  <c r="BD52" i="2" s="1"/>
  <c r="BG8" i="2" l="1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U74" i="2" s="1"/>
  <c r="BE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7" i="2"/>
  <c r="AM27" i="2"/>
  <c r="AK27" i="2"/>
  <c r="AI27" i="2"/>
  <c r="S27" i="2"/>
  <c r="K27" i="2"/>
  <c r="E27" i="2"/>
  <c r="AP25" i="2"/>
  <c r="AN25" i="2"/>
  <c r="AL25" i="2"/>
  <c r="AJ25" i="2"/>
  <c r="AH25" i="2"/>
  <c r="Z25" i="2"/>
  <c r="X25" i="2"/>
  <c r="V25" i="2"/>
  <c r="T25" i="2"/>
  <c r="R25" i="2"/>
  <c r="J25" i="2"/>
  <c r="H25" i="2"/>
  <c r="F25" i="2"/>
  <c r="D25" i="2"/>
  <c r="AM25" i="2"/>
  <c r="AK25" i="2"/>
  <c r="AI25" i="2"/>
  <c r="S25" i="2"/>
  <c r="K25" i="2"/>
  <c r="E25" i="2"/>
  <c r="B25" i="2"/>
  <c r="C27" i="2"/>
  <c r="C25" i="2"/>
  <c r="BO48" i="2" l="1"/>
  <c r="BO98" i="2"/>
  <c r="BO73" i="2"/>
  <c r="BO46" i="2"/>
  <c r="BO96" i="2"/>
  <c r="BO71" i="2"/>
  <c r="BO44" i="2"/>
  <c r="BO94" i="2"/>
  <c r="BO69" i="2"/>
  <c r="BO42" i="2"/>
  <c r="BO92" i="2"/>
  <c r="BO67" i="2"/>
  <c r="BO40" i="2"/>
  <c r="BO90" i="2"/>
  <c r="BO65" i="2"/>
  <c r="BO38" i="2"/>
  <c r="BO88" i="2"/>
  <c r="BO63" i="2"/>
  <c r="BO36" i="2"/>
  <c r="BO86" i="2"/>
  <c r="BO61" i="2"/>
  <c r="BO34" i="2"/>
  <c r="BO84" i="2"/>
  <c r="BO59" i="2"/>
  <c r="BQ82" i="2"/>
  <c r="BQ57" i="2"/>
  <c r="BQ47" i="2"/>
  <c r="BQ97" i="2"/>
  <c r="BQ72" i="2"/>
  <c r="BQ45" i="2"/>
  <c r="BQ95" i="2"/>
  <c r="BQ70" i="2"/>
  <c r="BQ43" i="2"/>
  <c r="BQ93" i="2"/>
  <c r="BQ68" i="2"/>
  <c r="BQ41" i="2"/>
  <c r="BQ91" i="2"/>
  <c r="BQ66" i="2"/>
  <c r="BQ39" i="2"/>
  <c r="BQ89" i="2"/>
  <c r="BQ64" i="2"/>
  <c r="BQ37" i="2"/>
  <c r="BQ87" i="2"/>
  <c r="BQ62" i="2"/>
  <c r="BQ35" i="2"/>
  <c r="BQ85" i="2"/>
  <c r="BQ60" i="2"/>
  <c r="BQ33" i="2"/>
  <c r="BQ83" i="2"/>
  <c r="BQ58" i="2"/>
  <c r="BS48" i="2"/>
  <c r="BS98" i="2"/>
  <c r="BS73" i="2"/>
  <c r="BS46" i="2"/>
  <c r="BS96" i="2"/>
  <c r="BS71" i="2"/>
  <c r="BS44" i="2"/>
  <c r="BS94" i="2"/>
  <c r="BS69" i="2"/>
  <c r="BS42" i="2"/>
  <c r="BS92" i="2"/>
  <c r="BS67" i="2"/>
  <c r="BS40" i="2"/>
  <c r="BS90" i="2"/>
  <c r="BS65" i="2"/>
  <c r="BS38" i="2"/>
  <c r="BS88" i="2"/>
  <c r="BS63" i="2"/>
  <c r="BS36" i="2"/>
  <c r="BS86" i="2"/>
  <c r="BS61" i="2"/>
  <c r="BS34" i="2"/>
  <c r="BS84" i="2"/>
  <c r="BS59" i="2"/>
  <c r="BU82" i="2"/>
  <c r="BU57" i="2"/>
  <c r="BU48" i="2"/>
  <c r="BU98" i="2"/>
  <c r="BU73" i="2"/>
  <c r="BU46" i="2"/>
  <c r="BU96" i="2"/>
  <c r="BU71" i="2"/>
  <c r="BU44" i="2"/>
  <c r="BU94" i="2"/>
  <c r="BU69" i="2"/>
  <c r="BU42" i="2"/>
  <c r="BU92" i="2"/>
  <c r="BU67" i="2"/>
  <c r="BU40" i="2"/>
  <c r="BU90" i="2"/>
  <c r="BU65" i="2"/>
  <c r="BU38" i="2"/>
  <c r="BU88" i="2"/>
  <c r="BU63" i="2"/>
  <c r="BU36" i="2"/>
  <c r="BU86" i="2"/>
  <c r="BU61" i="2"/>
  <c r="BU34" i="2"/>
  <c r="BU84" i="2"/>
  <c r="BU59" i="2"/>
  <c r="BW82" i="2"/>
  <c r="BW57" i="2"/>
  <c r="BW47" i="2"/>
  <c r="BW97" i="2"/>
  <c r="BW72" i="2"/>
  <c r="BW45" i="2"/>
  <c r="BW95" i="2"/>
  <c r="BW70" i="2"/>
  <c r="BW43" i="2"/>
  <c r="BW93" i="2"/>
  <c r="BW68" i="2"/>
  <c r="BW41" i="2"/>
  <c r="BW91" i="2"/>
  <c r="BW66" i="2"/>
  <c r="BW39" i="2"/>
  <c r="BW89" i="2"/>
  <c r="BW64" i="2"/>
  <c r="BW37" i="2"/>
  <c r="BW87" i="2"/>
  <c r="BW62" i="2"/>
  <c r="BW35" i="2"/>
  <c r="BW85" i="2"/>
  <c r="BW60" i="2"/>
  <c r="BW33" i="2"/>
  <c r="BW83" i="2"/>
  <c r="BW58" i="2"/>
  <c r="BO82" i="2"/>
  <c r="BO57" i="2"/>
  <c r="BO47" i="2"/>
  <c r="BO97" i="2"/>
  <c r="BO72" i="2"/>
  <c r="BO45" i="2"/>
  <c r="BO95" i="2"/>
  <c r="BO70" i="2"/>
  <c r="BO43" i="2"/>
  <c r="BO93" i="2"/>
  <c r="BO68" i="2"/>
  <c r="BO41" i="2"/>
  <c r="BO91" i="2"/>
  <c r="BO66" i="2"/>
  <c r="BO39" i="2"/>
  <c r="BO89" i="2"/>
  <c r="BO64" i="2"/>
  <c r="BO37" i="2"/>
  <c r="BO87" i="2"/>
  <c r="BO62" i="2"/>
  <c r="BO35" i="2"/>
  <c r="BO85" i="2"/>
  <c r="BO60" i="2"/>
  <c r="BO33" i="2"/>
  <c r="BO83" i="2"/>
  <c r="BO58" i="2"/>
  <c r="BQ48" i="2"/>
  <c r="BQ98" i="2"/>
  <c r="BQ73" i="2"/>
  <c r="BQ46" i="2"/>
  <c r="BQ96" i="2"/>
  <c r="BQ71" i="2"/>
  <c r="BQ44" i="2"/>
  <c r="BQ94" i="2"/>
  <c r="BQ69" i="2"/>
  <c r="BQ42" i="2"/>
  <c r="BQ92" i="2"/>
  <c r="BQ67" i="2"/>
  <c r="BQ40" i="2"/>
  <c r="BQ90" i="2"/>
  <c r="BQ65" i="2"/>
  <c r="BQ38" i="2"/>
  <c r="BQ88" i="2"/>
  <c r="BQ63" i="2"/>
  <c r="BQ36" i="2"/>
  <c r="BQ86" i="2"/>
  <c r="BQ61" i="2"/>
  <c r="BQ34" i="2"/>
  <c r="BQ84" i="2"/>
  <c r="BQ59" i="2"/>
  <c r="BS82" i="2"/>
  <c r="BS57" i="2"/>
  <c r="BS47" i="2"/>
  <c r="BS97" i="2"/>
  <c r="BS72" i="2"/>
  <c r="BS45" i="2"/>
  <c r="BS95" i="2"/>
  <c r="BS70" i="2"/>
  <c r="BS43" i="2"/>
  <c r="BS93" i="2"/>
  <c r="BS68" i="2"/>
  <c r="BS41" i="2"/>
  <c r="BS91" i="2"/>
  <c r="BS66" i="2"/>
  <c r="BS39" i="2"/>
  <c r="BS89" i="2"/>
  <c r="BS64" i="2"/>
  <c r="BS37" i="2"/>
  <c r="BS87" i="2"/>
  <c r="BS62" i="2"/>
  <c r="BS35" i="2"/>
  <c r="BS85" i="2"/>
  <c r="BS60" i="2"/>
  <c r="BS33" i="2"/>
  <c r="BS83" i="2"/>
  <c r="BS58" i="2"/>
  <c r="BU47" i="2"/>
  <c r="BU97" i="2"/>
  <c r="BU72" i="2"/>
  <c r="BU45" i="2"/>
  <c r="BU95" i="2"/>
  <c r="BU70" i="2"/>
  <c r="BU43" i="2"/>
  <c r="BU93" i="2"/>
  <c r="BU68" i="2"/>
  <c r="BU41" i="2"/>
  <c r="BU91" i="2"/>
  <c r="BU66" i="2"/>
  <c r="BU39" i="2"/>
  <c r="BU89" i="2"/>
  <c r="BU64" i="2"/>
  <c r="BU37" i="2"/>
  <c r="BU87" i="2"/>
  <c r="BU62" i="2"/>
  <c r="BU35" i="2"/>
  <c r="BU85" i="2"/>
  <c r="BU60" i="2"/>
  <c r="BU33" i="2"/>
  <c r="BU83" i="2"/>
  <c r="BU58" i="2"/>
  <c r="BW48" i="2"/>
  <c r="BW98" i="2"/>
  <c r="BW73" i="2"/>
  <c r="BW46" i="2"/>
  <c r="BW96" i="2"/>
  <c r="BW71" i="2"/>
  <c r="BW44" i="2"/>
  <c r="BW94" i="2"/>
  <c r="BW69" i="2"/>
  <c r="BW42" i="2"/>
  <c r="BW92" i="2"/>
  <c r="BW67" i="2"/>
  <c r="BW40" i="2"/>
  <c r="BW90" i="2"/>
  <c r="BW65" i="2"/>
  <c r="BW38" i="2"/>
  <c r="BW88" i="2"/>
  <c r="BW63" i="2"/>
  <c r="BW36" i="2"/>
  <c r="BW86" i="2"/>
  <c r="BW61" i="2"/>
  <c r="BW34" i="2"/>
  <c r="BW84" i="2"/>
  <c r="BW59" i="2"/>
  <c r="BE25" i="2"/>
  <c r="BU75" i="2" s="1"/>
  <c r="BU32" i="2"/>
  <c r="BE27" i="2"/>
  <c r="BU77" i="2" s="1"/>
  <c r="BP25" i="2"/>
  <c r="BP27" i="2" s="1"/>
  <c r="AY27" i="2"/>
  <c r="BO77" i="2" s="1"/>
  <c r="BO32" i="2"/>
  <c r="AY25" i="2"/>
  <c r="BQ32" i="2"/>
  <c r="BA27" i="2"/>
  <c r="BQ77" i="2" s="1"/>
  <c r="BA25" i="2"/>
  <c r="BQ75" i="2" s="1"/>
  <c r="BW32" i="2"/>
  <c r="BG27" i="2"/>
  <c r="BW77" i="2" s="1"/>
  <c r="BG25" i="2"/>
  <c r="BW75" i="2" s="1"/>
  <c r="BT25" i="2"/>
  <c r="BT27" i="2" s="1"/>
  <c r="BC25" i="2"/>
  <c r="BS75" i="2" s="1"/>
  <c r="BS32" i="2"/>
  <c r="BC27" i="2"/>
  <c r="BS77" i="2" s="1"/>
  <c r="BN25" i="2"/>
  <c r="BN27" i="2" s="1"/>
  <c r="BV25" i="2"/>
  <c r="BV27" i="2" s="1"/>
  <c r="BR25" i="2"/>
  <c r="BR27" i="2" s="1"/>
  <c r="AX25" i="2"/>
  <c r="AX27" i="2" s="1"/>
  <c r="BF25" i="2"/>
  <c r="BF27" i="2" s="1"/>
  <c r="BD25" i="2"/>
  <c r="BD27" i="2" s="1"/>
  <c r="BB25" i="2"/>
  <c r="BB27" i="2" s="1"/>
  <c r="AZ25" i="2"/>
  <c r="AZ27" i="2" s="1"/>
  <c r="BO100" i="2" l="1"/>
  <c r="BO75" i="2"/>
  <c r="BW102" i="2"/>
  <c r="BW52" i="2"/>
  <c r="BS100" i="2"/>
  <c r="BS50" i="2"/>
  <c r="BO50" i="2"/>
  <c r="BU102" i="2"/>
  <c r="BU52" i="2"/>
  <c r="BQ100" i="2"/>
  <c r="BQ50" i="2"/>
  <c r="BS102" i="2"/>
  <c r="BS52" i="2"/>
  <c r="BW100" i="2"/>
  <c r="BW50" i="2"/>
  <c r="BQ52" i="2"/>
  <c r="BQ102" i="2"/>
  <c r="BO102" i="2"/>
  <c r="BO52" i="2"/>
  <c r="BU100" i="2"/>
  <c r="BU50" i="2"/>
  <c r="AP27" i="2"/>
  <c r="Z27" i="2"/>
  <c r="J27" i="2"/>
  <c r="AN27" i="2" l="1"/>
  <c r="X27" i="2"/>
  <c r="H27" i="2"/>
  <c r="AL27" i="2" l="1"/>
  <c r="AJ27" i="2"/>
  <c r="V27" i="2"/>
  <c r="AH27" i="2"/>
  <c r="T27" i="2"/>
  <c r="F27" i="2"/>
  <c r="D27" i="2"/>
  <c r="R27" i="2"/>
  <c r="B27" i="2"/>
</calcChain>
</file>

<file path=xl/sharedStrings.xml><?xml version="1.0" encoding="utf-8"?>
<sst xmlns="http://schemas.openxmlformats.org/spreadsheetml/2006/main" count="373" uniqueCount="36">
  <si>
    <t>Наименование РСК</t>
  </si>
  <si>
    <t>"Алтайэнерго"</t>
  </si>
  <si>
    <t>"Бурятэнерго"</t>
  </si>
  <si>
    <t>"ГАЭС"</t>
  </si>
  <si>
    <t>"Красноярскэнерго"</t>
  </si>
  <si>
    <t>"Омскэнерго"</t>
  </si>
  <si>
    <t>"Хакасэнерго"</t>
  </si>
  <si>
    <t>АО "Тываэнерго"</t>
  </si>
  <si>
    <t>ПАО "МРСК Сибири" (без ДЗО)</t>
  </si>
  <si>
    <t>ПАО "МРСК Сибири" ( с ДЗО)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</si>
  <si>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</si>
  <si>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</si>
  <si>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</si>
  <si>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</si>
  <si>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</si>
  <si>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</si>
  <si>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</si>
  <si>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</si>
  <si>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</si>
  <si>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</si>
  <si>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</si>
  <si>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</si>
  <si>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кВтч</t>
  </si>
  <si>
    <t>t, C</t>
  </si>
  <si>
    <t>https://rp5.ru/%D0%90%D1%80%D1%85%D0%B8%D0%B2_%D0%BF%D0%BE%D0%B3%D0%BE%D0%B4%D1%8B_%D0%B2_%D0%9A%D0%B5%D0%BC%D0%B5%D1%80%D0%BE%D0%B2%D0%B5</t>
  </si>
  <si>
    <t>I квартал</t>
  </si>
  <si>
    <t>IV квартал</t>
  </si>
  <si>
    <t>III квартал</t>
  </si>
  <si>
    <t>II квартал</t>
  </si>
  <si>
    <t>3 месяца</t>
  </si>
  <si>
    <t>6 месяцев</t>
  </si>
  <si>
    <t>9 месяцев</t>
  </si>
  <si>
    <t>12 месяцев</t>
  </si>
  <si>
    <t>кВтч*</t>
  </si>
  <si>
    <t>"Читаэнерго"</t>
  </si>
  <si>
    <t>"Кузбассэнерго-РЭС"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</si>
</sst>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\ _₽"/>
    <numFmt numFmtId="166" formatCode="_-* #,##0.000\ _₽_-;\-* #,##0.000\ _₽_-;_-* &quot;-&quot;??\ _₽_-;_-@_-"/>
  </numFmts>
  <fonts count="15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rgb="FF000000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164" fontId="13" fillId="0" borderId="0" applyFont="0" applyFill="0" applyBorder="0" applyAlignment="0" applyProtection="0"/>
  </cellStyleXfs>
  <cellXfs count="228">
    <xf numFmtId="0" fontId="0" fillId="0" borderId="0" xfId="0"/>
    <xf numFmtId="0" fontId="3" fillId="0" borderId="0" xfId="1" applyFont="1" applyFill="1"/>
    <xf numFmtId="0" fontId="4" fillId="0" borderId="0" xfId="1" applyFont="1" applyFill="1"/>
    <xf numFmtId="0" fontId="3" fillId="2" borderId="0" xfId="1" applyFont="1" applyFill="1"/>
    <xf numFmtId="0" fontId="7" fillId="0" borderId="3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21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7" fillId="0" borderId="27" xfId="1" applyFont="1" applyFill="1" applyBorder="1" applyAlignment="1">
      <alignment horizontal="center"/>
    </xf>
    <xf numFmtId="0" fontId="9" fillId="4" borderId="0" xfId="1" applyFont="1" applyFill="1"/>
    <xf numFmtId="0" fontId="9" fillId="0" borderId="0" xfId="1" applyFont="1" applyFill="1"/>
    <xf numFmtId="0" fontId="9" fillId="3" borderId="0" xfId="1" applyFont="1" applyFill="1"/>
    <xf numFmtId="0" fontId="3" fillId="0" borderId="33" xfId="1" applyFont="1" applyFill="1" applyBorder="1"/>
    <xf numFmtId="0" fontId="3" fillId="0" borderId="35" xfId="1" applyFont="1" applyFill="1" applyBorder="1"/>
    <xf numFmtId="0" fontId="10" fillId="0" borderId="0" xfId="3" applyFill="1"/>
    <xf numFmtId="0" fontId="7" fillId="0" borderId="7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165" fontId="2" fillId="0" borderId="38" xfId="1" applyNumberFormat="1" applyFont="1" applyFill="1" applyBorder="1"/>
    <xf numFmtId="165" fontId="2" fillId="0" borderId="38" xfId="1" applyNumberFormat="1" applyFont="1" applyFill="1" applyBorder="1" applyAlignment="1">
      <alignment horizontal="right"/>
    </xf>
    <xf numFmtId="165" fontId="2" fillId="0" borderId="39" xfId="1" applyNumberFormat="1" applyFont="1" applyFill="1" applyBorder="1" applyAlignment="1">
      <alignment horizontal="right"/>
    </xf>
    <xf numFmtId="165" fontId="2" fillId="0" borderId="29" xfId="1" applyNumberFormat="1" applyFont="1" applyFill="1" applyBorder="1"/>
    <xf numFmtId="165" fontId="2" fillId="0" borderId="29" xfId="1" applyNumberFormat="1" applyFont="1" applyFill="1" applyBorder="1" applyAlignment="1">
      <alignment horizontal="right"/>
    </xf>
    <xf numFmtId="165" fontId="2" fillId="0" borderId="32" xfId="1" applyNumberFormat="1" applyFont="1" applyFill="1" applyBorder="1" applyAlignment="1">
      <alignment horizontal="right"/>
    </xf>
    <xf numFmtId="165" fontId="2" fillId="0" borderId="36" xfId="1" applyNumberFormat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right"/>
    </xf>
    <xf numFmtId="165" fontId="2" fillId="0" borderId="18" xfId="1" applyNumberFormat="1" applyFont="1" applyFill="1" applyBorder="1"/>
    <xf numFmtId="165" fontId="2" fillId="0" borderId="4" xfId="1" applyNumberFormat="1" applyFont="1" applyFill="1" applyBorder="1"/>
    <xf numFmtId="165" fontId="2" fillId="0" borderId="4" xfId="1" applyNumberFormat="1" applyFont="1" applyFill="1" applyBorder="1" applyAlignment="1">
      <alignment horizontal="right"/>
    </xf>
    <xf numFmtId="165" fontId="2" fillId="0" borderId="13" xfId="1" applyNumberFormat="1" applyFont="1" applyFill="1" applyBorder="1" applyAlignment="1">
      <alignment horizontal="right"/>
    </xf>
    <xf numFmtId="165" fontId="2" fillId="0" borderId="11" xfId="1" applyNumberFormat="1" applyFont="1" applyFill="1" applyBorder="1" applyAlignment="1">
      <alignment horizontal="right"/>
    </xf>
    <xf numFmtId="165" fontId="2" fillId="0" borderId="9" xfId="1" applyNumberFormat="1" applyFont="1" applyFill="1" applyBorder="1" applyAlignment="1">
      <alignment horizontal="right"/>
    </xf>
    <xf numFmtId="165" fontId="2" fillId="0" borderId="12" xfId="1" applyNumberFormat="1" applyFont="1" applyFill="1" applyBorder="1"/>
    <xf numFmtId="165" fontId="2" fillId="2" borderId="4" xfId="1" applyNumberFormat="1" applyFont="1" applyFill="1" applyBorder="1"/>
    <xf numFmtId="165" fontId="2" fillId="2" borderId="12" xfId="1" applyNumberFormat="1" applyFont="1" applyFill="1" applyBorder="1"/>
    <xf numFmtId="165" fontId="2" fillId="0" borderId="37" xfId="1" applyNumberFormat="1" applyFont="1" applyFill="1" applyBorder="1"/>
    <xf numFmtId="165" fontId="2" fillId="0" borderId="41" xfId="1" applyNumberFormat="1" applyFont="1" applyFill="1" applyBorder="1"/>
    <xf numFmtId="165" fontId="2" fillId="0" borderId="31" xfId="1" applyNumberFormat="1" applyFont="1" applyFill="1" applyBorder="1"/>
    <xf numFmtId="165" fontId="2" fillId="0" borderId="10" xfId="1" applyNumberFormat="1" applyFont="1" applyFill="1" applyBorder="1"/>
    <xf numFmtId="165" fontId="2" fillId="2" borderId="10" xfId="1" applyNumberFormat="1" applyFont="1" applyFill="1" applyBorder="1"/>
    <xf numFmtId="165" fontId="2" fillId="0" borderId="13" xfId="1" applyNumberFormat="1" applyFont="1" applyFill="1" applyBorder="1"/>
    <xf numFmtId="165" fontId="11" fillId="0" borderId="4" xfId="0" applyNumberFormat="1" applyFont="1" applyBorder="1" applyAlignment="1">
      <alignment vertical="center"/>
    </xf>
    <xf numFmtId="165" fontId="2" fillId="0" borderId="11" xfId="1" applyNumberFormat="1" applyFont="1" applyFill="1" applyBorder="1"/>
    <xf numFmtId="165" fontId="11" fillId="0" borderId="9" xfId="0" applyNumberFormat="1" applyFont="1" applyBorder="1" applyAlignment="1">
      <alignment vertical="center"/>
    </xf>
    <xf numFmtId="165" fontId="5" fillId="4" borderId="12" xfId="1" applyNumberFormat="1" applyFont="1" applyFill="1" applyBorder="1"/>
    <xf numFmtId="165" fontId="5" fillId="4" borderId="4" xfId="1" applyNumberFormat="1" applyFont="1" applyFill="1" applyBorder="1"/>
    <xf numFmtId="165" fontId="5" fillId="4" borderId="13" xfId="1" applyNumberFormat="1" applyFont="1" applyFill="1" applyBorder="1"/>
    <xf numFmtId="165" fontId="5" fillId="4" borderId="10" xfId="1" applyNumberFormat="1" applyFont="1" applyFill="1" applyBorder="1"/>
    <xf numFmtId="165" fontId="5" fillId="0" borderId="12" xfId="1" applyNumberFormat="1" applyFont="1" applyFill="1" applyBorder="1"/>
    <xf numFmtId="165" fontId="5" fillId="0" borderId="4" xfId="1" applyNumberFormat="1" applyFont="1" applyFill="1" applyBorder="1"/>
    <xf numFmtId="165" fontId="5" fillId="0" borderId="13" xfId="1" applyNumberFormat="1" applyFont="1" applyFill="1" applyBorder="1"/>
    <xf numFmtId="165" fontId="5" fillId="0" borderId="10" xfId="1" applyNumberFormat="1" applyFont="1" applyFill="1" applyBorder="1"/>
    <xf numFmtId="165" fontId="5" fillId="0" borderId="11" xfId="1" applyNumberFormat="1" applyFont="1" applyFill="1" applyBorder="1"/>
    <xf numFmtId="165" fontId="5" fillId="0" borderId="9" xfId="1" applyNumberFormat="1" applyFont="1" applyFill="1" applyBorder="1"/>
    <xf numFmtId="165" fontId="5" fillId="3" borderId="3" xfId="1" applyNumberFormat="1" applyFont="1" applyFill="1" applyBorder="1"/>
    <xf numFmtId="165" fontId="5" fillId="3" borderId="14" xfId="1" applyNumberFormat="1" applyFont="1" applyFill="1" applyBorder="1"/>
    <xf numFmtId="165" fontId="5" fillId="3" borderId="15" xfId="1" applyNumberFormat="1" applyFont="1" applyFill="1" applyBorder="1"/>
    <xf numFmtId="165" fontId="5" fillId="3" borderId="40" xfId="1" applyNumberFormat="1" applyFont="1" applyFill="1" applyBorder="1"/>
    <xf numFmtId="0" fontId="8" fillId="0" borderId="0" xfId="1" applyFont="1" applyFill="1" applyAlignment="1">
      <alignment horizontal="center"/>
    </xf>
    <xf numFmtId="0" fontId="7" fillId="0" borderId="25" xfId="1" applyFont="1" applyFill="1" applyBorder="1" applyAlignment="1">
      <alignment horizontal="center"/>
    </xf>
    <xf numFmtId="165" fontId="11" fillId="0" borderId="11" xfId="0" applyNumberFormat="1" applyFont="1" applyBorder="1" applyAlignment="1">
      <alignment vertical="center"/>
    </xf>
    <xf numFmtId="165" fontId="2" fillId="0" borderId="0" xfId="1" applyNumberFormat="1" applyFont="1" applyFill="1" applyBorder="1" applyAlignment="1">
      <alignment horizontal="right"/>
    </xf>
    <xf numFmtId="165" fontId="5" fillId="3" borderId="0" xfId="1" applyNumberFormat="1" applyFont="1" applyFill="1" applyBorder="1"/>
    <xf numFmtId="0" fontId="2" fillId="0" borderId="5" xfId="1" applyFont="1" applyFill="1" applyBorder="1" applyAlignment="1">
      <alignment vertical="center" wrapText="1"/>
    </xf>
    <xf numFmtId="165" fontId="2" fillId="0" borderId="45" xfId="1" applyNumberFormat="1" applyFont="1" applyFill="1" applyBorder="1" applyAlignment="1">
      <alignment horizontal="right"/>
    </xf>
    <xf numFmtId="165" fontId="5" fillId="4" borderId="9" xfId="1" applyNumberFormat="1" applyFont="1" applyFill="1" applyBorder="1"/>
    <xf numFmtId="165" fontId="5" fillId="3" borderId="27" xfId="1" applyNumberFormat="1" applyFont="1" applyFill="1" applyBorder="1"/>
    <xf numFmtId="165" fontId="11" fillId="0" borderId="47" xfId="0" applyNumberFormat="1" applyFont="1" applyBorder="1" applyAlignment="1">
      <alignment vertical="center"/>
    </xf>
    <xf numFmtId="0" fontId="7" fillId="0" borderId="48" xfId="1" applyFont="1" applyFill="1" applyBorder="1" applyAlignment="1">
      <alignment horizontal="center"/>
    </xf>
    <xf numFmtId="0" fontId="7" fillId="0" borderId="33" xfId="1" applyFont="1" applyFill="1" applyBorder="1" applyAlignment="1">
      <alignment horizontal="center"/>
    </xf>
    <xf numFmtId="0" fontId="7" fillId="0" borderId="49" xfId="1" applyFont="1" applyFill="1" applyBorder="1" applyAlignment="1">
      <alignment horizontal="center"/>
    </xf>
    <xf numFmtId="0" fontId="7" fillId="0" borderId="47" xfId="1" applyFont="1" applyFill="1" applyBorder="1" applyAlignment="1">
      <alignment horizontal="center"/>
    </xf>
    <xf numFmtId="165" fontId="5" fillId="3" borderId="6" xfId="1" applyNumberFormat="1" applyFont="1" applyFill="1" applyBorder="1"/>
    <xf numFmtId="165" fontId="5" fillId="3" borderId="42" xfId="1" applyNumberFormat="1" applyFont="1" applyFill="1" applyBorder="1"/>
    <xf numFmtId="165" fontId="5" fillId="3" borderId="44" xfId="1" applyNumberFormat="1" applyFont="1" applyFill="1" applyBorder="1"/>
    <xf numFmtId="4" fontId="6" fillId="0" borderId="46" xfId="1" applyNumberFormat="1" applyFont="1" applyFill="1" applyBorder="1" applyAlignment="1">
      <alignment vertical="center" wrapText="1"/>
    </xf>
    <xf numFmtId="0" fontId="3" fillId="3" borderId="42" xfId="1" applyFont="1" applyFill="1" applyBorder="1"/>
    <xf numFmtId="0" fontId="8" fillId="0" borderId="0" xfId="1" applyFont="1" applyFill="1" applyAlignment="1">
      <alignment horizontal="center"/>
    </xf>
    <xf numFmtId="4" fontId="2" fillId="0" borderId="29" xfId="1" applyNumberFormat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165" fontId="2" fillId="0" borderId="9" xfId="1" applyNumberFormat="1" applyFont="1" applyFill="1" applyBorder="1"/>
    <xf numFmtId="165" fontId="2" fillId="0" borderId="37" xfId="1" applyNumberFormat="1" applyFont="1" applyFill="1" applyBorder="1" applyAlignment="1">
      <alignment horizontal="right"/>
    </xf>
    <xf numFmtId="165" fontId="2" fillId="0" borderId="12" xfId="1" applyNumberFormat="1" applyFont="1" applyFill="1" applyBorder="1" applyAlignment="1">
      <alignment horizontal="right"/>
    </xf>
    <xf numFmtId="165" fontId="2" fillId="0" borderId="19" xfId="1" applyNumberFormat="1" applyFont="1" applyFill="1" applyBorder="1"/>
    <xf numFmtId="165" fontId="2" fillId="0" borderId="33" xfId="1" applyNumberFormat="1" applyFont="1" applyFill="1" applyBorder="1"/>
    <xf numFmtId="165" fontId="2" fillId="0" borderId="19" xfId="1" applyNumberFormat="1" applyFont="1" applyFill="1" applyBorder="1" applyAlignment="1">
      <alignment horizontal="right"/>
    </xf>
    <xf numFmtId="165" fontId="2" fillId="0" borderId="7" xfId="1" applyNumberFormat="1" applyFont="1" applyFill="1" applyBorder="1" applyAlignment="1">
      <alignment horizontal="right"/>
    </xf>
    <xf numFmtId="165" fontId="2" fillId="0" borderId="41" xfId="1" applyNumberFormat="1" applyFont="1" applyFill="1" applyBorder="1" applyAlignment="1">
      <alignment horizontal="right"/>
    </xf>
    <xf numFmtId="165" fontId="2" fillId="0" borderId="33" xfId="1" applyNumberFormat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right"/>
    </xf>
    <xf numFmtId="0" fontId="7" fillId="0" borderId="35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3" fillId="0" borderId="53" xfId="1" applyFont="1" applyFill="1" applyBorder="1"/>
    <xf numFmtId="165" fontId="5" fillId="3" borderId="49" xfId="1" applyNumberFormat="1" applyFont="1" applyFill="1" applyBorder="1"/>
    <xf numFmtId="165" fontId="5" fillId="3" borderId="53" xfId="1" applyNumberFormat="1" applyFont="1" applyFill="1" applyBorder="1"/>
    <xf numFmtId="0" fontId="7" fillId="0" borderId="54" xfId="1" applyFont="1" applyFill="1" applyBorder="1" applyAlignment="1">
      <alignment horizontal="center"/>
    </xf>
    <xf numFmtId="165" fontId="5" fillId="0" borderId="55" xfId="1" applyNumberFormat="1" applyFont="1" applyFill="1" applyBorder="1"/>
    <xf numFmtId="165" fontId="2" fillId="0" borderId="55" xfId="1" applyNumberFormat="1" applyFont="1" applyFill="1" applyBorder="1" applyAlignment="1">
      <alignment horizontal="right"/>
    </xf>
    <xf numFmtId="165" fontId="11" fillId="0" borderId="55" xfId="0" applyNumberFormat="1" applyFont="1" applyBorder="1" applyAlignment="1">
      <alignment vertical="center"/>
    </xf>
    <xf numFmtId="0" fontId="8" fillId="0" borderId="0" xfId="1" applyFont="1" applyFill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165" fontId="2" fillId="0" borderId="10" xfId="1" applyNumberFormat="1" applyFont="1" applyFill="1" applyBorder="1" applyAlignment="1">
      <alignment horizontal="right"/>
    </xf>
    <xf numFmtId="165" fontId="2" fillId="0" borderId="56" xfId="1" applyNumberFormat="1" applyFont="1" applyFill="1" applyBorder="1" applyAlignment="1">
      <alignment horizontal="right"/>
    </xf>
    <xf numFmtId="0" fontId="7" fillId="0" borderId="19" xfId="1" applyFont="1" applyFill="1" applyBorder="1" applyAlignment="1">
      <alignment horizontal="center"/>
    </xf>
    <xf numFmtId="166" fontId="3" fillId="0" borderId="0" xfId="5" applyNumberFormat="1" applyFont="1" applyFill="1"/>
    <xf numFmtId="0" fontId="7" fillId="0" borderId="23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53" xfId="1" applyFont="1" applyFill="1" applyBorder="1" applyAlignment="1">
      <alignment horizontal="center"/>
    </xf>
    <xf numFmtId="165" fontId="2" fillId="0" borderId="18" xfId="1" applyNumberFormat="1" applyFont="1" applyFill="1" applyBorder="1" applyAlignment="1">
      <alignment horizontal="right"/>
    </xf>
    <xf numFmtId="165" fontId="2" fillId="0" borderId="31" xfId="1" applyNumberFormat="1" applyFont="1" applyFill="1" applyBorder="1" applyAlignment="1">
      <alignment horizontal="right"/>
    </xf>
    <xf numFmtId="0" fontId="7" fillId="0" borderId="19" xfId="1" applyFont="1" applyFill="1" applyBorder="1" applyAlignment="1">
      <alignment horizontal="center"/>
    </xf>
    <xf numFmtId="0" fontId="3" fillId="0" borderId="42" xfId="1" applyFont="1" applyFill="1" applyBorder="1"/>
    <xf numFmtId="0" fontId="3" fillId="0" borderId="44" xfId="1" applyFont="1" applyFill="1" applyBorder="1"/>
    <xf numFmtId="4" fontId="6" fillId="0" borderId="6" xfId="1" applyNumberFormat="1" applyFont="1" applyFill="1" applyBorder="1" applyAlignment="1">
      <alignment vertical="center" wrapText="1"/>
    </xf>
    <xf numFmtId="4" fontId="6" fillId="3" borderId="46" xfId="1" applyNumberFormat="1" applyFont="1" applyFill="1" applyBorder="1" applyAlignment="1">
      <alignment vertical="center" wrapText="1"/>
    </xf>
    <xf numFmtId="0" fontId="7" fillId="0" borderId="23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34" xfId="1" applyFont="1" applyFill="1" applyBorder="1" applyAlignment="1">
      <alignment horizontal="center"/>
    </xf>
    <xf numFmtId="0" fontId="7" fillId="0" borderId="46" xfId="1" applyFont="1" applyFill="1" applyBorder="1" applyAlignment="1">
      <alignment horizontal="center"/>
    </xf>
    <xf numFmtId="165" fontId="5" fillId="4" borderId="17" xfId="1" applyNumberFormat="1" applyFont="1" applyFill="1" applyBorder="1"/>
    <xf numFmtId="4" fontId="2" fillId="0" borderId="38" xfId="1" applyNumberFormat="1" applyFont="1" applyFill="1" applyBorder="1" applyAlignment="1">
      <alignment horizontal="center"/>
    </xf>
    <xf numFmtId="0" fontId="2" fillId="0" borderId="33" xfId="1" applyFont="1" applyFill="1" applyBorder="1"/>
    <xf numFmtId="0" fontId="7" fillId="0" borderId="24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165" fontId="2" fillId="0" borderId="16" xfId="1" applyNumberFormat="1" applyFont="1" applyFill="1" applyBorder="1" applyAlignment="1">
      <alignment horizontal="right"/>
    </xf>
    <xf numFmtId="165" fontId="2" fillId="0" borderId="55" xfId="1" applyNumberFormat="1" applyFont="1" applyFill="1" applyBorder="1"/>
    <xf numFmtId="165" fontId="5" fillId="4" borderId="55" xfId="1" applyNumberFormat="1" applyFont="1" applyFill="1" applyBorder="1"/>
    <xf numFmtId="165" fontId="5" fillId="3" borderId="57" xfId="1" applyNumberFormat="1" applyFont="1" applyFill="1" applyBorder="1"/>
    <xf numFmtId="165" fontId="2" fillId="0" borderId="58" xfId="1" applyNumberFormat="1" applyFont="1" applyFill="1" applyBorder="1" applyAlignment="1">
      <alignment horizontal="right"/>
    </xf>
    <xf numFmtId="0" fontId="7" fillId="0" borderId="23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165" fontId="2" fillId="0" borderId="47" xfId="1" applyNumberFormat="1" applyFont="1" applyFill="1" applyBorder="1" applyAlignment="1">
      <alignment horizontal="right"/>
    </xf>
    <xf numFmtId="165" fontId="2" fillId="0" borderId="59" xfId="1" applyNumberFormat="1" applyFont="1" applyFill="1" applyBorder="1"/>
    <xf numFmtId="165" fontId="5" fillId="0" borderId="59" xfId="1" applyNumberFormat="1" applyFont="1" applyFill="1" applyBorder="1"/>
    <xf numFmtId="165" fontId="2" fillId="0" borderId="36" xfId="1" applyNumberFormat="1" applyFont="1" applyFill="1" applyBorder="1"/>
    <xf numFmtId="165" fontId="2" fillId="0" borderId="20" xfId="1" applyNumberFormat="1" applyFont="1" applyFill="1" applyBorder="1" applyAlignment="1">
      <alignment horizontal="right"/>
    </xf>
    <xf numFmtId="165" fontId="14" fillId="0" borderId="55" xfId="1" applyNumberFormat="1" applyFont="1" applyFill="1" applyBorder="1" applyAlignment="1">
      <alignment horizontal="right"/>
    </xf>
    <xf numFmtId="165" fontId="2" fillId="0" borderId="60" xfId="1" applyNumberFormat="1" applyFont="1" applyFill="1" applyBorder="1" applyAlignment="1">
      <alignment horizontal="right"/>
    </xf>
    <xf numFmtId="165" fontId="5" fillId="4" borderId="11" xfId="1" applyNumberFormat="1" applyFont="1" applyFill="1" applyBorder="1"/>
    <xf numFmtId="165" fontId="5" fillId="3" borderId="43" xfId="1" applyNumberFormat="1" applyFont="1" applyFill="1" applyBorder="1"/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42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/>
    </xf>
    <xf numFmtId="0" fontId="7" fillId="0" borderId="52" xfId="1" applyFont="1" applyFill="1" applyBorder="1" applyAlignment="1">
      <alignment horizontal="center"/>
    </xf>
    <xf numFmtId="165" fontId="2" fillId="0" borderId="61" xfId="1" applyNumberFormat="1" applyFont="1" applyFill="1" applyBorder="1" applyAlignment="1">
      <alignment horizontal="right"/>
    </xf>
    <xf numFmtId="165" fontId="14" fillId="0" borderId="11" xfId="1" applyNumberFormat="1" applyFont="1" applyFill="1" applyBorder="1" applyAlignment="1">
      <alignment horizontal="right"/>
    </xf>
    <xf numFmtId="0" fontId="7" fillId="0" borderId="19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7" fillId="0" borderId="62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2" xfId="1" applyFont="1" applyFill="1" applyBorder="1" applyAlignment="1">
      <alignment horizontal="center"/>
    </xf>
    <xf numFmtId="165" fontId="2" fillId="0" borderId="62" xfId="1" applyNumberFormat="1" applyFont="1" applyFill="1" applyBorder="1" applyAlignment="1">
      <alignment horizontal="right"/>
    </xf>
    <xf numFmtId="0" fontId="7" fillId="0" borderId="38" xfId="1" applyFont="1" applyFill="1" applyBorder="1" applyAlignment="1">
      <alignment horizontal="center"/>
    </xf>
    <xf numFmtId="0" fontId="7" fillId="0" borderId="45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9" xfId="1" applyFont="1" applyFill="1" applyBorder="1" applyAlignment="1">
      <alignment horizontal="center"/>
    </xf>
    <xf numFmtId="0" fontId="7" fillId="0" borderId="37" xfId="1" applyFont="1" applyFill="1" applyBorder="1" applyAlignment="1">
      <alignment horizontal="center"/>
    </xf>
    <xf numFmtId="4" fontId="6" fillId="3" borderId="5" xfId="1" applyNumberFormat="1" applyFont="1" applyFill="1" applyBorder="1" applyAlignment="1">
      <alignment horizontal="center" vertical="center" wrapText="1"/>
    </xf>
    <xf numFmtId="4" fontId="6" fillId="3" borderId="34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0" fontId="3" fillId="2" borderId="6" xfId="1" applyFont="1" applyFill="1" applyBorder="1"/>
    <xf numFmtId="0" fontId="2" fillId="2" borderId="6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3" fillId="0" borderId="6" xfId="1" applyFont="1" applyFill="1" applyBorder="1"/>
    <xf numFmtId="4" fontId="5" fillId="4" borderId="5" xfId="1" applyNumberFormat="1" applyFont="1" applyFill="1" applyBorder="1" applyAlignment="1">
      <alignment horizontal="center" vertical="center" wrapText="1"/>
    </xf>
    <xf numFmtId="4" fontId="5" fillId="4" borderId="6" xfId="1" applyNumberFormat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7" fillId="0" borderId="25" xfId="1" applyFont="1" applyFill="1" applyBorder="1" applyAlignment="1">
      <alignment horizontal="center"/>
    </xf>
    <xf numFmtId="0" fontId="2" fillId="2" borderId="50" xfId="1" applyFont="1" applyFill="1" applyBorder="1" applyAlignment="1">
      <alignment horizontal="center" vertical="center"/>
    </xf>
    <xf numFmtId="0" fontId="2" fillId="2" borderId="51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2" fillId="0" borderId="50" xfId="1" applyFont="1" applyFill="1" applyBorder="1" applyAlignment="1">
      <alignment horizontal="center" vertical="center"/>
    </xf>
    <xf numFmtId="0" fontId="3" fillId="0" borderId="51" xfId="1" applyFont="1" applyFill="1" applyBorder="1"/>
    <xf numFmtId="4" fontId="5" fillId="4" borderId="50" xfId="1" applyNumberFormat="1" applyFont="1" applyFill="1" applyBorder="1" applyAlignment="1">
      <alignment horizontal="center" vertical="center" wrapText="1"/>
    </xf>
    <xf numFmtId="4" fontId="5" fillId="4" borderId="5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/>
    </xf>
    <xf numFmtId="0" fontId="3" fillId="2" borderId="51" xfId="1" applyFont="1" applyFill="1" applyBorder="1"/>
    <xf numFmtId="0" fontId="2" fillId="0" borderId="50" xfId="1" applyFont="1" applyFill="1" applyBorder="1" applyAlignment="1">
      <alignment horizontal="center" vertical="center" wrapText="1"/>
    </xf>
    <xf numFmtId="0" fontId="2" fillId="0" borderId="51" xfId="1" applyFont="1" applyFill="1" applyBorder="1" applyAlignment="1">
      <alignment horizontal="center" vertical="center" wrapText="1"/>
    </xf>
    <xf numFmtId="4" fontId="6" fillId="3" borderId="50" xfId="1" applyNumberFormat="1" applyFont="1" applyFill="1" applyBorder="1" applyAlignment="1">
      <alignment horizontal="center" vertical="center" wrapText="1"/>
    </xf>
    <xf numFmtId="4" fontId="6" fillId="3" borderId="51" xfId="1" applyNumberFormat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0" fontId="7" fillId="0" borderId="41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7" fillId="0" borderId="44" xfId="1" applyFont="1" applyFill="1" applyBorder="1" applyAlignment="1">
      <alignment horizontal="center" vertical="center"/>
    </xf>
  </cellXfs>
  <cellStyles count="6">
    <cellStyle name="Гиперссылка" xfId="3" builtinId="8"/>
    <cellStyle name="Обычный" xfId="0" builtinId="0"/>
    <cellStyle name="Обычный 2" xfId="1" xr:uid="{00000000-0005-0000-0000-000002000000}"/>
    <cellStyle name="Обычный 3" xfId="4" xr:uid="{00000000-0005-0000-0000-000003000000}"/>
    <cellStyle name="Процентный 2" xfId="2" xr:uid="{00000000-0005-0000-0000-000004000000}"/>
    <cellStyle name="Финансовый" xfId="5" builtinId="3"/>
  </cellStyles>
  <dxfs count="0"/>
  <tableStyles count="0" defaultTableStyle="TableStyleMedium2" defaultPivotStyle="PivotStyleLight16"/>
  <colors>
    <mruColors>
      <color rgb="FF66FF66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&#1044;%20&#1090;&#1088;&#1072;&#1085;&#1089;&#1087;&#1086;&#1088;&#1090;&#1072;/&#1054;&#1090;&#1076;&#1077;&#1083;%20&#1073;&#1072;&#1083;&#1072;&#1085;&#1089;&#1086;&#1074;%20&#1101;&#1083;&#1077;&#1082;&#1090;&#1088;&#1086;&#1101;&#1085;&#1077;&#1088;&#1075;&#1080;&#1080;/!&#1054;&#1090;&#1095;&#1077;&#1090;&#1085;&#1086;&#1089;&#1090;&#1100;/&#1057;&#1077;&#1083;&#1077;&#1082;&#1090;&#1086;&#1088;%20-%20&#1073;&#1072;&#1083;&#1072;&#1085;&#1089;&#1099;/2012/C&#1077;&#1083;&#1077;&#1082;&#1090;&#1086;&#1088;_&#1044;&#1058;&#1069;&#1069;_12_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февраль"/>
      <sheetName val="март"/>
      <sheetName val="апрель"/>
      <sheetName val="май"/>
      <sheetName val="Сравнение_квартал"/>
      <sheetName val="май_"/>
      <sheetName val="июнь"/>
      <sheetName val="июль"/>
      <sheetName val="август"/>
      <sheetName val="сентябрь"/>
      <sheetName val="октябрь_"/>
      <sheetName val="ноябрь_"/>
      <sheetName val="декабрь_"/>
      <sheetName val="октябрь"/>
      <sheetName val="ноябрь"/>
      <sheetName val="декабрь "/>
      <sheetName val="ожид.2011 (28.12.11)"/>
      <sheetName val="ожид.2011"/>
      <sheetName val="ФБ АЭ"/>
      <sheetName val="ФБ ГАЭС"/>
      <sheetName val="ФБ БЭ"/>
      <sheetName val="ФБ КЭ"/>
      <sheetName val="ФБ КбЭ"/>
      <sheetName val="ФБ ОЭ"/>
      <sheetName val="ФБ ТРК"/>
      <sheetName val="ФБ ХЭ"/>
      <sheetName val="ФБ ЧЭ"/>
      <sheetName val="ФБ ТЭ"/>
      <sheetName val="свод"/>
      <sheetName val="списки"/>
      <sheetName val="Лист1"/>
      <sheetName val="Годовой отче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67">
          <cell r="A67" t="str">
            <v>раскрыть</v>
          </cell>
        </row>
        <row r="68">
          <cell r="A68" t="str">
            <v>январь</v>
          </cell>
        </row>
        <row r="69">
          <cell r="A69" t="str">
            <v>февраль</v>
          </cell>
        </row>
        <row r="70">
          <cell r="A70" t="str">
            <v>март</v>
          </cell>
        </row>
        <row r="71">
          <cell r="A71" t="str">
            <v>апрель</v>
          </cell>
        </row>
        <row r="72">
          <cell r="A72" t="str">
            <v>май</v>
          </cell>
        </row>
        <row r="73">
          <cell r="A73" t="str">
            <v>июнь</v>
          </cell>
        </row>
        <row r="74">
          <cell r="A74" t="str">
            <v>июль</v>
          </cell>
        </row>
        <row r="75">
          <cell r="A75" t="str">
            <v>август</v>
          </cell>
        </row>
        <row r="76">
          <cell r="A76" t="str">
            <v>сентябрь</v>
          </cell>
        </row>
        <row r="77">
          <cell r="A77" t="str">
            <v>октябрь</v>
          </cell>
        </row>
        <row r="78">
          <cell r="A78" t="str">
            <v>ноябрь</v>
          </cell>
        </row>
        <row r="79">
          <cell r="A79" t="str">
            <v>декабрь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p5.ru/%D0%90%D1%80%D1%85%D0%B8%D0%B2_%D0%BF%D0%BE%D0%B3%D0%BE%D0%B4%D1%8B_%D0%B2_%D0%9A%D0%B5%D0%BC%D0%B5%D1%80%D0%BE%D0%B2%D0%B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CA103"/>
  <sheetViews>
    <sheetView tabSelected="1" view="pageBreakPreview" zoomScale="55" zoomScaleNormal="70" zoomScaleSheetLayoutView="55" workbookViewId="0">
      <pane xSplit="1" ySplit="5" topLeftCell="B21" activePane="bottomRight" state="frozen"/>
      <selection pane="topRight" activeCell="B1" sqref="B1"/>
      <selection pane="bottomLeft" activeCell="A9" sqref="A9"/>
      <selection pane="bottomRight" activeCell="A90" sqref="A90:A97"/>
    </sheetView>
  </sheetViews>
  <sheetFormatPr baseColWidth="10" defaultColWidth="9.1640625" defaultRowHeight="13" outlineLevelCol="1"/>
  <cols>
    <col min="1" max="1" width="35.1640625" style="1" customWidth="1"/>
    <col min="2" max="2" width="15.1640625" style="1" customWidth="1" outlineLevel="1"/>
    <col min="3" max="3" width="12" style="1" customWidth="1" outlineLevel="1"/>
    <col min="4" max="4" width="15.33203125" style="1" customWidth="1" outlineLevel="1"/>
    <col min="5" max="5" width="8.5" style="1" customWidth="1" outlineLevel="1"/>
    <col min="6" max="6" width="15.33203125" style="1" customWidth="1" outlineLevel="1"/>
    <col min="7" max="7" width="8.5" style="1" customWidth="1" outlineLevel="1"/>
    <col min="8" max="8" width="15.33203125" style="1" customWidth="1" outlineLevel="1"/>
    <col min="9" max="9" width="10.5" style="1" customWidth="1" outlineLevel="1"/>
    <col min="10" max="10" width="15.33203125" style="1" customWidth="1" outlineLevel="1"/>
    <col min="11" max="11" width="10.5" style="1" customWidth="1" outlineLevel="1"/>
    <col min="12" max="12" width="15.5" style="1" customWidth="1" outlineLevel="1"/>
    <col min="13" max="13" width="10.5" style="1" customWidth="1" outlineLevel="1"/>
    <col min="14" max="14" width="16" style="1" customWidth="1" outlineLevel="1"/>
    <col min="15" max="15" width="10.5" style="1" customWidth="1" outlineLevel="1"/>
    <col min="16" max="16" width="17.83203125" style="1" customWidth="1" outlineLevel="1"/>
    <col min="17" max="17" width="10.5" style="1" customWidth="1" outlineLevel="1"/>
    <col min="18" max="18" width="15.1640625" style="1" customWidth="1" outlineLevel="1"/>
    <col min="19" max="19" width="12" style="1" customWidth="1" outlineLevel="1"/>
    <col min="20" max="20" width="15.33203125" style="1" customWidth="1" outlineLevel="1"/>
    <col min="21" max="21" width="8.5" style="1" customWidth="1" outlineLevel="1"/>
    <col min="22" max="22" width="15.33203125" style="1" customWidth="1" outlineLevel="1"/>
    <col min="23" max="23" width="8.5" style="1" customWidth="1" outlineLevel="1"/>
    <col min="24" max="24" width="15.33203125" style="1" customWidth="1" outlineLevel="1"/>
    <col min="25" max="25" width="8.5" style="1" customWidth="1" outlineLevel="1"/>
    <col min="26" max="26" width="15.33203125" style="1" customWidth="1" outlineLevel="1"/>
    <col min="27" max="27" width="9.5" style="1" customWidth="1" outlineLevel="1"/>
    <col min="28" max="28" width="15.5" style="1" customWidth="1" outlineLevel="1"/>
    <col min="29" max="29" width="10.5" style="1" customWidth="1" outlineLevel="1"/>
    <col min="30" max="30" width="15.33203125" style="1" customWidth="1" outlineLevel="1"/>
    <col min="31" max="31" width="10.5" style="1" customWidth="1" outlineLevel="1"/>
    <col min="32" max="32" width="16.83203125" style="1" customWidth="1" outlineLevel="1"/>
    <col min="33" max="33" width="10.5" style="1" customWidth="1" outlineLevel="1"/>
    <col min="34" max="34" width="15.1640625" style="1" customWidth="1" outlineLevel="1"/>
    <col min="35" max="35" width="12" style="1" customWidth="1" outlineLevel="1"/>
    <col min="36" max="36" width="15.33203125" style="1" customWidth="1" outlineLevel="1"/>
    <col min="37" max="37" width="9.5" style="1" customWidth="1" outlineLevel="1"/>
    <col min="38" max="38" width="15.33203125" style="1" customWidth="1" outlineLevel="1"/>
    <col min="39" max="39" width="9.33203125" style="1" customWidth="1" outlineLevel="1"/>
    <col min="40" max="40" width="15.33203125" style="1" customWidth="1" outlineLevel="1"/>
    <col min="41" max="41" width="12.1640625" style="1" customWidth="1" outlineLevel="1"/>
    <col min="42" max="42" width="15.33203125" style="1" customWidth="1" outlineLevel="1"/>
    <col min="43" max="43" width="12.1640625" style="1" customWidth="1" outlineLevel="1"/>
    <col min="44" max="44" width="16.5" style="1" customWidth="1" outlineLevel="1"/>
    <col min="45" max="45" width="12.1640625" style="1" customWidth="1" outlineLevel="1"/>
    <col min="46" max="46" width="16.5" style="1" customWidth="1" outlineLevel="1"/>
    <col min="47" max="49" width="12.1640625" style="1" customWidth="1" outlineLevel="1"/>
    <col min="50" max="50" width="16.5" style="1" customWidth="1" outlineLevel="1"/>
    <col min="51" max="51" width="12" style="1" customWidth="1" outlineLevel="1"/>
    <col min="52" max="52" width="16.5" style="1" customWidth="1" outlineLevel="1"/>
    <col min="53" max="53" width="10.1640625" style="1" customWidth="1" outlineLevel="1"/>
    <col min="54" max="54" width="16.5" style="1" customWidth="1" outlineLevel="1"/>
    <col min="55" max="55" width="10.5" style="1" customWidth="1" outlineLevel="1"/>
    <col min="56" max="56" width="16.5" style="1" customWidth="1" outlineLevel="1"/>
    <col min="57" max="57" width="12.1640625" style="1" customWidth="1" outlineLevel="1"/>
    <col min="58" max="58" width="16.5" style="1" customWidth="1" outlineLevel="1"/>
    <col min="59" max="59" width="13.5" style="1" customWidth="1" outlineLevel="1"/>
    <col min="60" max="60" width="17.5" style="1" customWidth="1" outlineLevel="1"/>
    <col min="61" max="61" width="13.5" style="1" customWidth="1" outlineLevel="1"/>
    <col min="62" max="62" width="17.6640625" style="1" customWidth="1" outlineLevel="1"/>
    <col min="63" max="65" width="13.5" style="1" customWidth="1" outlineLevel="1"/>
    <col min="66" max="66" width="16.5" style="1" customWidth="1"/>
    <col min="67" max="67" width="13.5" style="1" customWidth="1"/>
    <col min="68" max="68" width="16.5" style="1" customWidth="1"/>
    <col min="69" max="69" width="13.5" style="1" customWidth="1"/>
    <col min="70" max="70" width="16.5" style="1" customWidth="1"/>
    <col min="71" max="71" width="13.5" style="1" customWidth="1"/>
    <col min="72" max="72" width="16.5" style="1" customWidth="1"/>
    <col min="73" max="73" width="13.5" style="1" customWidth="1"/>
    <col min="74" max="74" width="16.5" style="1" customWidth="1"/>
    <col min="75" max="75" width="13.5" style="1" customWidth="1"/>
    <col min="76" max="76" width="18.33203125" style="1" customWidth="1"/>
    <col min="77" max="77" width="13.5" style="1" customWidth="1"/>
    <col min="78" max="78" width="17" style="1" customWidth="1"/>
    <col min="79" max="79" width="13.5" style="1" customWidth="1"/>
    <col min="80" max="16384" width="9.1640625" style="1"/>
  </cols>
  <sheetData>
    <row r="1" spans="1:79" ht="22.5" customHeight="1"/>
    <row r="2" spans="1:79" ht="23">
      <c r="A2" s="14" t="s">
        <v>24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90"/>
      <c r="M2" s="90"/>
      <c r="N2" s="141"/>
      <c r="O2" s="141"/>
      <c r="P2" s="170"/>
      <c r="Q2" s="170"/>
      <c r="R2" s="57"/>
      <c r="S2" s="57"/>
      <c r="T2" s="57"/>
      <c r="U2" s="57"/>
      <c r="V2" s="57"/>
      <c r="W2" s="57"/>
      <c r="X2" s="57"/>
      <c r="Y2" s="57"/>
      <c r="Z2" s="57"/>
      <c r="AA2" s="57"/>
      <c r="AB2" s="92"/>
      <c r="AC2" s="92"/>
      <c r="AD2" s="156"/>
      <c r="AE2" s="156"/>
      <c r="AF2" s="170"/>
      <c r="AG2" s="170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95"/>
      <c r="AS2" s="95"/>
      <c r="AT2" s="156"/>
      <c r="AU2" s="156"/>
      <c r="AV2" s="170"/>
      <c r="AW2" s="170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106"/>
      <c r="BI2" s="106"/>
      <c r="BJ2" s="156"/>
      <c r="BK2" s="156"/>
      <c r="BL2" s="170"/>
      <c r="BM2" s="170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108"/>
      <c r="BY2" s="108"/>
      <c r="BZ2" s="156"/>
      <c r="CA2" s="156"/>
    </row>
    <row r="3" spans="1:79" ht="14" thickBot="1">
      <c r="BI3" s="115">
        <f>(AS19+AC19+M19)/3</f>
        <v>-11.766666666666666</v>
      </c>
      <c r="BJ3" s="115"/>
      <c r="BK3" s="115"/>
      <c r="BL3" s="115"/>
      <c r="BM3" s="115"/>
    </row>
    <row r="4" spans="1:79" s="2" customFormat="1" ht="32.25" customHeight="1" thickBot="1">
      <c r="A4" s="1"/>
      <c r="B4" s="188" t="s">
        <v>10</v>
      </c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3"/>
      <c r="Q4" s="173"/>
      <c r="R4" s="188" t="s">
        <v>11</v>
      </c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90"/>
      <c r="AF4" s="173"/>
      <c r="AG4" s="173"/>
      <c r="AH4" s="188" t="s">
        <v>12</v>
      </c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90"/>
      <c r="AV4" s="173"/>
      <c r="AW4" s="173"/>
      <c r="AX4" s="188" t="s">
        <v>25</v>
      </c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90"/>
      <c r="BL4" s="179"/>
      <c r="BM4" s="179"/>
      <c r="BN4" s="188" t="s">
        <v>29</v>
      </c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90"/>
    </row>
    <row r="5" spans="1:79" s="2" customFormat="1" ht="21" customHeight="1" thickBot="1">
      <c r="A5" s="202" t="s">
        <v>0</v>
      </c>
      <c r="B5" s="192">
        <v>2014</v>
      </c>
      <c r="C5" s="186"/>
      <c r="D5" s="186">
        <v>2015</v>
      </c>
      <c r="E5" s="186"/>
      <c r="F5" s="186">
        <v>2016</v>
      </c>
      <c r="G5" s="186"/>
      <c r="H5" s="186">
        <v>2017</v>
      </c>
      <c r="I5" s="186"/>
      <c r="J5" s="186">
        <v>2018</v>
      </c>
      <c r="K5" s="186"/>
      <c r="L5" s="186">
        <v>2019</v>
      </c>
      <c r="M5" s="187"/>
      <c r="N5" s="186">
        <v>2020</v>
      </c>
      <c r="O5" s="187"/>
      <c r="P5" s="186">
        <v>2021</v>
      </c>
      <c r="Q5" s="187"/>
      <c r="R5" s="192">
        <v>2014</v>
      </c>
      <c r="S5" s="186"/>
      <c r="T5" s="186">
        <v>2015</v>
      </c>
      <c r="U5" s="186"/>
      <c r="V5" s="186">
        <v>2016</v>
      </c>
      <c r="W5" s="186"/>
      <c r="X5" s="186">
        <v>2017</v>
      </c>
      <c r="Y5" s="186"/>
      <c r="Z5" s="186">
        <v>2018</v>
      </c>
      <c r="AA5" s="187"/>
      <c r="AB5" s="186">
        <v>2019</v>
      </c>
      <c r="AC5" s="186"/>
      <c r="AD5" s="186">
        <v>2020</v>
      </c>
      <c r="AE5" s="191"/>
      <c r="AF5" s="186">
        <v>2021</v>
      </c>
      <c r="AG5" s="187"/>
      <c r="AH5" s="192">
        <v>2014</v>
      </c>
      <c r="AI5" s="186"/>
      <c r="AJ5" s="186">
        <v>2015</v>
      </c>
      <c r="AK5" s="186"/>
      <c r="AL5" s="186">
        <v>2016</v>
      </c>
      <c r="AM5" s="186"/>
      <c r="AN5" s="186">
        <v>2017</v>
      </c>
      <c r="AO5" s="186"/>
      <c r="AP5" s="186">
        <v>2018</v>
      </c>
      <c r="AQ5" s="187"/>
      <c r="AR5" s="186">
        <v>2019</v>
      </c>
      <c r="AS5" s="187"/>
      <c r="AT5" s="186">
        <v>2020</v>
      </c>
      <c r="AU5" s="191"/>
      <c r="AV5" s="186">
        <v>2021</v>
      </c>
      <c r="AW5" s="187"/>
      <c r="AX5" s="223">
        <v>2014</v>
      </c>
      <c r="AY5" s="186"/>
      <c r="AZ5" s="186">
        <v>2015</v>
      </c>
      <c r="BA5" s="186"/>
      <c r="BB5" s="186">
        <v>2016</v>
      </c>
      <c r="BC5" s="186"/>
      <c r="BD5" s="186">
        <v>2017</v>
      </c>
      <c r="BE5" s="186"/>
      <c r="BF5" s="186">
        <v>2018</v>
      </c>
      <c r="BG5" s="187"/>
      <c r="BH5" s="186">
        <v>2019</v>
      </c>
      <c r="BI5" s="187"/>
      <c r="BJ5" s="186">
        <v>2020</v>
      </c>
      <c r="BK5" s="191"/>
      <c r="BL5" s="181"/>
      <c r="BM5" s="181"/>
      <c r="BN5" s="207">
        <v>2014</v>
      </c>
      <c r="BO5" s="204"/>
      <c r="BP5" s="204">
        <v>2015</v>
      </c>
      <c r="BQ5" s="204"/>
      <c r="BR5" s="204">
        <v>2016</v>
      </c>
      <c r="BS5" s="204"/>
      <c r="BT5" s="204">
        <v>2017</v>
      </c>
      <c r="BU5" s="204"/>
      <c r="BV5" s="186">
        <v>2018</v>
      </c>
      <c r="BW5" s="187"/>
      <c r="BX5" s="186">
        <v>2019</v>
      </c>
      <c r="BY5" s="222"/>
      <c r="BZ5" s="186">
        <v>2020</v>
      </c>
      <c r="CA5" s="191"/>
    </row>
    <row r="6" spans="1:79" s="2" customFormat="1" ht="21" customHeight="1" thickBot="1">
      <c r="A6" s="203"/>
      <c r="B6" s="15" t="s">
        <v>22</v>
      </c>
      <c r="C6" s="16" t="s">
        <v>23</v>
      </c>
      <c r="D6" s="16" t="s">
        <v>22</v>
      </c>
      <c r="E6" s="16" t="s">
        <v>23</v>
      </c>
      <c r="F6" s="16" t="s">
        <v>22</v>
      </c>
      <c r="G6" s="16" t="s">
        <v>23</v>
      </c>
      <c r="H6" s="16" t="s">
        <v>22</v>
      </c>
      <c r="I6" s="16" t="s">
        <v>23</v>
      </c>
      <c r="J6" s="91" t="s">
        <v>22</v>
      </c>
      <c r="K6" s="91" t="s">
        <v>23</v>
      </c>
      <c r="L6" s="91" t="s">
        <v>22</v>
      </c>
      <c r="M6" s="145" t="s">
        <v>23</v>
      </c>
      <c r="N6" s="142" t="s">
        <v>22</v>
      </c>
      <c r="O6" s="145" t="s">
        <v>23</v>
      </c>
      <c r="P6" s="171" t="s">
        <v>22</v>
      </c>
      <c r="Q6" s="174" t="s">
        <v>23</v>
      </c>
      <c r="R6" s="15" t="s">
        <v>22</v>
      </c>
      <c r="S6" s="16" t="s">
        <v>23</v>
      </c>
      <c r="T6" s="16" t="s">
        <v>22</v>
      </c>
      <c r="U6" s="16" t="s">
        <v>23</v>
      </c>
      <c r="V6" s="16" t="s">
        <v>22</v>
      </c>
      <c r="W6" s="16" t="s">
        <v>23</v>
      </c>
      <c r="X6" s="16" t="s">
        <v>22</v>
      </c>
      <c r="Y6" s="16" t="s">
        <v>23</v>
      </c>
      <c r="Z6" s="16" t="s">
        <v>22</v>
      </c>
      <c r="AA6" s="160" t="s">
        <v>23</v>
      </c>
      <c r="AB6" s="154" t="s">
        <v>22</v>
      </c>
      <c r="AC6" s="154" t="s">
        <v>23</v>
      </c>
      <c r="AD6" s="157" t="s">
        <v>22</v>
      </c>
      <c r="AE6" s="158" t="s">
        <v>23</v>
      </c>
      <c r="AF6" s="171" t="s">
        <v>22</v>
      </c>
      <c r="AG6" s="174" t="s">
        <v>23</v>
      </c>
      <c r="AH6" s="96" t="s">
        <v>22</v>
      </c>
      <c r="AI6" s="97" t="s">
        <v>23</v>
      </c>
      <c r="AJ6" s="97" t="s">
        <v>22</v>
      </c>
      <c r="AK6" s="97" t="s">
        <v>23</v>
      </c>
      <c r="AL6" s="97" t="s">
        <v>22</v>
      </c>
      <c r="AM6" s="97" t="s">
        <v>23</v>
      </c>
      <c r="AN6" s="97" t="s">
        <v>22</v>
      </c>
      <c r="AO6" s="97" t="s">
        <v>23</v>
      </c>
      <c r="AP6" s="97" t="s">
        <v>22</v>
      </c>
      <c r="AQ6" s="78" t="s">
        <v>23</v>
      </c>
      <c r="AR6" s="94" t="s">
        <v>22</v>
      </c>
      <c r="AS6" s="151" t="s">
        <v>23</v>
      </c>
      <c r="AT6" s="157" t="s">
        <v>22</v>
      </c>
      <c r="AU6" s="158" t="s">
        <v>23</v>
      </c>
      <c r="AV6" s="171" t="s">
        <v>22</v>
      </c>
      <c r="AW6" s="174" t="s">
        <v>23</v>
      </c>
      <c r="AX6" s="102" t="s">
        <v>22</v>
      </c>
      <c r="AY6" s="16" t="s">
        <v>23</v>
      </c>
      <c r="AZ6" s="16" t="s">
        <v>22</v>
      </c>
      <c r="BA6" s="16" t="s">
        <v>23</v>
      </c>
      <c r="BB6" s="16" t="s">
        <v>22</v>
      </c>
      <c r="BC6" s="16" t="s">
        <v>23</v>
      </c>
      <c r="BD6" s="16" t="s">
        <v>22</v>
      </c>
      <c r="BE6" s="16" t="s">
        <v>23</v>
      </c>
      <c r="BF6" s="16" t="s">
        <v>22</v>
      </c>
      <c r="BG6" s="78" t="s">
        <v>23</v>
      </c>
      <c r="BH6" s="107" t="s">
        <v>22</v>
      </c>
      <c r="BI6" s="151" t="s">
        <v>23</v>
      </c>
      <c r="BJ6" s="157" t="s">
        <v>22</v>
      </c>
      <c r="BK6" s="158" t="s">
        <v>23</v>
      </c>
      <c r="BL6" s="182"/>
      <c r="BM6" s="182"/>
      <c r="BN6" s="89" t="s">
        <v>22</v>
      </c>
      <c r="BO6" s="68" t="s">
        <v>23</v>
      </c>
      <c r="BP6" s="68" t="s">
        <v>22</v>
      </c>
      <c r="BQ6" s="68" t="s">
        <v>23</v>
      </c>
      <c r="BR6" s="68" t="s">
        <v>22</v>
      </c>
      <c r="BS6" s="68" t="s">
        <v>23</v>
      </c>
      <c r="BT6" s="68" t="s">
        <v>22</v>
      </c>
      <c r="BU6" s="68" t="s">
        <v>23</v>
      </c>
      <c r="BV6" s="109" t="s">
        <v>22</v>
      </c>
      <c r="BW6" s="78" t="s">
        <v>23</v>
      </c>
      <c r="BX6" s="78" t="s">
        <v>22</v>
      </c>
      <c r="BY6" s="153" t="s">
        <v>23</v>
      </c>
      <c r="BZ6" s="154" t="s">
        <v>22</v>
      </c>
      <c r="CA6" s="155" t="s">
        <v>23</v>
      </c>
    </row>
    <row r="7" spans="1:79" ht="32.25" customHeight="1" thickBot="1">
      <c r="A7" s="195" t="s">
        <v>1</v>
      </c>
      <c r="B7" s="34">
        <v>767441.84299999999</v>
      </c>
      <c r="C7" s="18">
        <v>-14.3</v>
      </c>
      <c r="D7" s="17">
        <v>752872.78899999999</v>
      </c>
      <c r="E7" s="18">
        <v>-12</v>
      </c>
      <c r="F7" s="17">
        <v>759685.63699999999</v>
      </c>
      <c r="G7" s="18">
        <v>-16.8</v>
      </c>
      <c r="H7" s="18">
        <v>740752.49199999997</v>
      </c>
      <c r="I7" s="18">
        <v>-11.6</v>
      </c>
      <c r="J7" s="18">
        <v>780725.94200000004</v>
      </c>
      <c r="K7" s="18">
        <v>-20.9</v>
      </c>
      <c r="L7" s="18">
        <v>739402.93299999996</v>
      </c>
      <c r="M7" s="63">
        <v>-14.9</v>
      </c>
      <c r="N7" s="18">
        <v>698118.29700000002</v>
      </c>
      <c r="O7" s="146">
        <v>-9.9</v>
      </c>
      <c r="P7" s="18">
        <v>742311.74600000004</v>
      </c>
      <c r="Q7" s="29">
        <v>-18.600000000000001</v>
      </c>
      <c r="R7" s="34">
        <v>737913.93706000003</v>
      </c>
      <c r="S7" s="18">
        <v>-16.3</v>
      </c>
      <c r="T7" s="17">
        <v>685366.00699999998</v>
      </c>
      <c r="U7" s="18">
        <v>-10.4</v>
      </c>
      <c r="V7" s="17">
        <v>695189.924</v>
      </c>
      <c r="W7" s="18">
        <v>-8.6</v>
      </c>
      <c r="X7" s="18">
        <v>681892.83499999996</v>
      </c>
      <c r="Y7" s="18">
        <v>-11.6</v>
      </c>
      <c r="Z7" s="18">
        <v>692290.10199999996</v>
      </c>
      <c r="AA7" s="63">
        <v>-14.7</v>
      </c>
      <c r="AB7" s="18">
        <v>686756.45200000005</v>
      </c>
      <c r="AC7" s="63">
        <v>-15.9</v>
      </c>
      <c r="AD7" s="18">
        <v>655708.37600000005</v>
      </c>
      <c r="AE7" s="113">
        <v>-7.6</v>
      </c>
      <c r="AF7" s="18">
        <v>660312.58100000001</v>
      </c>
      <c r="AG7" s="146">
        <v>-12.9</v>
      </c>
      <c r="AH7" s="34">
        <v>703746.56599999999</v>
      </c>
      <c r="AI7" s="18">
        <v>-2.5</v>
      </c>
      <c r="AJ7" s="17">
        <v>708929.11499999999</v>
      </c>
      <c r="AK7" s="18">
        <v>-4.9000000000000004</v>
      </c>
      <c r="AL7" s="17">
        <v>686329.09600000002</v>
      </c>
      <c r="AM7" s="18">
        <v>-2.4</v>
      </c>
      <c r="AN7" s="18">
        <v>697336.39199999999</v>
      </c>
      <c r="AO7" s="18">
        <v>-4.0999999999999996</v>
      </c>
      <c r="AP7" s="18">
        <v>705698.05500000005</v>
      </c>
      <c r="AQ7" s="63">
        <v>-6.3</v>
      </c>
      <c r="AR7" s="18">
        <v>673669.12100000004</v>
      </c>
      <c r="AS7" s="63">
        <v>-2.4</v>
      </c>
      <c r="AT7" s="18">
        <v>664038.70900000003</v>
      </c>
      <c r="AU7" s="113">
        <v>-2.8</v>
      </c>
      <c r="AV7" s="146"/>
      <c r="AW7" s="146">
        <v>-5</v>
      </c>
      <c r="AX7" s="34">
        <f t="shared" ref="AX7:AX23" si="0">SUM(B7,R7,AH7)</f>
        <v>2209102.3460599999</v>
      </c>
      <c r="AY7" s="86">
        <f t="shared" ref="AY7:AY23" si="1">AVERAGE(C7,S7,AI7)</f>
        <v>-11.033333333333333</v>
      </c>
      <c r="AZ7" s="17">
        <f t="shared" ref="AZ7:AZ23" si="2">SUM(D7,T7,AJ7)</f>
        <v>2147167.9110000003</v>
      </c>
      <c r="BA7" s="18">
        <f t="shared" ref="BA7:BA23" si="3">AVERAGE(E7,U7,AK7)</f>
        <v>-9.1</v>
      </c>
      <c r="BB7" s="17">
        <f t="shared" ref="BB7:BB23" si="4">SUM(F7,V7,AL7)</f>
        <v>2141204.6570000001</v>
      </c>
      <c r="BC7" s="18">
        <f t="shared" ref="BC7:BC23" si="5">AVERAGE(G7,W7,AM7)</f>
        <v>-9.2666666666666657</v>
      </c>
      <c r="BD7" s="17">
        <f t="shared" ref="BD7:BD23" si="6">SUM(H7,X7,AN7)</f>
        <v>2119981.719</v>
      </c>
      <c r="BE7" s="18">
        <f t="shared" ref="BE7:BE24" si="7">AVERAGE(I7,Y7,AO7)</f>
        <v>-9.1</v>
      </c>
      <c r="BF7" s="17">
        <f t="shared" ref="BF7:BF23" si="8">SUM(J7,Z7,AP7)</f>
        <v>2178714.0989999999</v>
      </c>
      <c r="BG7" s="18">
        <f t="shared" ref="BG7:BG23" si="9">AVERAGE(K7,AA7,AQ7)</f>
        <v>-13.966666666666663</v>
      </c>
      <c r="BH7" s="17">
        <f t="shared" ref="BH7:BH23" si="10">SUM(L7,AB7,AR7)</f>
        <v>2099828.5060000001</v>
      </c>
      <c r="BI7" s="18">
        <f t="shared" ref="BI7:BI23" si="11">AVERAGE(M7,AC7,AS7)</f>
        <v>-11.066666666666668</v>
      </c>
      <c r="BJ7" s="17">
        <f t="shared" ref="BJ7:BJ23" si="12">SUM(N7,AD7,AT7)</f>
        <v>2017865.382</v>
      </c>
      <c r="BK7" s="19">
        <f t="shared" ref="BK7:BK24" si="13">AVERAGE(O7,AE7,AU7)</f>
        <v>-6.7666666666666666</v>
      </c>
      <c r="BL7" s="146"/>
      <c r="BM7" s="19">
        <f>AVERAGE(Q7,AG7,AW7)</f>
        <v>-12.166666666666666</v>
      </c>
      <c r="BN7" s="86">
        <f t="shared" ref="BN7:BN23" si="14">SUM(B7,R7,AH7)</f>
        <v>2209102.3460599999</v>
      </c>
      <c r="BO7" s="18">
        <f t="shared" ref="BO7:BO23" si="15">AVERAGE(C7,S7,AI7)</f>
        <v>-11.033333333333333</v>
      </c>
      <c r="BP7" s="18">
        <f t="shared" ref="BP7:BP23" si="16">SUM(D7,T7,AJ7)</f>
        <v>2147167.9110000003</v>
      </c>
      <c r="BQ7" s="18">
        <v>-9.1</v>
      </c>
      <c r="BR7" s="18">
        <f t="shared" ref="BR7:BR23" si="17">SUM(F7,V7,AL7)</f>
        <v>2141204.6570000001</v>
      </c>
      <c r="BS7" s="18">
        <v>-9.2666666666666657</v>
      </c>
      <c r="BT7" s="18">
        <f t="shared" ref="BT7:BT23" si="18">SUM(H7,X7,AN7)</f>
        <v>2119981.719</v>
      </c>
      <c r="BU7" s="18">
        <v>-9.1</v>
      </c>
      <c r="BV7" s="18">
        <f t="shared" ref="BV7:BV24" si="19">SUM(J7,Z7,AP7)</f>
        <v>2178714.0989999999</v>
      </c>
      <c r="BW7" s="18">
        <v>-13.966666666666663</v>
      </c>
      <c r="BX7" s="18">
        <f>SUM(L7,AB7,AR7)</f>
        <v>2099828.5060000001</v>
      </c>
      <c r="BY7" s="21">
        <f>BI7</f>
        <v>-11.066666666666668</v>
      </c>
      <c r="BZ7" s="18">
        <f>SUM(N7,AD7,AT7)</f>
        <v>2017865.382</v>
      </c>
      <c r="CA7" s="21">
        <f>BK7</f>
        <v>-6.7666666666666666</v>
      </c>
    </row>
    <row r="8" spans="1:79" ht="32.25" hidden="1" customHeight="1" thickBot="1">
      <c r="A8" s="196"/>
      <c r="B8" s="31"/>
      <c r="C8" s="27"/>
      <c r="D8" s="26"/>
      <c r="E8" s="27"/>
      <c r="F8" s="26"/>
      <c r="G8" s="27"/>
      <c r="H8" s="27"/>
      <c r="I8" s="27"/>
      <c r="J8" s="27"/>
      <c r="K8" s="27"/>
      <c r="L8" s="27"/>
      <c r="M8" s="30"/>
      <c r="N8" s="27"/>
      <c r="O8" s="29"/>
      <c r="P8" s="27"/>
      <c r="Q8" s="29"/>
      <c r="R8" s="31"/>
      <c r="S8" s="27"/>
      <c r="T8" s="26"/>
      <c r="U8" s="27"/>
      <c r="V8" s="26"/>
      <c r="W8" s="27"/>
      <c r="X8" s="27"/>
      <c r="Y8" s="27"/>
      <c r="Z8" s="27"/>
      <c r="AA8" s="30"/>
      <c r="AB8" s="27"/>
      <c r="AC8" s="30"/>
      <c r="AD8" s="27"/>
      <c r="AE8" s="104"/>
      <c r="AF8" s="27"/>
      <c r="AG8" s="29"/>
      <c r="AH8" s="31"/>
      <c r="AI8" s="27"/>
      <c r="AJ8" s="26"/>
      <c r="AK8" s="27"/>
      <c r="AL8" s="26"/>
      <c r="AM8" s="27"/>
      <c r="AN8" s="27"/>
      <c r="AO8" s="27"/>
      <c r="AP8" s="27"/>
      <c r="AQ8" s="30"/>
      <c r="AR8" s="27"/>
      <c r="AS8" s="30"/>
      <c r="AT8" s="27"/>
      <c r="AU8" s="104"/>
      <c r="AV8" s="29"/>
      <c r="AW8" s="29"/>
      <c r="AX8" s="31">
        <f t="shared" si="0"/>
        <v>0</v>
      </c>
      <c r="AY8" s="112" t="e">
        <f t="shared" si="1"/>
        <v>#DIV/0!</v>
      </c>
      <c r="AZ8" s="26">
        <f t="shared" si="2"/>
        <v>0</v>
      </c>
      <c r="BA8" s="27" t="e">
        <f t="shared" si="3"/>
        <v>#DIV/0!</v>
      </c>
      <c r="BB8" s="26">
        <f t="shared" si="4"/>
        <v>0</v>
      </c>
      <c r="BC8" s="27" t="e">
        <f t="shared" si="5"/>
        <v>#DIV/0!</v>
      </c>
      <c r="BD8" s="26">
        <f t="shared" si="6"/>
        <v>0</v>
      </c>
      <c r="BE8" s="27" t="e">
        <f t="shared" si="7"/>
        <v>#DIV/0!</v>
      </c>
      <c r="BF8" s="26">
        <f t="shared" si="8"/>
        <v>0</v>
      </c>
      <c r="BG8" s="27" t="e">
        <f t="shared" si="9"/>
        <v>#DIV/0!</v>
      </c>
      <c r="BH8" s="26">
        <f t="shared" si="10"/>
        <v>0</v>
      </c>
      <c r="BI8" s="27" t="e">
        <f t="shared" si="11"/>
        <v>#DIV/0!</v>
      </c>
      <c r="BJ8" s="83">
        <f t="shared" si="12"/>
        <v>0</v>
      </c>
      <c r="BK8" s="165" t="e">
        <f t="shared" si="13"/>
        <v>#DIV/0!</v>
      </c>
      <c r="BL8" s="60"/>
      <c r="BM8" s="19" t="e">
        <f t="shared" ref="BM8:BM27" si="20">AVERAGE(Q8,AG8,AW8)</f>
        <v>#DIV/0!</v>
      </c>
      <c r="BN8" s="112">
        <f t="shared" si="14"/>
        <v>0</v>
      </c>
      <c r="BO8" s="27" t="e">
        <f t="shared" si="15"/>
        <v>#DIV/0!</v>
      </c>
      <c r="BP8" s="27">
        <f t="shared" si="16"/>
        <v>0</v>
      </c>
      <c r="BQ8" s="27" t="e">
        <v>#DIV/0!</v>
      </c>
      <c r="BR8" s="27">
        <f t="shared" si="17"/>
        <v>0</v>
      </c>
      <c r="BS8" s="27" t="e">
        <v>#DIV/0!</v>
      </c>
      <c r="BT8" s="27">
        <f t="shared" si="18"/>
        <v>0</v>
      </c>
      <c r="BU8" s="27" t="e">
        <v>#DIV/0!</v>
      </c>
      <c r="BV8" s="27">
        <f t="shared" si="19"/>
        <v>0</v>
      </c>
      <c r="BW8" s="27" t="e">
        <v>#DIV/0!</v>
      </c>
      <c r="BX8" s="27">
        <v>0</v>
      </c>
      <c r="BY8" s="27" t="e">
        <f t="shared" ref="BY8:BY23" si="21">BI8</f>
        <v>#DIV/0!</v>
      </c>
      <c r="BZ8" s="112"/>
      <c r="CA8" s="21" t="e">
        <f t="shared" ref="CA8:CA23" si="22">BK8</f>
        <v>#DIV/0!</v>
      </c>
    </row>
    <row r="9" spans="1:79" ht="32.25" customHeight="1" thickBot="1">
      <c r="A9" s="195" t="s">
        <v>2</v>
      </c>
      <c r="B9" s="31">
        <v>483610.08399999997</v>
      </c>
      <c r="C9" s="27">
        <v>-19.2</v>
      </c>
      <c r="D9" s="26">
        <v>471284.37</v>
      </c>
      <c r="E9" s="27">
        <v>-19.2</v>
      </c>
      <c r="F9" s="26">
        <v>470497.67700000003</v>
      </c>
      <c r="G9" s="27">
        <v>-21.2</v>
      </c>
      <c r="H9" s="27">
        <v>473673.25599999999</v>
      </c>
      <c r="I9" s="27">
        <v>-23.9</v>
      </c>
      <c r="J9" s="27">
        <v>478477.94900000002</v>
      </c>
      <c r="K9" s="27">
        <v>-22.9</v>
      </c>
      <c r="L9" s="27">
        <v>481518.47100000002</v>
      </c>
      <c r="M9" s="30">
        <v>-20.399999999999999</v>
      </c>
      <c r="N9" s="27">
        <v>487219.288</v>
      </c>
      <c r="O9" s="29">
        <v>-24.7</v>
      </c>
      <c r="P9" s="27">
        <v>497815.38400000002</v>
      </c>
      <c r="Q9" s="29">
        <v>-20.8</v>
      </c>
      <c r="R9" s="31">
        <v>445810.12099999998</v>
      </c>
      <c r="S9" s="27">
        <v>-20.2</v>
      </c>
      <c r="T9" s="26">
        <v>421209.36900000001</v>
      </c>
      <c r="U9" s="27">
        <v>-17.100000000000001</v>
      </c>
      <c r="V9" s="26">
        <v>419731.82</v>
      </c>
      <c r="W9" s="27">
        <v>-14</v>
      </c>
      <c r="X9" s="27">
        <v>408058.24</v>
      </c>
      <c r="Y9" s="27">
        <v>-15.7</v>
      </c>
      <c r="Z9" s="27">
        <v>418185.76</v>
      </c>
      <c r="AA9" s="30">
        <v>-18.3</v>
      </c>
      <c r="AB9" s="27">
        <v>428299.66899999999</v>
      </c>
      <c r="AC9" s="30">
        <v>-19.7</v>
      </c>
      <c r="AD9" s="27">
        <v>434973.82500000001</v>
      </c>
      <c r="AE9" s="104">
        <v>-19</v>
      </c>
      <c r="AF9" s="27">
        <v>439348.30499999999</v>
      </c>
      <c r="AG9" s="29">
        <v>-17.600000000000001</v>
      </c>
      <c r="AH9" s="31">
        <v>419916.35399999999</v>
      </c>
      <c r="AI9" s="27">
        <v>-4.5999999999999996</v>
      </c>
      <c r="AJ9" s="26">
        <v>418319.77899999998</v>
      </c>
      <c r="AK9" s="27">
        <v>-6</v>
      </c>
      <c r="AL9" s="26">
        <v>401672.90500000003</v>
      </c>
      <c r="AM9" s="27">
        <v>-3.3</v>
      </c>
      <c r="AN9" s="27">
        <v>406158.32199999999</v>
      </c>
      <c r="AO9" s="27">
        <v>-4.7</v>
      </c>
      <c r="AP9" s="27">
        <v>417126.58399999997</v>
      </c>
      <c r="AQ9" s="30">
        <v>-6.5</v>
      </c>
      <c r="AR9" s="27">
        <v>407258.81199999998</v>
      </c>
      <c r="AS9" s="30">
        <v>-2.6</v>
      </c>
      <c r="AT9" s="27">
        <v>417105.10600000003</v>
      </c>
      <c r="AU9" s="104">
        <v>-4.2</v>
      </c>
      <c r="AV9" s="29"/>
      <c r="AW9" s="29">
        <v>-5.2</v>
      </c>
      <c r="AX9" s="31">
        <f t="shared" si="0"/>
        <v>1349336.5589999999</v>
      </c>
      <c r="AY9" s="112">
        <f t="shared" si="1"/>
        <v>-14.666666666666666</v>
      </c>
      <c r="AZ9" s="26">
        <f t="shared" si="2"/>
        <v>1310813.5180000002</v>
      </c>
      <c r="BA9" s="27">
        <f t="shared" si="3"/>
        <v>-14.1</v>
      </c>
      <c r="BB9" s="26">
        <f t="shared" si="4"/>
        <v>1291902.402</v>
      </c>
      <c r="BC9" s="27">
        <f t="shared" si="5"/>
        <v>-12.833333333333334</v>
      </c>
      <c r="BD9" s="26">
        <f t="shared" si="6"/>
        <v>1287889.818</v>
      </c>
      <c r="BE9" s="27">
        <f t="shared" si="7"/>
        <v>-14.766666666666666</v>
      </c>
      <c r="BF9" s="26">
        <f t="shared" si="8"/>
        <v>1313790.2930000001</v>
      </c>
      <c r="BG9" s="27">
        <f t="shared" si="9"/>
        <v>-15.9</v>
      </c>
      <c r="BH9" s="26">
        <f t="shared" si="10"/>
        <v>1317076.952</v>
      </c>
      <c r="BI9" s="27">
        <f t="shared" si="11"/>
        <v>-14.233333333333333</v>
      </c>
      <c r="BJ9" s="26">
        <f t="shared" si="12"/>
        <v>1339298.219</v>
      </c>
      <c r="BK9" s="28">
        <f t="shared" si="13"/>
        <v>-15.966666666666669</v>
      </c>
      <c r="BL9" s="29"/>
      <c r="BM9" s="19">
        <f t="shared" si="20"/>
        <v>-14.533333333333337</v>
      </c>
      <c r="BN9" s="112">
        <f t="shared" si="14"/>
        <v>1349336.5589999999</v>
      </c>
      <c r="BO9" s="27">
        <f t="shared" si="15"/>
        <v>-14.666666666666666</v>
      </c>
      <c r="BP9" s="27">
        <f t="shared" si="16"/>
        <v>1310813.5180000002</v>
      </c>
      <c r="BQ9" s="27">
        <v>-14.1</v>
      </c>
      <c r="BR9" s="27">
        <f t="shared" si="17"/>
        <v>1291902.402</v>
      </c>
      <c r="BS9" s="27">
        <v>-12.833333333333334</v>
      </c>
      <c r="BT9" s="27">
        <f t="shared" si="18"/>
        <v>1287889.818</v>
      </c>
      <c r="BU9" s="27">
        <v>-14.766666666666666</v>
      </c>
      <c r="BV9" s="27">
        <f t="shared" si="19"/>
        <v>1313790.2930000001</v>
      </c>
      <c r="BW9" s="27">
        <v>-15.9</v>
      </c>
      <c r="BX9" s="27">
        <f t="shared" ref="BX9:BX23" si="23">SUM(L9,AB9,AR9)</f>
        <v>1317076.952</v>
      </c>
      <c r="BY9" s="27">
        <f t="shared" si="21"/>
        <v>-14.233333333333333</v>
      </c>
      <c r="BZ9" s="27">
        <f t="shared" ref="BZ9:BZ24" si="24">SUM(N9,AD9,AT9)</f>
        <v>1339298.219</v>
      </c>
      <c r="CA9" s="21">
        <f t="shared" si="22"/>
        <v>-15.966666666666669</v>
      </c>
    </row>
    <row r="10" spans="1:79" ht="32.25" hidden="1" customHeight="1" thickBot="1">
      <c r="A10" s="197"/>
      <c r="B10" s="31"/>
      <c r="C10" s="27"/>
      <c r="D10" s="26"/>
      <c r="E10" s="27"/>
      <c r="F10" s="26"/>
      <c r="G10" s="27"/>
      <c r="H10" s="27"/>
      <c r="I10" s="27"/>
      <c r="J10" s="27"/>
      <c r="K10" s="27"/>
      <c r="L10" s="27"/>
      <c r="M10" s="30"/>
      <c r="N10" s="27"/>
      <c r="O10" s="29"/>
      <c r="P10" s="27"/>
      <c r="Q10" s="29"/>
      <c r="R10" s="31"/>
      <c r="S10" s="27"/>
      <c r="T10" s="26"/>
      <c r="U10" s="27"/>
      <c r="V10" s="26"/>
      <c r="W10" s="27"/>
      <c r="X10" s="27"/>
      <c r="Y10" s="27">
        <v>4</v>
      </c>
      <c r="Z10" s="27"/>
      <c r="AA10" s="30">
        <v>4</v>
      </c>
      <c r="AB10" s="27"/>
      <c r="AC10" s="30"/>
      <c r="AD10" s="27"/>
      <c r="AE10" s="104"/>
      <c r="AF10" s="27"/>
      <c r="AG10" s="29"/>
      <c r="AH10" s="31"/>
      <c r="AI10" s="27"/>
      <c r="AJ10" s="26"/>
      <c r="AK10" s="27"/>
      <c r="AL10" s="26"/>
      <c r="AM10" s="27"/>
      <c r="AN10" s="27"/>
      <c r="AO10" s="27"/>
      <c r="AP10" s="27"/>
      <c r="AQ10" s="30"/>
      <c r="AR10" s="27"/>
      <c r="AS10" s="30"/>
      <c r="AT10" s="27"/>
      <c r="AU10" s="104"/>
      <c r="AV10" s="29"/>
      <c r="AW10" s="29"/>
      <c r="AX10" s="31">
        <f t="shared" si="0"/>
        <v>0</v>
      </c>
      <c r="AY10" s="112" t="e">
        <f t="shared" si="1"/>
        <v>#DIV/0!</v>
      </c>
      <c r="AZ10" s="26">
        <f t="shared" si="2"/>
        <v>0</v>
      </c>
      <c r="BA10" s="27" t="e">
        <f t="shared" si="3"/>
        <v>#DIV/0!</v>
      </c>
      <c r="BB10" s="26">
        <f t="shared" si="4"/>
        <v>0</v>
      </c>
      <c r="BC10" s="27" t="e">
        <f t="shared" si="5"/>
        <v>#DIV/0!</v>
      </c>
      <c r="BD10" s="26">
        <f t="shared" si="6"/>
        <v>0</v>
      </c>
      <c r="BE10" s="27">
        <f t="shared" si="7"/>
        <v>4</v>
      </c>
      <c r="BF10" s="26">
        <f t="shared" si="8"/>
        <v>0</v>
      </c>
      <c r="BG10" s="27">
        <f t="shared" si="9"/>
        <v>4</v>
      </c>
      <c r="BH10" s="26">
        <f t="shared" si="10"/>
        <v>0</v>
      </c>
      <c r="BI10" s="27" t="e">
        <f t="shared" si="11"/>
        <v>#DIV/0!</v>
      </c>
      <c r="BJ10" s="83">
        <f t="shared" si="12"/>
        <v>0</v>
      </c>
      <c r="BK10" s="28" t="e">
        <f t="shared" si="13"/>
        <v>#DIV/0!</v>
      </c>
      <c r="BL10" s="29"/>
      <c r="BM10" s="19" t="e">
        <f t="shared" si="20"/>
        <v>#DIV/0!</v>
      </c>
      <c r="BN10" s="112">
        <f t="shared" si="14"/>
        <v>0</v>
      </c>
      <c r="BO10" s="27" t="e">
        <f t="shared" si="15"/>
        <v>#DIV/0!</v>
      </c>
      <c r="BP10" s="27">
        <f t="shared" si="16"/>
        <v>0</v>
      </c>
      <c r="BQ10" s="27" t="e">
        <v>#DIV/0!</v>
      </c>
      <c r="BR10" s="27">
        <f t="shared" si="17"/>
        <v>0</v>
      </c>
      <c r="BS10" s="27" t="e">
        <v>#DIV/0!</v>
      </c>
      <c r="BT10" s="27">
        <f t="shared" si="18"/>
        <v>0</v>
      </c>
      <c r="BU10" s="27">
        <v>4</v>
      </c>
      <c r="BV10" s="27">
        <f t="shared" si="19"/>
        <v>0</v>
      </c>
      <c r="BW10" s="27">
        <v>4</v>
      </c>
      <c r="BX10" s="27">
        <f t="shared" si="23"/>
        <v>0</v>
      </c>
      <c r="BY10" s="27" t="e">
        <f t="shared" si="21"/>
        <v>#DIV/0!</v>
      </c>
      <c r="BZ10" s="27">
        <f t="shared" si="24"/>
        <v>0</v>
      </c>
      <c r="CA10" s="21" t="e">
        <f t="shared" si="22"/>
        <v>#DIV/0!</v>
      </c>
    </row>
    <row r="11" spans="1:79" ht="32.25" customHeight="1" thickBot="1">
      <c r="A11" s="195" t="s">
        <v>3</v>
      </c>
      <c r="B11" s="31">
        <v>59025.220999999998</v>
      </c>
      <c r="C11" s="27">
        <v>-13.6</v>
      </c>
      <c r="D11" s="26">
        <v>58383.09</v>
      </c>
      <c r="E11" s="27">
        <v>-11.8</v>
      </c>
      <c r="F11" s="26">
        <v>59559.858999999997</v>
      </c>
      <c r="G11" s="27">
        <v>-13.7</v>
      </c>
      <c r="H11" s="27">
        <v>55321.913</v>
      </c>
      <c r="I11" s="27">
        <v>-14</v>
      </c>
      <c r="J11" s="27">
        <v>60719.567999999999</v>
      </c>
      <c r="K11" s="27">
        <v>-21</v>
      </c>
      <c r="L11" s="27">
        <v>57053.321000000004</v>
      </c>
      <c r="M11" s="30">
        <v>-14.9</v>
      </c>
      <c r="N11" s="27">
        <v>54322.118000000002</v>
      </c>
      <c r="O11" s="29">
        <v>-9.9</v>
      </c>
      <c r="P11" s="27">
        <v>61271.635999999999</v>
      </c>
      <c r="Q11" s="29">
        <v>-18.600000000000001</v>
      </c>
      <c r="R11" s="31">
        <v>55554.014000000003</v>
      </c>
      <c r="S11" s="27">
        <v>-17.2</v>
      </c>
      <c r="T11" s="26">
        <v>51397.695</v>
      </c>
      <c r="U11" s="27">
        <v>-9.9</v>
      </c>
      <c r="V11" s="26">
        <v>52217.37</v>
      </c>
      <c r="W11" s="27">
        <v>-5.8</v>
      </c>
      <c r="X11" s="27">
        <v>49812.165000000001</v>
      </c>
      <c r="Y11" s="27">
        <v>-11.6</v>
      </c>
      <c r="Z11" s="27">
        <v>51218.180999999997</v>
      </c>
      <c r="AA11" s="30">
        <v>-12.6</v>
      </c>
      <c r="AB11" s="27">
        <v>51069.875999999997</v>
      </c>
      <c r="AC11" s="30">
        <v>-14.9</v>
      </c>
      <c r="AD11" s="27">
        <v>48629.01</v>
      </c>
      <c r="AE11" s="104">
        <v>-6.9</v>
      </c>
      <c r="AF11" s="27">
        <v>50884.737999999998</v>
      </c>
      <c r="AG11" s="146">
        <v>-12.9</v>
      </c>
      <c r="AH11" s="31">
        <v>50394.396000000001</v>
      </c>
      <c r="AI11" s="27">
        <v>-1.9</v>
      </c>
      <c r="AJ11" s="26">
        <v>51575.612999999998</v>
      </c>
      <c r="AK11" s="27">
        <v>-4.4000000000000004</v>
      </c>
      <c r="AL11" s="26">
        <v>48446.756999999998</v>
      </c>
      <c r="AM11" s="27">
        <v>0.9</v>
      </c>
      <c r="AN11" s="27">
        <v>48999.606</v>
      </c>
      <c r="AO11" s="27">
        <v>-0.5</v>
      </c>
      <c r="AP11" s="27">
        <v>49267.838000000003</v>
      </c>
      <c r="AQ11" s="30">
        <v>-3.8</v>
      </c>
      <c r="AR11" s="27">
        <v>46793.724999999999</v>
      </c>
      <c r="AS11" s="30">
        <v>-1.5</v>
      </c>
      <c r="AT11" s="27">
        <v>48446.786999999997</v>
      </c>
      <c r="AU11" s="104">
        <v>-2.7</v>
      </c>
      <c r="AV11" s="29"/>
      <c r="AW11" s="146">
        <v>-5</v>
      </c>
      <c r="AX11" s="31">
        <f t="shared" si="0"/>
        <v>164973.63099999999</v>
      </c>
      <c r="AY11" s="112">
        <f t="shared" si="1"/>
        <v>-10.899999999999999</v>
      </c>
      <c r="AZ11" s="26">
        <f t="shared" si="2"/>
        <v>161356.39799999999</v>
      </c>
      <c r="BA11" s="27">
        <f t="shared" si="3"/>
        <v>-8.7000000000000011</v>
      </c>
      <c r="BB11" s="26">
        <f t="shared" si="4"/>
        <v>160223.98599999998</v>
      </c>
      <c r="BC11" s="27">
        <f t="shared" si="5"/>
        <v>-6.2</v>
      </c>
      <c r="BD11" s="26">
        <f t="shared" si="6"/>
        <v>154133.68400000001</v>
      </c>
      <c r="BE11" s="27">
        <f t="shared" si="7"/>
        <v>-8.7000000000000011</v>
      </c>
      <c r="BF11" s="26">
        <f t="shared" si="8"/>
        <v>161205.587</v>
      </c>
      <c r="BG11" s="27">
        <f t="shared" si="9"/>
        <v>-12.466666666666667</v>
      </c>
      <c r="BH11" s="26">
        <f t="shared" si="10"/>
        <v>154916.92199999999</v>
      </c>
      <c r="BI11" s="27">
        <f t="shared" si="11"/>
        <v>-10.433333333333334</v>
      </c>
      <c r="BJ11" s="26">
        <f t="shared" si="12"/>
        <v>151397.91499999998</v>
      </c>
      <c r="BK11" s="28">
        <f t="shared" si="13"/>
        <v>-6.5</v>
      </c>
      <c r="BL11" s="29"/>
      <c r="BM11" s="19">
        <f t="shared" si="20"/>
        <v>-12.166666666666666</v>
      </c>
      <c r="BN11" s="112">
        <f t="shared" si="14"/>
        <v>164973.63099999999</v>
      </c>
      <c r="BO11" s="27">
        <f t="shared" si="15"/>
        <v>-10.899999999999999</v>
      </c>
      <c r="BP11" s="27">
        <f t="shared" si="16"/>
        <v>161356.39799999999</v>
      </c>
      <c r="BQ11" s="27">
        <v>-8.7000000000000011</v>
      </c>
      <c r="BR11" s="27">
        <f t="shared" si="17"/>
        <v>160223.98599999998</v>
      </c>
      <c r="BS11" s="27">
        <v>-6.2</v>
      </c>
      <c r="BT11" s="27">
        <f t="shared" si="18"/>
        <v>154133.68400000001</v>
      </c>
      <c r="BU11" s="27">
        <v>-8.7000000000000011</v>
      </c>
      <c r="BV11" s="27">
        <f t="shared" si="19"/>
        <v>161205.587</v>
      </c>
      <c r="BW11" s="27">
        <v>-12.466666666666667</v>
      </c>
      <c r="BX11" s="27">
        <f t="shared" si="23"/>
        <v>154916.92199999999</v>
      </c>
      <c r="BY11" s="27">
        <f t="shared" si="21"/>
        <v>-10.433333333333334</v>
      </c>
      <c r="BZ11" s="27">
        <f t="shared" si="24"/>
        <v>151397.91499999998</v>
      </c>
      <c r="CA11" s="21">
        <f t="shared" si="22"/>
        <v>-6.5</v>
      </c>
    </row>
    <row r="12" spans="1:79" ht="32.25" hidden="1" customHeight="1" thickBot="1">
      <c r="A12" s="197"/>
      <c r="B12" s="31"/>
      <c r="C12" s="27"/>
      <c r="D12" s="26"/>
      <c r="E12" s="27"/>
      <c r="F12" s="26"/>
      <c r="G12" s="27"/>
      <c r="H12" s="27"/>
      <c r="I12" s="27"/>
      <c r="J12" s="27"/>
      <c r="K12" s="27"/>
      <c r="L12" s="27"/>
      <c r="M12" s="30"/>
      <c r="N12" s="27"/>
      <c r="O12" s="29"/>
      <c r="P12" s="27"/>
      <c r="Q12" s="29"/>
      <c r="R12" s="31"/>
      <c r="S12" s="27"/>
      <c r="T12" s="26"/>
      <c r="U12" s="27"/>
      <c r="V12" s="26"/>
      <c r="W12" s="27"/>
      <c r="X12" s="27"/>
      <c r="Y12" s="27"/>
      <c r="Z12" s="27"/>
      <c r="AA12" s="30"/>
      <c r="AB12" s="27"/>
      <c r="AC12" s="30"/>
      <c r="AD12" s="27"/>
      <c r="AE12" s="104"/>
      <c r="AF12" s="27"/>
      <c r="AG12" s="29"/>
      <c r="AH12" s="31"/>
      <c r="AI12" s="27"/>
      <c r="AJ12" s="26"/>
      <c r="AK12" s="27"/>
      <c r="AL12" s="26"/>
      <c r="AM12" s="27"/>
      <c r="AN12" s="27"/>
      <c r="AO12" s="27"/>
      <c r="AP12" s="27"/>
      <c r="AQ12" s="30"/>
      <c r="AR12" s="27"/>
      <c r="AS12" s="30"/>
      <c r="AT12" s="27"/>
      <c r="AU12" s="104"/>
      <c r="AV12" s="29"/>
      <c r="AW12" s="29"/>
      <c r="AX12" s="31">
        <f t="shared" si="0"/>
        <v>0</v>
      </c>
      <c r="AY12" s="112" t="e">
        <f t="shared" si="1"/>
        <v>#DIV/0!</v>
      </c>
      <c r="AZ12" s="26">
        <f t="shared" si="2"/>
        <v>0</v>
      </c>
      <c r="BA12" s="27" t="e">
        <f t="shared" si="3"/>
        <v>#DIV/0!</v>
      </c>
      <c r="BB12" s="26">
        <f t="shared" si="4"/>
        <v>0</v>
      </c>
      <c r="BC12" s="27" t="e">
        <f t="shared" si="5"/>
        <v>#DIV/0!</v>
      </c>
      <c r="BD12" s="26">
        <f t="shared" si="6"/>
        <v>0</v>
      </c>
      <c r="BE12" s="27" t="e">
        <f t="shared" si="7"/>
        <v>#DIV/0!</v>
      </c>
      <c r="BF12" s="26">
        <f t="shared" si="8"/>
        <v>0</v>
      </c>
      <c r="BG12" s="27" t="e">
        <f t="shared" si="9"/>
        <v>#DIV/0!</v>
      </c>
      <c r="BH12" s="26">
        <f t="shared" si="10"/>
        <v>0</v>
      </c>
      <c r="BI12" s="27" t="e">
        <f t="shared" si="11"/>
        <v>#DIV/0!</v>
      </c>
      <c r="BJ12" s="83">
        <f t="shared" si="12"/>
        <v>0</v>
      </c>
      <c r="BK12" s="28" t="e">
        <f t="shared" si="13"/>
        <v>#DIV/0!</v>
      </c>
      <c r="BL12" s="29"/>
      <c r="BM12" s="19" t="e">
        <f t="shared" si="20"/>
        <v>#DIV/0!</v>
      </c>
      <c r="BN12" s="112">
        <f t="shared" si="14"/>
        <v>0</v>
      </c>
      <c r="BO12" s="27" t="e">
        <f t="shared" si="15"/>
        <v>#DIV/0!</v>
      </c>
      <c r="BP12" s="27">
        <f t="shared" si="16"/>
        <v>0</v>
      </c>
      <c r="BQ12" s="27" t="e">
        <v>#DIV/0!</v>
      </c>
      <c r="BR12" s="27">
        <f t="shared" si="17"/>
        <v>0</v>
      </c>
      <c r="BS12" s="27" t="e">
        <v>#DIV/0!</v>
      </c>
      <c r="BT12" s="27">
        <f t="shared" si="18"/>
        <v>0</v>
      </c>
      <c r="BU12" s="27" t="e">
        <v>#DIV/0!</v>
      </c>
      <c r="BV12" s="27">
        <f t="shared" si="19"/>
        <v>0</v>
      </c>
      <c r="BW12" s="27" t="e">
        <v>#DIV/0!</v>
      </c>
      <c r="BX12" s="27">
        <f t="shared" si="23"/>
        <v>0</v>
      </c>
      <c r="BY12" s="27" t="e">
        <f t="shared" si="21"/>
        <v>#DIV/0!</v>
      </c>
      <c r="BZ12" s="27">
        <f t="shared" si="24"/>
        <v>0</v>
      </c>
      <c r="CA12" s="21" t="e">
        <f t="shared" si="22"/>
        <v>#DIV/0!</v>
      </c>
    </row>
    <row r="13" spans="1:79" ht="32.25" customHeight="1" thickBot="1">
      <c r="A13" s="195" t="s">
        <v>4</v>
      </c>
      <c r="B13" s="31">
        <v>1527961.497</v>
      </c>
      <c r="C13" s="27">
        <v>-14.2</v>
      </c>
      <c r="D13" s="26">
        <v>1498993.841</v>
      </c>
      <c r="E13" s="27">
        <v>-10.4</v>
      </c>
      <c r="F13" s="26">
        <v>1580677.3910000001</v>
      </c>
      <c r="G13" s="27">
        <v>-24</v>
      </c>
      <c r="H13" s="27">
        <v>1450687.773</v>
      </c>
      <c r="I13" s="27">
        <v>-15.5</v>
      </c>
      <c r="J13" s="27">
        <v>1535267.4240000001</v>
      </c>
      <c r="K13" s="27">
        <v>-22.9</v>
      </c>
      <c r="L13" s="27">
        <v>1454597.1740000001</v>
      </c>
      <c r="M13" s="30">
        <v>-10.5</v>
      </c>
      <c r="N13" s="27">
        <v>1361659.3149999999</v>
      </c>
      <c r="O13" s="29">
        <v>-8.4</v>
      </c>
      <c r="P13" s="27">
        <v>1477069.4129999999</v>
      </c>
      <c r="Q13" s="29">
        <v>-21.6</v>
      </c>
      <c r="R13" s="31">
        <v>1455336.378</v>
      </c>
      <c r="S13" s="27">
        <v>-16.399999999999999</v>
      </c>
      <c r="T13" s="26">
        <v>1344110.2549999999</v>
      </c>
      <c r="U13" s="27">
        <v>-10.199999999999999</v>
      </c>
      <c r="V13" s="26">
        <v>1382268.676</v>
      </c>
      <c r="W13" s="27">
        <v>-10.8</v>
      </c>
      <c r="X13" s="27">
        <v>1279272.0959999999</v>
      </c>
      <c r="Y13" s="27">
        <v>-11.9</v>
      </c>
      <c r="Z13" s="27">
        <v>1338823.865</v>
      </c>
      <c r="AA13" s="30">
        <v>-14.1</v>
      </c>
      <c r="AB13" s="27">
        <v>1331803.0090000001</v>
      </c>
      <c r="AC13" s="30">
        <v>-14.8</v>
      </c>
      <c r="AD13" s="27">
        <v>1255866.3500000001</v>
      </c>
      <c r="AE13" s="104">
        <v>-8.1</v>
      </c>
      <c r="AF13" s="27">
        <v>1269442.463</v>
      </c>
      <c r="AG13" s="29">
        <v>-14.4</v>
      </c>
      <c r="AH13" s="31">
        <v>1335870.639</v>
      </c>
      <c r="AI13" s="27">
        <v>-2.6</v>
      </c>
      <c r="AJ13" s="26">
        <v>1370154.743</v>
      </c>
      <c r="AK13" s="27">
        <v>-4.8</v>
      </c>
      <c r="AL13" s="26">
        <v>1321553.25</v>
      </c>
      <c r="AM13" s="27">
        <v>-3.9</v>
      </c>
      <c r="AN13" s="27">
        <v>1258204.8030000001</v>
      </c>
      <c r="AO13" s="27">
        <v>-2.4</v>
      </c>
      <c r="AP13" s="27">
        <v>1354619.247</v>
      </c>
      <c r="AQ13" s="30">
        <v>-6.4</v>
      </c>
      <c r="AR13" s="27">
        <v>1255944.9140000001</v>
      </c>
      <c r="AS13" s="30">
        <v>0.1</v>
      </c>
      <c r="AT13" s="27">
        <v>1246530.923</v>
      </c>
      <c r="AU13" s="104">
        <v>-2.6</v>
      </c>
      <c r="AV13" s="29"/>
      <c r="AW13" s="29">
        <v>-4.5</v>
      </c>
      <c r="AX13" s="31">
        <f t="shared" si="0"/>
        <v>4319168.5140000004</v>
      </c>
      <c r="AY13" s="112">
        <f t="shared" si="1"/>
        <v>-11.066666666666665</v>
      </c>
      <c r="AZ13" s="26">
        <f t="shared" si="2"/>
        <v>4213258.8389999997</v>
      </c>
      <c r="BA13" s="27">
        <f t="shared" si="3"/>
        <v>-8.4666666666666668</v>
      </c>
      <c r="BB13" s="26">
        <f t="shared" si="4"/>
        <v>4284499.3169999998</v>
      </c>
      <c r="BC13" s="27">
        <f t="shared" si="5"/>
        <v>-12.899999999999999</v>
      </c>
      <c r="BD13" s="26">
        <f t="shared" si="6"/>
        <v>3988164.6720000003</v>
      </c>
      <c r="BE13" s="27">
        <f t="shared" si="7"/>
        <v>-9.9333333333333318</v>
      </c>
      <c r="BF13" s="26">
        <f t="shared" si="8"/>
        <v>4228710.5360000003</v>
      </c>
      <c r="BG13" s="27">
        <f t="shared" si="9"/>
        <v>-14.466666666666667</v>
      </c>
      <c r="BH13" s="26">
        <f t="shared" si="10"/>
        <v>4042345.0970000001</v>
      </c>
      <c r="BI13" s="27">
        <f t="shared" si="11"/>
        <v>-8.4</v>
      </c>
      <c r="BJ13" s="26">
        <f t="shared" si="12"/>
        <v>3864056.588</v>
      </c>
      <c r="BK13" s="28">
        <f t="shared" si="13"/>
        <v>-6.3666666666666671</v>
      </c>
      <c r="BL13" s="29"/>
      <c r="BM13" s="19">
        <f t="shared" si="20"/>
        <v>-13.5</v>
      </c>
      <c r="BN13" s="112">
        <f t="shared" si="14"/>
        <v>4319168.5140000004</v>
      </c>
      <c r="BO13" s="27">
        <f t="shared" si="15"/>
        <v>-11.066666666666665</v>
      </c>
      <c r="BP13" s="27">
        <f t="shared" si="16"/>
        <v>4213258.8389999997</v>
      </c>
      <c r="BQ13" s="27">
        <v>-8.4666666666666668</v>
      </c>
      <c r="BR13" s="27">
        <f t="shared" si="17"/>
        <v>4284499.3169999998</v>
      </c>
      <c r="BS13" s="27">
        <v>-12.899999999999999</v>
      </c>
      <c r="BT13" s="27">
        <f t="shared" si="18"/>
        <v>3988164.6720000003</v>
      </c>
      <c r="BU13" s="27">
        <v>-9.9333333333333318</v>
      </c>
      <c r="BV13" s="27">
        <f t="shared" si="19"/>
        <v>4228710.5360000003</v>
      </c>
      <c r="BW13" s="27">
        <v>-14.466666666666667</v>
      </c>
      <c r="BX13" s="27">
        <f t="shared" si="23"/>
        <v>4042345.0970000001</v>
      </c>
      <c r="BY13" s="27">
        <f t="shared" si="21"/>
        <v>-8.4</v>
      </c>
      <c r="BZ13" s="27">
        <f t="shared" si="24"/>
        <v>3864056.588</v>
      </c>
      <c r="CA13" s="21">
        <f t="shared" si="22"/>
        <v>-6.3666666666666671</v>
      </c>
    </row>
    <row r="14" spans="1:79" ht="32.25" hidden="1" customHeight="1" thickBot="1">
      <c r="A14" s="196"/>
      <c r="B14" s="31"/>
      <c r="C14" s="27"/>
      <c r="D14" s="26"/>
      <c r="E14" s="27"/>
      <c r="F14" s="26"/>
      <c r="G14" s="27"/>
      <c r="H14" s="27"/>
      <c r="I14" s="27"/>
      <c r="J14" s="27"/>
      <c r="K14" s="27"/>
      <c r="L14" s="27"/>
      <c r="M14" s="30"/>
      <c r="N14" s="27"/>
      <c r="O14" s="29"/>
      <c r="P14" s="27"/>
      <c r="Q14" s="29"/>
      <c r="R14" s="31"/>
      <c r="S14" s="27"/>
      <c r="T14" s="26"/>
      <c r="U14" s="27"/>
      <c r="V14" s="26"/>
      <c r="W14" s="27"/>
      <c r="X14" s="27"/>
      <c r="Y14" s="27"/>
      <c r="Z14" s="27"/>
      <c r="AA14" s="30"/>
      <c r="AB14" s="27"/>
      <c r="AC14" s="30"/>
      <c r="AD14" s="27"/>
      <c r="AE14" s="104"/>
      <c r="AF14" s="27"/>
      <c r="AG14" s="29"/>
      <c r="AH14" s="31"/>
      <c r="AI14" s="27"/>
      <c r="AJ14" s="26"/>
      <c r="AK14" s="27"/>
      <c r="AL14" s="26"/>
      <c r="AM14" s="27"/>
      <c r="AN14" s="27"/>
      <c r="AO14" s="27">
        <v>28</v>
      </c>
      <c r="AP14" s="27"/>
      <c r="AQ14" s="30">
        <v>28</v>
      </c>
      <c r="AR14" s="27"/>
      <c r="AS14" s="30"/>
      <c r="AT14" s="27"/>
      <c r="AU14" s="104"/>
      <c r="AV14" s="29"/>
      <c r="AW14" s="29"/>
      <c r="AX14" s="31">
        <f t="shared" si="0"/>
        <v>0</v>
      </c>
      <c r="AY14" s="112" t="e">
        <f t="shared" si="1"/>
        <v>#DIV/0!</v>
      </c>
      <c r="AZ14" s="26">
        <f t="shared" si="2"/>
        <v>0</v>
      </c>
      <c r="BA14" s="27" t="e">
        <f t="shared" si="3"/>
        <v>#DIV/0!</v>
      </c>
      <c r="BB14" s="26">
        <f t="shared" si="4"/>
        <v>0</v>
      </c>
      <c r="BC14" s="27" t="e">
        <f t="shared" si="5"/>
        <v>#DIV/0!</v>
      </c>
      <c r="BD14" s="26">
        <f t="shared" si="6"/>
        <v>0</v>
      </c>
      <c r="BE14" s="27">
        <f t="shared" si="7"/>
        <v>28</v>
      </c>
      <c r="BF14" s="26">
        <f t="shared" si="8"/>
        <v>0</v>
      </c>
      <c r="BG14" s="27">
        <f t="shared" si="9"/>
        <v>28</v>
      </c>
      <c r="BH14" s="26">
        <f t="shared" si="10"/>
        <v>0</v>
      </c>
      <c r="BI14" s="27" t="e">
        <f t="shared" si="11"/>
        <v>#DIV/0!</v>
      </c>
      <c r="BJ14" s="83">
        <f t="shared" si="12"/>
        <v>0</v>
      </c>
      <c r="BK14" s="28" t="e">
        <f t="shared" si="13"/>
        <v>#DIV/0!</v>
      </c>
      <c r="BL14" s="29"/>
      <c r="BM14" s="19" t="e">
        <f t="shared" si="20"/>
        <v>#DIV/0!</v>
      </c>
      <c r="BN14" s="112">
        <f t="shared" si="14"/>
        <v>0</v>
      </c>
      <c r="BO14" s="27" t="e">
        <f t="shared" si="15"/>
        <v>#DIV/0!</v>
      </c>
      <c r="BP14" s="27">
        <f t="shared" si="16"/>
        <v>0</v>
      </c>
      <c r="BQ14" s="27" t="e">
        <v>#DIV/0!</v>
      </c>
      <c r="BR14" s="27">
        <f t="shared" si="17"/>
        <v>0</v>
      </c>
      <c r="BS14" s="27" t="e">
        <v>#DIV/0!</v>
      </c>
      <c r="BT14" s="27">
        <f t="shared" si="18"/>
        <v>0</v>
      </c>
      <c r="BU14" s="27">
        <v>28</v>
      </c>
      <c r="BV14" s="27">
        <f t="shared" si="19"/>
        <v>0</v>
      </c>
      <c r="BW14" s="27">
        <v>28</v>
      </c>
      <c r="BX14" s="27">
        <f t="shared" si="23"/>
        <v>0</v>
      </c>
      <c r="BY14" s="27" t="e">
        <f t="shared" si="21"/>
        <v>#DIV/0!</v>
      </c>
      <c r="BZ14" s="27">
        <f t="shared" si="24"/>
        <v>0</v>
      </c>
      <c r="CA14" s="21" t="e">
        <f t="shared" si="22"/>
        <v>#DIV/0!</v>
      </c>
    </row>
    <row r="15" spans="1:79" s="3" customFormat="1" ht="32.25" customHeight="1" thickBot="1">
      <c r="A15" s="195" t="s">
        <v>35</v>
      </c>
      <c r="B15" s="33">
        <v>1863628.398</v>
      </c>
      <c r="C15" s="27">
        <v>-15.7</v>
      </c>
      <c r="D15" s="32">
        <v>1596652.5049999999</v>
      </c>
      <c r="E15" s="27">
        <v>-12.5</v>
      </c>
      <c r="F15" s="32">
        <v>1572677.2620000001</v>
      </c>
      <c r="G15" s="27">
        <v>-21.1</v>
      </c>
      <c r="H15" s="27">
        <v>1519008.865</v>
      </c>
      <c r="I15" s="27">
        <v>-14.7</v>
      </c>
      <c r="J15" s="27">
        <v>1549120.3370000001</v>
      </c>
      <c r="K15" s="27">
        <v>-21.7</v>
      </c>
      <c r="L15" s="27">
        <v>1500038.567</v>
      </c>
      <c r="M15" s="30">
        <v>-15</v>
      </c>
      <c r="N15" s="27">
        <v>1420352.7560000001</v>
      </c>
      <c r="O15" s="29">
        <v>-10.1</v>
      </c>
      <c r="P15" s="27">
        <v>1503586.939</v>
      </c>
      <c r="Q15" s="29">
        <v>-20.7</v>
      </c>
      <c r="R15" s="33">
        <v>1734797.808</v>
      </c>
      <c r="S15" s="27">
        <v>-19.100000000000001</v>
      </c>
      <c r="T15" s="32">
        <v>1466250.6950000001</v>
      </c>
      <c r="U15" s="27">
        <v>-12.4</v>
      </c>
      <c r="V15" s="32">
        <v>1416531.6540000001</v>
      </c>
      <c r="W15" s="27">
        <v>-10.7</v>
      </c>
      <c r="X15" s="27">
        <v>1371587.4620000001</v>
      </c>
      <c r="Y15" s="27">
        <v>-13</v>
      </c>
      <c r="Z15" s="27">
        <v>1384981.9</v>
      </c>
      <c r="AA15" s="30">
        <v>-16.5</v>
      </c>
      <c r="AB15" s="27">
        <v>1385895.22382701</v>
      </c>
      <c r="AC15" s="30">
        <v>-16.8</v>
      </c>
      <c r="AD15" s="27">
        <v>1324738.3959999999</v>
      </c>
      <c r="AE15" s="104">
        <v>-7.9</v>
      </c>
      <c r="AF15" s="27">
        <v>1330701.6950000001</v>
      </c>
      <c r="AG15" s="29">
        <v>-15.1</v>
      </c>
      <c r="AH15" s="33">
        <v>1724677.4750000001</v>
      </c>
      <c r="AI15" s="27">
        <v>-2.9</v>
      </c>
      <c r="AJ15" s="32">
        <v>1539557.5209999999</v>
      </c>
      <c r="AK15" s="27">
        <v>-4.5999999999999996</v>
      </c>
      <c r="AL15" s="32">
        <v>1448688.844</v>
      </c>
      <c r="AM15" s="27">
        <v>-3.9</v>
      </c>
      <c r="AN15" s="27">
        <v>1438958.7209999999</v>
      </c>
      <c r="AO15" s="27">
        <v>-4</v>
      </c>
      <c r="AP15" s="27">
        <v>1461256.1845</v>
      </c>
      <c r="AQ15" s="30">
        <v>-7.8</v>
      </c>
      <c r="AR15" s="27">
        <v>1401889.8740000001</v>
      </c>
      <c r="AS15" s="30">
        <v>-1.8</v>
      </c>
      <c r="AT15" s="27">
        <v>1367441.7031960001</v>
      </c>
      <c r="AU15" s="104">
        <v>-3.5</v>
      </c>
      <c r="AV15" s="29"/>
      <c r="AW15" s="29">
        <v>-6</v>
      </c>
      <c r="AX15" s="31">
        <f t="shared" si="0"/>
        <v>5323103.6809999999</v>
      </c>
      <c r="AY15" s="112">
        <f t="shared" si="1"/>
        <v>-12.566666666666665</v>
      </c>
      <c r="AZ15" s="26">
        <f t="shared" si="2"/>
        <v>4602460.7209999999</v>
      </c>
      <c r="BA15" s="27">
        <f t="shared" si="3"/>
        <v>-9.8333333333333339</v>
      </c>
      <c r="BB15" s="26">
        <f t="shared" si="4"/>
        <v>4437897.76</v>
      </c>
      <c r="BC15" s="27">
        <f t="shared" si="5"/>
        <v>-11.9</v>
      </c>
      <c r="BD15" s="26">
        <f t="shared" si="6"/>
        <v>4329555.0480000004</v>
      </c>
      <c r="BE15" s="27">
        <f t="shared" si="7"/>
        <v>-10.566666666666666</v>
      </c>
      <c r="BF15" s="26">
        <f t="shared" si="8"/>
        <v>4395358.4214999992</v>
      </c>
      <c r="BG15" s="27">
        <f t="shared" si="9"/>
        <v>-15.333333333333334</v>
      </c>
      <c r="BH15" s="26">
        <f t="shared" si="10"/>
        <v>4287823.6648270097</v>
      </c>
      <c r="BI15" s="27">
        <f t="shared" si="11"/>
        <v>-11.200000000000001</v>
      </c>
      <c r="BJ15" s="26">
        <f t="shared" si="12"/>
        <v>4112532.8551960001</v>
      </c>
      <c r="BK15" s="28">
        <f t="shared" si="13"/>
        <v>-7.166666666666667</v>
      </c>
      <c r="BL15" s="29"/>
      <c r="BM15" s="19">
        <f t="shared" si="20"/>
        <v>-13.933333333333332</v>
      </c>
      <c r="BN15" s="112">
        <f t="shared" si="14"/>
        <v>5323103.6809999999</v>
      </c>
      <c r="BO15" s="27">
        <f t="shared" si="15"/>
        <v>-12.566666666666665</v>
      </c>
      <c r="BP15" s="27">
        <f t="shared" si="16"/>
        <v>4602460.7209999999</v>
      </c>
      <c r="BQ15" s="27">
        <v>-9.8333333333333339</v>
      </c>
      <c r="BR15" s="27">
        <f t="shared" si="17"/>
        <v>4437897.76</v>
      </c>
      <c r="BS15" s="27">
        <v>-11.9</v>
      </c>
      <c r="BT15" s="27">
        <f t="shared" si="18"/>
        <v>4329555.0480000004</v>
      </c>
      <c r="BU15" s="27">
        <v>-10.566666666666666</v>
      </c>
      <c r="BV15" s="27">
        <f t="shared" si="19"/>
        <v>4395358.4214999992</v>
      </c>
      <c r="BW15" s="27">
        <v>-15.333333333333334</v>
      </c>
      <c r="BX15" s="27">
        <f t="shared" si="23"/>
        <v>4287823.6648270097</v>
      </c>
      <c r="BY15" s="27">
        <f t="shared" si="21"/>
        <v>-11.200000000000001</v>
      </c>
      <c r="BZ15" s="27">
        <f t="shared" si="24"/>
        <v>4112532.8551960001</v>
      </c>
      <c r="CA15" s="21">
        <f t="shared" si="22"/>
        <v>-7.166666666666667</v>
      </c>
    </row>
    <row r="16" spans="1:79" s="3" customFormat="1" ht="32.25" hidden="1" customHeight="1" thickBot="1">
      <c r="A16" s="196"/>
      <c r="B16" s="33"/>
      <c r="C16" s="27"/>
      <c r="D16" s="32"/>
      <c r="E16" s="27"/>
      <c r="F16" s="32"/>
      <c r="G16" s="27"/>
      <c r="H16" s="27"/>
      <c r="I16" s="27"/>
      <c r="J16" s="27"/>
      <c r="K16" s="27"/>
      <c r="L16" s="27"/>
      <c r="M16" s="30"/>
      <c r="N16" s="27"/>
      <c r="O16" s="29"/>
      <c r="P16" s="27"/>
      <c r="Q16" s="29"/>
      <c r="R16" s="33"/>
      <c r="S16" s="27"/>
      <c r="T16" s="32"/>
      <c r="U16" s="27"/>
      <c r="V16" s="32"/>
      <c r="W16" s="27"/>
      <c r="X16" s="27"/>
      <c r="Y16" s="27"/>
      <c r="Z16" s="27"/>
      <c r="AA16" s="30"/>
      <c r="AB16" s="27"/>
      <c r="AC16" s="30"/>
      <c r="AD16" s="27"/>
      <c r="AE16" s="104"/>
      <c r="AF16" s="27"/>
      <c r="AG16" s="29"/>
      <c r="AH16" s="33"/>
      <c r="AI16" s="27"/>
      <c r="AJ16" s="32"/>
      <c r="AK16" s="27"/>
      <c r="AL16" s="32"/>
      <c r="AM16" s="27"/>
      <c r="AN16" s="27"/>
      <c r="AO16" s="27"/>
      <c r="AP16" s="27"/>
      <c r="AQ16" s="30"/>
      <c r="AR16" s="27"/>
      <c r="AS16" s="30"/>
      <c r="AT16" s="27"/>
      <c r="AU16" s="104"/>
      <c r="AV16" s="29"/>
      <c r="AW16" s="29"/>
      <c r="AX16" s="31">
        <f t="shared" si="0"/>
        <v>0</v>
      </c>
      <c r="AY16" s="112" t="e">
        <f t="shared" si="1"/>
        <v>#DIV/0!</v>
      </c>
      <c r="AZ16" s="26">
        <f t="shared" si="2"/>
        <v>0</v>
      </c>
      <c r="BA16" s="27" t="e">
        <f t="shared" si="3"/>
        <v>#DIV/0!</v>
      </c>
      <c r="BB16" s="26">
        <f t="shared" si="4"/>
        <v>0</v>
      </c>
      <c r="BC16" s="27" t="e">
        <f t="shared" si="5"/>
        <v>#DIV/0!</v>
      </c>
      <c r="BD16" s="26">
        <f t="shared" si="6"/>
        <v>0</v>
      </c>
      <c r="BE16" s="27" t="e">
        <f t="shared" si="7"/>
        <v>#DIV/0!</v>
      </c>
      <c r="BF16" s="26">
        <f t="shared" si="8"/>
        <v>0</v>
      </c>
      <c r="BG16" s="27" t="e">
        <f t="shared" si="9"/>
        <v>#DIV/0!</v>
      </c>
      <c r="BH16" s="26">
        <f t="shared" si="10"/>
        <v>0</v>
      </c>
      <c r="BI16" s="27" t="e">
        <f t="shared" si="11"/>
        <v>#DIV/0!</v>
      </c>
      <c r="BJ16" s="83">
        <f t="shared" si="12"/>
        <v>0</v>
      </c>
      <c r="BK16" s="28" t="e">
        <f t="shared" si="13"/>
        <v>#DIV/0!</v>
      </c>
      <c r="BL16" s="29"/>
      <c r="BM16" s="19" t="e">
        <f t="shared" si="20"/>
        <v>#DIV/0!</v>
      </c>
      <c r="BN16" s="112">
        <f t="shared" si="14"/>
        <v>0</v>
      </c>
      <c r="BO16" s="27" t="e">
        <f t="shared" si="15"/>
        <v>#DIV/0!</v>
      </c>
      <c r="BP16" s="27">
        <f t="shared" si="16"/>
        <v>0</v>
      </c>
      <c r="BQ16" s="27" t="e">
        <v>#DIV/0!</v>
      </c>
      <c r="BR16" s="27">
        <f t="shared" si="17"/>
        <v>0</v>
      </c>
      <c r="BS16" s="27" t="e">
        <v>#DIV/0!</v>
      </c>
      <c r="BT16" s="27">
        <f t="shared" si="18"/>
        <v>0</v>
      </c>
      <c r="BU16" s="27" t="e">
        <v>#DIV/0!</v>
      </c>
      <c r="BV16" s="27">
        <f t="shared" si="19"/>
        <v>0</v>
      </c>
      <c r="BW16" s="27" t="e">
        <v>#DIV/0!</v>
      </c>
      <c r="BX16" s="27">
        <f t="shared" si="23"/>
        <v>0</v>
      </c>
      <c r="BY16" s="27" t="e">
        <f t="shared" si="21"/>
        <v>#DIV/0!</v>
      </c>
      <c r="BZ16" s="27">
        <f t="shared" si="24"/>
        <v>0</v>
      </c>
      <c r="CA16" s="21" t="e">
        <f t="shared" si="22"/>
        <v>#DIV/0!</v>
      </c>
    </row>
    <row r="17" spans="1:79" ht="32.25" customHeight="1" thickBot="1">
      <c r="A17" s="195" t="s">
        <v>5</v>
      </c>
      <c r="B17" s="31">
        <v>884563.63800000004</v>
      </c>
      <c r="C17" s="27">
        <v>-16.8</v>
      </c>
      <c r="D17" s="26">
        <v>873740.11399999994</v>
      </c>
      <c r="E17" s="27">
        <v>-14.1</v>
      </c>
      <c r="F17" s="26">
        <v>900191.22</v>
      </c>
      <c r="G17" s="27">
        <v>-21.5</v>
      </c>
      <c r="H17" s="27">
        <v>757090.07499999995</v>
      </c>
      <c r="I17" s="27">
        <v>-15.1</v>
      </c>
      <c r="J17" s="27">
        <v>879830.79700000002</v>
      </c>
      <c r="K17" s="27">
        <v>-20.399999999999999</v>
      </c>
      <c r="L17" s="27">
        <v>862845.98499999999</v>
      </c>
      <c r="M17" s="30">
        <v>-15.2</v>
      </c>
      <c r="N17" s="27">
        <v>807754.82799999998</v>
      </c>
      <c r="O17" s="29">
        <v>-10.1</v>
      </c>
      <c r="P17" s="27">
        <v>874676.53700000001</v>
      </c>
      <c r="Q17" s="29">
        <v>-20.6</v>
      </c>
      <c r="R17" s="31">
        <v>834689.91799999995</v>
      </c>
      <c r="S17" s="27">
        <v>-19.7</v>
      </c>
      <c r="T17" s="26">
        <v>795429.06</v>
      </c>
      <c r="U17" s="27">
        <v>-12</v>
      </c>
      <c r="V17" s="26">
        <v>785473.49699999997</v>
      </c>
      <c r="W17" s="27">
        <v>-7.5</v>
      </c>
      <c r="X17" s="27">
        <v>693255.10400000005</v>
      </c>
      <c r="Y17" s="27">
        <v>-14.6</v>
      </c>
      <c r="Z17" s="27">
        <v>790389.81099999999</v>
      </c>
      <c r="AA17" s="30">
        <v>-16</v>
      </c>
      <c r="AB17" s="27">
        <v>796499.33600000001</v>
      </c>
      <c r="AC17" s="30">
        <v>-17.5</v>
      </c>
      <c r="AD17" s="27">
        <v>756750.18799999997</v>
      </c>
      <c r="AE17" s="104">
        <v>-7.5</v>
      </c>
      <c r="AF17" s="27">
        <v>787067.27399999998</v>
      </c>
      <c r="AG17" s="29">
        <v>-17.3</v>
      </c>
      <c r="AH17" s="31">
        <v>811455.14899999998</v>
      </c>
      <c r="AI17" s="27">
        <v>-3.5</v>
      </c>
      <c r="AJ17" s="26">
        <v>818555.26100000006</v>
      </c>
      <c r="AK17" s="27">
        <v>-5.8</v>
      </c>
      <c r="AL17" s="26">
        <v>793231.14300000004</v>
      </c>
      <c r="AM17" s="27">
        <v>-3.7</v>
      </c>
      <c r="AN17" s="27">
        <v>697431.15</v>
      </c>
      <c r="AO17" s="27">
        <v>-5.5</v>
      </c>
      <c r="AP17" s="27">
        <v>830886.65800000005</v>
      </c>
      <c r="AQ17" s="30">
        <v>-9.1</v>
      </c>
      <c r="AR17" s="27">
        <v>794076.60199999996</v>
      </c>
      <c r="AS17" s="30">
        <v>-3.5</v>
      </c>
      <c r="AT17" s="27">
        <v>760594.83499999996</v>
      </c>
      <c r="AU17" s="104">
        <v>-1.9</v>
      </c>
      <c r="AV17" s="29"/>
      <c r="AW17" s="29">
        <v>-7.6</v>
      </c>
      <c r="AX17" s="31">
        <f t="shared" si="0"/>
        <v>2530708.7050000001</v>
      </c>
      <c r="AY17" s="112">
        <f t="shared" si="1"/>
        <v>-13.333333333333334</v>
      </c>
      <c r="AZ17" s="26">
        <f t="shared" si="2"/>
        <v>2487724.4350000001</v>
      </c>
      <c r="BA17" s="27">
        <f t="shared" si="3"/>
        <v>-10.633333333333335</v>
      </c>
      <c r="BB17" s="26">
        <f t="shared" si="4"/>
        <v>2478895.86</v>
      </c>
      <c r="BC17" s="27">
        <f t="shared" si="5"/>
        <v>-10.9</v>
      </c>
      <c r="BD17" s="26">
        <f t="shared" si="6"/>
        <v>2147776.3289999999</v>
      </c>
      <c r="BE17" s="27">
        <f t="shared" si="7"/>
        <v>-11.733333333333334</v>
      </c>
      <c r="BF17" s="26">
        <f t="shared" si="8"/>
        <v>2501107.2659999998</v>
      </c>
      <c r="BG17" s="27">
        <f t="shared" si="9"/>
        <v>-15.166666666666666</v>
      </c>
      <c r="BH17" s="26">
        <f t="shared" si="10"/>
        <v>2453421.923</v>
      </c>
      <c r="BI17" s="27">
        <f t="shared" si="11"/>
        <v>-12.066666666666668</v>
      </c>
      <c r="BJ17" s="26">
        <f t="shared" si="12"/>
        <v>2325099.8509999998</v>
      </c>
      <c r="BK17" s="28">
        <f t="shared" si="13"/>
        <v>-6.5</v>
      </c>
      <c r="BL17" s="29"/>
      <c r="BM17" s="19">
        <f t="shared" si="20"/>
        <v>-15.16666666666667</v>
      </c>
      <c r="BN17" s="112">
        <f t="shared" si="14"/>
        <v>2530708.7050000001</v>
      </c>
      <c r="BO17" s="27">
        <f t="shared" si="15"/>
        <v>-13.333333333333334</v>
      </c>
      <c r="BP17" s="27">
        <f t="shared" si="16"/>
        <v>2487724.4350000001</v>
      </c>
      <c r="BQ17" s="27">
        <v>-10.633333333333335</v>
      </c>
      <c r="BR17" s="27">
        <f t="shared" si="17"/>
        <v>2478895.86</v>
      </c>
      <c r="BS17" s="27">
        <v>-10.9</v>
      </c>
      <c r="BT17" s="27">
        <f t="shared" si="18"/>
        <v>2147776.3289999999</v>
      </c>
      <c r="BU17" s="27">
        <v>-11.733333333333334</v>
      </c>
      <c r="BV17" s="27">
        <f t="shared" si="19"/>
        <v>2501107.2659999998</v>
      </c>
      <c r="BW17" s="27">
        <v>-15.166666666666666</v>
      </c>
      <c r="BX17" s="27">
        <f t="shared" si="23"/>
        <v>2453421.923</v>
      </c>
      <c r="BY17" s="27">
        <f t="shared" si="21"/>
        <v>-12.066666666666668</v>
      </c>
      <c r="BZ17" s="27">
        <f t="shared" si="24"/>
        <v>2325099.8509999998</v>
      </c>
      <c r="CA17" s="21">
        <f t="shared" si="22"/>
        <v>-6.5</v>
      </c>
    </row>
    <row r="18" spans="1:79" ht="32.25" hidden="1" customHeight="1" thickBot="1">
      <c r="A18" s="196"/>
      <c r="B18" s="31"/>
      <c r="C18" s="27"/>
      <c r="D18" s="26"/>
      <c r="E18" s="27"/>
      <c r="F18" s="26"/>
      <c r="G18" s="27"/>
      <c r="H18" s="27"/>
      <c r="I18" s="27"/>
      <c r="J18" s="27"/>
      <c r="K18" s="27"/>
      <c r="L18" s="27"/>
      <c r="M18" s="30"/>
      <c r="N18" s="27"/>
      <c r="O18" s="29"/>
      <c r="P18" s="27"/>
      <c r="Q18" s="29"/>
      <c r="R18" s="31"/>
      <c r="S18" s="27"/>
      <c r="T18" s="26"/>
      <c r="U18" s="27"/>
      <c r="V18" s="26"/>
      <c r="W18" s="27"/>
      <c r="X18" s="27"/>
      <c r="Y18" s="27"/>
      <c r="Z18" s="27"/>
      <c r="AA18" s="30"/>
      <c r="AB18" s="27"/>
      <c r="AC18" s="30"/>
      <c r="AD18" s="27"/>
      <c r="AE18" s="104"/>
      <c r="AF18" s="27"/>
      <c r="AG18" s="29"/>
      <c r="AH18" s="31"/>
      <c r="AI18" s="27"/>
      <c r="AJ18" s="26"/>
      <c r="AK18" s="27"/>
      <c r="AL18" s="26"/>
      <c r="AM18" s="27"/>
      <c r="AN18" s="27"/>
      <c r="AO18" s="27"/>
      <c r="AP18" s="27"/>
      <c r="AQ18" s="30"/>
      <c r="AR18" s="27"/>
      <c r="AS18" s="30"/>
      <c r="AT18" s="27"/>
      <c r="AU18" s="104"/>
      <c r="AV18" s="29"/>
      <c r="AW18" s="29"/>
      <c r="AX18" s="31">
        <f t="shared" si="0"/>
        <v>0</v>
      </c>
      <c r="AY18" s="112" t="e">
        <f t="shared" si="1"/>
        <v>#DIV/0!</v>
      </c>
      <c r="AZ18" s="26">
        <f t="shared" si="2"/>
        <v>0</v>
      </c>
      <c r="BA18" s="27" t="e">
        <f t="shared" si="3"/>
        <v>#DIV/0!</v>
      </c>
      <c r="BB18" s="26">
        <f t="shared" si="4"/>
        <v>0</v>
      </c>
      <c r="BC18" s="27" t="e">
        <f t="shared" si="5"/>
        <v>#DIV/0!</v>
      </c>
      <c r="BD18" s="26">
        <f t="shared" si="6"/>
        <v>0</v>
      </c>
      <c r="BE18" s="27" t="e">
        <f t="shared" si="7"/>
        <v>#DIV/0!</v>
      </c>
      <c r="BF18" s="26">
        <f t="shared" si="8"/>
        <v>0</v>
      </c>
      <c r="BG18" s="27" t="e">
        <f t="shared" si="9"/>
        <v>#DIV/0!</v>
      </c>
      <c r="BH18" s="26">
        <f t="shared" si="10"/>
        <v>0</v>
      </c>
      <c r="BI18" s="27" t="e">
        <f t="shared" si="11"/>
        <v>#DIV/0!</v>
      </c>
      <c r="BJ18" s="83">
        <f t="shared" si="12"/>
        <v>0</v>
      </c>
      <c r="BK18" s="28" t="e">
        <f t="shared" si="13"/>
        <v>#DIV/0!</v>
      </c>
      <c r="BL18" s="29"/>
      <c r="BM18" s="19" t="e">
        <f t="shared" si="20"/>
        <v>#DIV/0!</v>
      </c>
      <c r="BN18" s="112">
        <f t="shared" si="14"/>
        <v>0</v>
      </c>
      <c r="BO18" s="27" t="e">
        <f t="shared" si="15"/>
        <v>#DIV/0!</v>
      </c>
      <c r="BP18" s="27">
        <f t="shared" si="16"/>
        <v>0</v>
      </c>
      <c r="BQ18" s="27" t="e">
        <v>#DIV/0!</v>
      </c>
      <c r="BR18" s="27">
        <f t="shared" si="17"/>
        <v>0</v>
      </c>
      <c r="BS18" s="27" t="e">
        <v>#DIV/0!</v>
      </c>
      <c r="BT18" s="27">
        <f t="shared" si="18"/>
        <v>0</v>
      </c>
      <c r="BU18" s="27" t="e">
        <v>#DIV/0!</v>
      </c>
      <c r="BV18" s="27">
        <f t="shared" si="19"/>
        <v>0</v>
      </c>
      <c r="BW18" s="27" t="e">
        <v>#DIV/0!</v>
      </c>
      <c r="BX18" s="27">
        <f t="shared" si="23"/>
        <v>0</v>
      </c>
      <c r="BY18" s="27" t="e">
        <f t="shared" si="21"/>
        <v>#DIV/0!</v>
      </c>
      <c r="BZ18" s="27">
        <f t="shared" si="24"/>
        <v>0</v>
      </c>
      <c r="CA18" s="21" t="e">
        <f t="shared" si="22"/>
        <v>#DIV/0!</v>
      </c>
    </row>
    <row r="19" spans="1:79" ht="32.25" customHeight="1" thickBot="1">
      <c r="A19" s="195" t="s">
        <v>6</v>
      </c>
      <c r="B19" s="31">
        <v>1045181.638</v>
      </c>
      <c r="C19" s="27">
        <v>-14.1</v>
      </c>
      <c r="D19" s="26">
        <v>1072114.0109999999</v>
      </c>
      <c r="E19" s="27">
        <v>-11.6</v>
      </c>
      <c r="F19" s="26">
        <v>1094237.4509999999</v>
      </c>
      <c r="G19" s="27">
        <v>-25.7</v>
      </c>
      <c r="H19" s="27">
        <v>1062300.852</v>
      </c>
      <c r="I19" s="27">
        <v>-16.5</v>
      </c>
      <c r="J19" s="27">
        <v>337729.14</v>
      </c>
      <c r="K19" s="27">
        <v>-21.9</v>
      </c>
      <c r="L19" s="27">
        <v>321782.50599999999</v>
      </c>
      <c r="M19" s="30">
        <v>-18</v>
      </c>
      <c r="N19" s="27">
        <v>303437.24900000001</v>
      </c>
      <c r="O19" s="29">
        <v>-13.7</v>
      </c>
      <c r="P19" s="27">
        <v>332546.35800000001</v>
      </c>
      <c r="Q19" s="29">
        <v>-19.399999999999999</v>
      </c>
      <c r="R19" s="31">
        <v>961872.51300000004</v>
      </c>
      <c r="S19" s="27">
        <v>-16.399999999999999</v>
      </c>
      <c r="T19" s="26">
        <v>968338.87399999995</v>
      </c>
      <c r="U19" s="27">
        <v>-12</v>
      </c>
      <c r="V19" s="26">
        <v>1006731.544</v>
      </c>
      <c r="W19" s="27">
        <v>-14.2</v>
      </c>
      <c r="X19" s="27">
        <v>962646.73699999996</v>
      </c>
      <c r="Y19" s="27">
        <v>-12.7</v>
      </c>
      <c r="Z19" s="27">
        <v>291784.01199999999</v>
      </c>
      <c r="AA19" s="30">
        <v>-16.3</v>
      </c>
      <c r="AB19" s="27">
        <v>288431.38</v>
      </c>
      <c r="AC19" s="30">
        <v>-17.5</v>
      </c>
      <c r="AD19" s="27">
        <v>276440.31699999998</v>
      </c>
      <c r="AE19" s="104">
        <v>-10.199999999999999</v>
      </c>
      <c r="AF19" s="27">
        <v>283598.73</v>
      </c>
      <c r="AG19" s="29">
        <v>-13.8</v>
      </c>
      <c r="AH19" s="31">
        <v>1000682.986</v>
      </c>
      <c r="AI19" s="27">
        <v>-0.7</v>
      </c>
      <c r="AJ19" s="26">
        <v>1040485.573</v>
      </c>
      <c r="AK19" s="27">
        <v>-2.8</v>
      </c>
      <c r="AL19" s="26">
        <v>1036105.598</v>
      </c>
      <c r="AM19" s="27">
        <v>-3</v>
      </c>
      <c r="AN19" s="27">
        <v>1020122.301</v>
      </c>
      <c r="AO19" s="27">
        <v>-1.4</v>
      </c>
      <c r="AP19" s="27">
        <v>287042.13299999997</v>
      </c>
      <c r="AQ19" s="30">
        <v>-5.9</v>
      </c>
      <c r="AR19" s="27">
        <v>259788.06700000001</v>
      </c>
      <c r="AS19" s="30">
        <v>0.2</v>
      </c>
      <c r="AT19" s="27">
        <v>268977.83899999998</v>
      </c>
      <c r="AU19" s="104">
        <v>-1.5</v>
      </c>
      <c r="AV19" s="29"/>
      <c r="AW19" s="29">
        <v>-4.8</v>
      </c>
      <c r="AX19" s="31">
        <f t="shared" si="0"/>
        <v>3007737.1370000001</v>
      </c>
      <c r="AY19" s="112">
        <f t="shared" si="1"/>
        <v>-10.4</v>
      </c>
      <c r="AZ19" s="26">
        <f t="shared" si="2"/>
        <v>3080938.4579999996</v>
      </c>
      <c r="BA19" s="27">
        <f t="shared" si="3"/>
        <v>-8.8000000000000007</v>
      </c>
      <c r="BB19" s="26">
        <f t="shared" si="4"/>
        <v>3137074.5930000003</v>
      </c>
      <c r="BC19" s="27">
        <f t="shared" si="5"/>
        <v>-14.299999999999999</v>
      </c>
      <c r="BD19" s="26">
        <f t="shared" si="6"/>
        <v>3045069.8899999997</v>
      </c>
      <c r="BE19" s="27">
        <f t="shared" si="7"/>
        <v>-10.199999999999999</v>
      </c>
      <c r="BF19" s="26">
        <f t="shared" si="8"/>
        <v>916555.28499999992</v>
      </c>
      <c r="BG19" s="27">
        <f t="shared" si="9"/>
        <v>-14.700000000000001</v>
      </c>
      <c r="BH19" s="26">
        <f t="shared" si="10"/>
        <v>870001.95299999998</v>
      </c>
      <c r="BI19" s="27">
        <f t="shared" si="11"/>
        <v>-11.766666666666666</v>
      </c>
      <c r="BJ19" s="26">
        <f t="shared" si="12"/>
        <v>848855.40500000003</v>
      </c>
      <c r="BK19" s="28">
        <f t="shared" si="13"/>
        <v>-8.4666666666666668</v>
      </c>
      <c r="BL19" s="29"/>
      <c r="BM19" s="19">
        <f t="shared" si="20"/>
        <v>-12.666666666666666</v>
      </c>
      <c r="BN19" s="112">
        <f t="shared" si="14"/>
        <v>3007737.1370000001</v>
      </c>
      <c r="BO19" s="27">
        <f t="shared" si="15"/>
        <v>-10.4</v>
      </c>
      <c r="BP19" s="27">
        <f t="shared" si="16"/>
        <v>3080938.4579999996</v>
      </c>
      <c r="BQ19" s="27">
        <v>-8.8000000000000007</v>
      </c>
      <c r="BR19" s="27">
        <f t="shared" si="17"/>
        <v>3137074.5930000003</v>
      </c>
      <c r="BS19" s="27">
        <v>-14.299999999999999</v>
      </c>
      <c r="BT19" s="27">
        <f t="shared" si="18"/>
        <v>3045069.8899999997</v>
      </c>
      <c r="BU19" s="27">
        <v>-10.199999999999999</v>
      </c>
      <c r="BV19" s="27">
        <f t="shared" si="19"/>
        <v>916555.28499999992</v>
      </c>
      <c r="BW19" s="27">
        <v>-14.700000000000001</v>
      </c>
      <c r="BX19" s="27">
        <f t="shared" si="23"/>
        <v>870001.95299999998</v>
      </c>
      <c r="BY19" s="27">
        <f t="shared" si="21"/>
        <v>-11.766666666666666</v>
      </c>
      <c r="BZ19" s="27">
        <f t="shared" si="24"/>
        <v>848855.40500000003</v>
      </c>
      <c r="CA19" s="21">
        <f t="shared" si="22"/>
        <v>-8.4666666666666668</v>
      </c>
    </row>
    <row r="20" spans="1:79" ht="32.25" hidden="1" customHeight="1" thickBot="1">
      <c r="A20" s="196"/>
      <c r="B20" s="31"/>
      <c r="C20" s="27"/>
      <c r="D20" s="26"/>
      <c r="E20" s="27"/>
      <c r="F20" s="26"/>
      <c r="G20" s="27"/>
      <c r="H20" s="27"/>
      <c r="I20" s="27">
        <v>2</v>
      </c>
      <c r="J20" s="27"/>
      <c r="K20" s="27">
        <v>2</v>
      </c>
      <c r="L20" s="27"/>
      <c r="M20" s="30"/>
      <c r="N20" s="27"/>
      <c r="O20" s="29"/>
      <c r="P20" s="27"/>
      <c r="Q20" s="29"/>
      <c r="R20" s="31"/>
      <c r="S20" s="27"/>
      <c r="T20" s="26"/>
      <c r="U20" s="27"/>
      <c r="V20" s="26"/>
      <c r="W20" s="27"/>
      <c r="X20" s="27"/>
      <c r="Y20" s="27"/>
      <c r="Z20" s="27"/>
      <c r="AA20" s="30"/>
      <c r="AB20" s="27"/>
      <c r="AC20" s="30"/>
      <c r="AD20" s="27"/>
      <c r="AE20" s="104"/>
      <c r="AF20" s="27"/>
      <c r="AG20" s="29"/>
      <c r="AH20" s="31"/>
      <c r="AI20" s="27"/>
      <c r="AJ20" s="26"/>
      <c r="AK20" s="27"/>
      <c r="AL20" s="26"/>
      <c r="AM20" s="27"/>
      <c r="AN20" s="27"/>
      <c r="AO20" s="27"/>
      <c r="AP20" s="27"/>
      <c r="AQ20" s="30"/>
      <c r="AR20" s="27"/>
      <c r="AS20" s="30"/>
      <c r="AT20" s="27"/>
      <c r="AU20" s="104"/>
      <c r="AV20" s="29"/>
      <c r="AW20" s="29"/>
      <c r="AX20" s="31">
        <f t="shared" si="0"/>
        <v>0</v>
      </c>
      <c r="AY20" s="112" t="e">
        <f t="shared" si="1"/>
        <v>#DIV/0!</v>
      </c>
      <c r="AZ20" s="26">
        <f t="shared" si="2"/>
        <v>0</v>
      </c>
      <c r="BA20" s="27" t="e">
        <f t="shared" si="3"/>
        <v>#DIV/0!</v>
      </c>
      <c r="BB20" s="26">
        <f t="shared" si="4"/>
        <v>0</v>
      </c>
      <c r="BC20" s="27" t="e">
        <f t="shared" si="5"/>
        <v>#DIV/0!</v>
      </c>
      <c r="BD20" s="26">
        <f t="shared" si="6"/>
        <v>0</v>
      </c>
      <c r="BE20" s="27">
        <f t="shared" si="7"/>
        <v>2</v>
      </c>
      <c r="BF20" s="26">
        <f t="shared" si="8"/>
        <v>0</v>
      </c>
      <c r="BG20" s="27">
        <f t="shared" si="9"/>
        <v>2</v>
      </c>
      <c r="BH20" s="26">
        <f t="shared" si="10"/>
        <v>0</v>
      </c>
      <c r="BI20" s="27" t="e">
        <f t="shared" si="11"/>
        <v>#DIV/0!</v>
      </c>
      <c r="BJ20" s="83">
        <f t="shared" si="12"/>
        <v>0</v>
      </c>
      <c r="BK20" s="28" t="e">
        <f t="shared" si="13"/>
        <v>#DIV/0!</v>
      </c>
      <c r="BL20" s="29"/>
      <c r="BM20" s="19" t="e">
        <f t="shared" si="20"/>
        <v>#DIV/0!</v>
      </c>
      <c r="BN20" s="112">
        <f t="shared" si="14"/>
        <v>0</v>
      </c>
      <c r="BO20" s="27" t="e">
        <f t="shared" si="15"/>
        <v>#DIV/0!</v>
      </c>
      <c r="BP20" s="27">
        <f t="shared" si="16"/>
        <v>0</v>
      </c>
      <c r="BQ20" s="27" t="e">
        <v>#DIV/0!</v>
      </c>
      <c r="BR20" s="27">
        <f t="shared" si="17"/>
        <v>0</v>
      </c>
      <c r="BS20" s="27" t="e">
        <v>#DIV/0!</v>
      </c>
      <c r="BT20" s="27">
        <f t="shared" si="18"/>
        <v>0</v>
      </c>
      <c r="BU20" s="27">
        <v>2</v>
      </c>
      <c r="BV20" s="27">
        <f t="shared" si="19"/>
        <v>0</v>
      </c>
      <c r="BW20" s="27">
        <v>2</v>
      </c>
      <c r="BX20" s="27">
        <f t="shared" si="23"/>
        <v>0</v>
      </c>
      <c r="BY20" s="27" t="e">
        <f t="shared" si="21"/>
        <v>#DIV/0!</v>
      </c>
      <c r="BZ20" s="27">
        <f t="shared" si="24"/>
        <v>0</v>
      </c>
      <c r="CA20" s="21" t="e">
        <f t="shared" si="22"/>
        <v>#DIV/0!</v>
      </c>
    </row>
    <row r="21" spans="1:79" s="3" customFormat="1" ht="32.25" customHeight="1" thickBot="1">
      <c r="A21" s="195" t="s">
        <v>34</v>
      </c>
      <c r="B21" s="33">
        <v>614319.03099999996</v>
      </c>
      <c r="C21" s="27">
        <v>-21.2</v>
      </c>
      <c r="D21" s="32">
        <v>637893.07200000004</v>
      </c>
      <c r="E21" s="27">
        <v>-21.2</v>
      </c>
      <c r="F21" s="32">
        <v>629181.103948</v>
      </c>
      <c r="G21" s="27">
        <v>-24.6</v>
      </c>
      <c r="H21" s="27">
        <v>632289.42299999995</v>
      </c>
      <c r="I21" s="27">
        <v>-24.2</v>
      </c>
      <c r="J21" s="27">
        <v>632865.21100000001</v>
      </c>
      <c r="K21" s="27">
        <v>-24.2</v>
      </c>
      <c r="L21" s="27">
        <v>624949.41964470001</v>
      </c>
      <c r="M21" s="30">
        <v>-19</v>
      </c>
      <c r="N21" s="27">
        <v>636385.53099999996</v>
      </c>
      <c r="O21" s="29">
        <v>-23.3</v>
      </c>
      <c r="P21" s="27">
        <v>631117.23400000005</v>
      </c>
      <c r="Q21" s="29">
        <v>-22</v>
      </c>
      <c r="R21" s="33">
        <v>556956.66500000004</v>
      </c>
      <c r="S21" s="27">
        <v>-20.100000000000001</v>
      </c>
      <c r="T21" s="32">
        <v>530824.51199999999</v>
      </c>
      <c r="U21" s="27">
        <v>-15.5</v>
      </c>
      <c r="V21" s="32">
        <v>563375.03099999996</v>
      </c>
      <c r="W21" s="27">
        <v>-15.7</v>
      </c>
      <c r="X21" s="27">
        <v>546122.223</v>
      </c>
      <c r="Y21" s="27">
        <v>-15.3</v>
      </c>
      <c r="Z21" s="27">
        <v>549926.14800000004</v>
      </c>
      <c r="AA21" s="30">
        <v>-20.7</v>
      </c>
      <c r="AB21" s="27">
        <v>543256.93999999994</v>
      </c>
      <c r="AC21" s="30">
        <v>-16.899999999999999</v>
      </c>
      <c r="AD21" s="27">
        <v>558561.52800000005</v>
      </c>
      <c r="AE21" s="104">
        <v>-15.1</v>
      </c>
      <c r="AF21" s="27">
        <v>552770.85699999996</v>
      </c>
      <c r="AG21" s="29">
        <v>-17.8</v>
      </c>
      <c r="AH21" s="33">
        <v>553729.94900000002</v>
      </c>
      <c r="AI21" s="27">
        <v>-6.4</v>
      </c>
      <c r="AJ21" s="32">
        <v>550702.27399999998</v>
      </c>
      <c r="AK21" s="27">
        <v>-6.9</v>
      </c>
      <c r="AL21" s="32">
        <v>557103.13467199996</v>
      </c>
      <c r="AM21" s="27">
        <v>-5</v>
      </c>
      <c r="AN21" s="27">
        <v>572037.76521999994</v>
      </c>
      <c r="AO21" s="27">
        <v>-5.4</v>
      </c>
      <c r="AP21" s="27">
        <v>564177.30900000001</v>
      </c>
      <c r="AQ21" s="30">
        <v>-7.1</v>
      </c>
      <c r="AR21" s="27">
        <v>560314.125</v>
      </c>
      <c r="AS21" s="30">
        <v>-5.5</v>
      </c>
      <c r="AT21" s="27">
        <v>557478.04099999997</v>
      </c>
      <c r="AU21" s="104">
        <v>-4.5999999999999996</v>
      </c>
      <c r="AV21" s="29"/>
      <c r="AW21" s="29">
        <v>-6.6</v>
      </c>
      <c r="AX21" s="31">
        <f t="shared" si="0"/>
        <v>1725005.645</v>
      </c>
      <c r="AY21" s="112">
        <f t="shared" si="1"/>
        <v>-15.899999999999999</v>
      </c>
      <c r="AZ21" s="26">
        <f t="shared" si="2"/>
        <v>1719419.858</v>
      </c>
      <c r="BA21" s="27">
        <f t="shared" si="3"/>
        <v>-14.533333333333333</v>
      </c>
      <c r="BB21" s="26">
        <f t="shared" si="4"/>
        <v>1749659.2696199999</v>
      </c>
      <c r="BC21" s="27">
        <f t="shared" si="5"/>
        <v>-15.1</v>
      </c>
      <c r="BD21" s="26">
        <f t="shared" si="6"/>
        <v>1750449.4112199999</v>
      </c>
      <c r="BE21" s="27">
        <f t="shared" si="7"/>
        <v>-14.966666666666667</v>
      </c>
      <c r="BF21" s="26">
        <f t="shared" si="8"/>
        <v>1746968.6680000001</v>
      </c>
      <c r="BG21" s="27">
        <f t="shared" si="9"/>
        <v>-17.333333333333332</v>
      </c>
      <c r="BH21" s="26">
        <f t="shared" si="10"/>
        <v>1728520.4846446998</v>
      </c>
      <c r="BI21" s="27">
        <f t="shared" si="11"/>
        <v>-13.799999999999999</v>
      </c>
      <c r="BJ21" s="26">
        <f t="shared" si="12"/>
        <v>1752425.0999999999</v>
      </c>
      <c r="BK21" s="28">
        <f t="shared" si="13"/>
        <v>-14.333333333333334</v>
      </c>
      <c r="BL21" s="29"/>
      <c r="BM21" s="19">
        <f t="shared" si="20"/>
        <v>-15.466666666666667</v>
      </c>
      <c r="BN21" s="112">
        <f t="shared" si="14"/>
        <v>1725005.645</v>
      </c>
      <c r="BO21" s="27">
        <f t="shared" si="15"/>
        <v>-15.899999999999999</v>
      </c>
      <c r="BP21" s="27">
        <f t="shared" si="16"/>
        <v>1719419.858</v>
      </c>
      <c r="BQ21" s="27">
        <v>-14.533333333333333</v>
      </c>
      <c r="BR21" s="27">
        <f t="shared" si="17"/>
        <v>1749659.2696199999</v>
      </c>
      <c r="BS21" s="27">
        <v>-15.1</v>
      </c>
      <c r="BT21" s="27">
        <f t="shared" si="18"/>
        <v>1750449.4112199999</v>
      </c>
      <c r="BU21" s="27">
        <v>-14.966666666666667</v>
      </c>
      <c r="BV21" s="27">
        <f t="shared" si="19"/>
        <v>1746968.6680000001</v>
      </c>
      <c r="BW21" s="27">
        <v>-17.333333333333332</v>
      </c>
      <c r="BX21" s="27">
        <f t="shared" si="23"/>
        <v>1728520.4846446998</v>
      </c>
      <c r="BY21" s="27">
        <f t="shared" si="21"/>
        <v>-13.799999999999999</v>
      </c>
      <c r="BZ21" s="27">
        <f t="shared" si="24"/>
        <v>1752425.0999999999</v>
      </c>
      <c r="CA21" s="21">
        <f t="shared" si="22"/>
        <v>-14.333333333333334</v>
      </c>
    </row>
    <row r="22" spans="1:79" s="3" customFormat="1" ht="32.25" hidden="1" customHeight="1" thickBot="1">
      <c r="A22" s="196"/>
      <c r="B22" s="33"/>
      <c r="C22" s="27"/>
      <c r="D22" s="32"/>
      <c r="E22" s="27"/>
      <c r="F22" s="32"/>
      <c r="G22" s="27">
        <v>-12</v>
      </c>
      <c r="H22" s="27"/>
      <c r="I22" s="27"/>
      <c r="J22" s="27"/>
      <c r="K22" s="27"/>
      <c r="L22" s="27"/>
      <c r="M22" s="30"/>
      <c r="N22" s="27"/>
      <c r="O22" s="29"/>
      <c r="P22" s="27"/>
      <c r="Q22" s="29"/>
      <c r="R22" s="33"/>
      <c r="S22" s="27"/>
      <c r="T22" s="32"/>
      <c r="U22" s="27">
        <v>4</v>
      </c>
      <c r="V22" s="32"/>
      <c r="W22" s="27">
        <v>4</v>
      </c>
      <c r="X22" s="27"/>
      <c r="Y22" s="27"/>
      <c r="Z22" s="27"/>
      <c r="AA22" s="30"/>
      <c r="AB22" s="27"/>
      <c r="AC22" s="30"/>
      <c r="AD22" s="27"/>
      <c r="AE22" s="104"/>
      <c r="AF22" s="27"/>
      <c r="AG22" s="29"/>
      <c r="AH22" s="33"/>
      <c r="AI22" s="27"/>
      <c r="AJ22" s="32"/>
      <c r="AK22" s="27"/>
      <c r="AL22" s="32"/>
      <c r="AM22" s="27"/>
      <c r="AN22" s="27"/>
      <c r="AO22" s="27"/>
      <c r="AP22" s="27"/>
      <c r="AQ22" s="30"/>
      <c r="AR22" s="27"/>
      <c r="AS22" s="30"/>
      <c r="AT22" s="27"/>
      <c r="AU22" s="104"/>
      <c r="AV22" s="29"/>
      <c r="AW22" s="29"/>
      <c r="AX22" s="31">
        <f t="shared" si="0"/>
        <v>0</v>
      </c>
      <c r="AY22" s="112" t="e">
        <f t="shared" si="1"/>
        <v>#DIV/0!</v>
      </c>
      <c r="AZ22" s="26">
        <f t="shared" si="2"/>
        <v>0</v>
      </c>
      <c r="BA22" s="27">
        <f t="shared" si="3"/>
        <v>4</v>
      </c>
      <c r="BB22" s="26">
        <f t="shared" si="4"/>
        <v>0</v>
      </c>
      <c r="BC22" s="27">
        <f t="shared" si="5"/>
        <v>-4</v>
      </c>
      <c r="BD22" s="26">
        <f t="shared" si="6"/>
        <v>0</v>
      </c>
      <c r="BE22" s="27" t="e">
        <f t="shared" si="7"/>
        <v>#DIV/0!</v>
      </c>
      <c r="BF22" s="26">
        <f t="shared" si="8"/>
        <v>0</v>
      </c>
      <c r="BG22" s="27" t="e">
        <f t="shared" si="9"/>
        <v>#DIV/0!</v>
      </c>
      <c r="BH22" s="26">
        <f t="shared" si="10"/>
        <v>0</v>
      </c>
      <c r="BI22" s="27" t="e">
        <f t="shared" si="11"/>
        <v>#DIV/0!</v>
      </c>
      <c r="BJ22" s="83">
        <f t="shared" si="12"/>
        <v>0</v>
      </c>
      <c r="BK22" s="28" t="e">
        <f t="shared" si="13"/>
        <v>#DIV/0!</v>
      </c>
      <c r="BL22" s="29"/>
      <c r="BM22" s="19" t="e">
        <f t="shared" si="20"/>
        <v>#DIV/0!</v>
      </c>
      <c r="BN22" s="112">
        <f t="shared" si="14"/>
        <v>0</v>
      </c>
      <c r="BO22" s="27" t="e">
        <f t="shared" si="15"/>
        <v>#DIV/0!</v>
      </c>
      <c r="BP22" s="27">
        <f t="shared" si="16"/>
        <v>0</v>
      </c>
      <c r="BQ22" s="27">
        <v>4</v>
      </c>
      <c r="BR22" s="27">
        <f t="shared" si="17"/>
        <v>0</v>
      </c>
      <c r="BS22" s="27">
        <v>-4</v>
      </c>
      <c r="BT22" s="27">
        <f t="shared" si="18"/>
        <v>0</v>
      </c>
      <c r="BU22" s="27" t="e">
        <v>#DIV/0!</v>
      </c>
      <c r="BV22" s="27">
        <f t="shared" si="19"/>
        <v>0</v>
      </c>
      <c r="BW22" s="27" t="e">
        <v>#DIV/0!</v>
      </c>
      <c r="BX22" s="27">
        <f t="shared" si="23"/>
        <v>0</v>
      </c>
      <c r="BY22" s="27" t="e">
        <f t="shared" si="21"/>
        <v>#DIV/0!</v>
      </c>
      <c r="BZ22" s="27">
        <f t="shared" si="24"/>
        <v>0</v>
      </c>
      <c r="CA22" s="21" t="e">
        <f t="shared" si="22"/>
        <v>#DIV/0!</v>
      </c>
    </row>
    <row r="23" spans="1:79" ht="32.25" customHeight="1" thickBot="1">
      <c r="A23" s="198" t="s">
        <v>7</v>
      </c>
      <c r="B23" s="31">
        <v>75108.877999999997</v>
      </c>
      <c r="C23" s="27">
        <v>-24.9</v>
      </c>
      <c r="D23" s="26">
        <v>82705.410999999993</v>
      </c>
      <c r="E23" s="27">
        <v>-25.3</v>
      </c>
      <c r="F23" s="26">
        <v>88451.596000000005</v>
      </c>
      <c r="G23" s="27">
        <v>-32.299999999999997</v>
      </c>
      <c r="H23" s="27">
        <v>84736.248999999996</v>
      </c>
      <c r="I23" s="27">
        <v>-26.2</v>
      </c>
      <c r="J23" s="27">
        <v>88765.928</v>
      </c>
      <c r="K23" s="27">
        <v>-32.200000000000003</v>
      </c>
      <c r="L23" s="27">
        <v>88374.532000000007</v>
      </c>
      <c r="M23" s="30">
        <v>-29.1</v>
      </c>
      <c r="N23" s="27">
        <v>84671.645000000004</v>
      </c>
      <c r="O23" s="29">
        <v>-26.9</v>
      </c>
      <c r="P23" s="27">
        <v>85085.25</v>
      </c>
      <c r="Q23" s="29">
        <v>-26.5</v>
      </c>
      <c r="R23" s="31">
        <v>69314.361999999994</v>
      </c>
      <c r="S23" s="27">
        <v>-25.6</v>
      </c>
      <c r="T23" s="26">
        <v>73942.445999999996</v>
      </c>
      <c r="U23" s="27">
        <v>-22.9</v>
      </c>
      <c r="V23" s="26">
        <v>78161.350000000006</v>
      </c>
      <c r="W23" s="27">
        <v>-22.2</v>
      </c>
      <c r="X23" s="27">
        <v>75524.05</v>
      </c>
      <c r="Y23" s="27">
        <v>-21.9</v>
      </c>
      <c r="Z23" s="27">
        <v>76610.001000000004</v>
      </c>
      <c r="AA23" s="30">
        <v>-10.9</v>
      </c>
      <c r="AB23" s="27">
        <v>77548.002999999997</v>
      </c>
      <c r="AC23" s="30">
        <v>-24.6</v>
      </c>
      <c r="AD23" s="27">
        <v>75150.270999999993</v>
      </c>
      <c r="AE23" s="104">
        <v>-19.100000000000001</v>
      </c>
      <c r="AF23" s="27">
        <v>70481.902000000002</v>
      </c>
      <c r="AG23" s="29">
        <v>-16.5</v>
      </c>
      <c r="AH23" s="31">
        <v>63851.038999999997</v>
      </c>
      <c r="AI23" s="27">
        <v>-6.6</v>
      </c>
      <c r="AJ23" s="26">
        <v>71140.392999999996</v>
      </c>
      <c r="AK23" s="27">
        <v>-8.1999999999999993</v>
      </c>
      <c r="AL23" s="26">
        <v>70222.547000000006</v>
      </c>
      <c r="AM23" s="27">
        <v>-6.6</v>
      </c>
      <c r="AN23" s="27">
        <v>72786.394</v>
      </c>
      <c r="AO23" s="27">
        <v>-7.2</v>
      </c>
      <c r="AP23" s="27">
        <v>71585.570000000007</v>
      </c>
      <c r="AQ23" s="30">
        <v>-6.8</v>
      </c>
      <c r="AR23" s="27">
        <v>70511.41</v>
      </c>
      <c r="AS23" s="30">
        <v>-3.4</v>
      </c>
      <c r="AT23" s="27">
        <v>71841.042000000001</v>
      </c>
      <c r="AU23" s="104">
        <v>-8</v>
      </c>
      <c r="AV23" s="29"/>
      <c r="AW23" s="29">
        <v>-9.4</v>
      </c>
      <c r="AX23" s="31">
        <f t="shared" si="0"/>
        <v>208274.27899999998</v>
      </c>
      <c r="AY23" s="112">
        <f t="shared" si="1"/>
        <v>-19.033333333333335</v>
      </c>
      <c r="AZ23" s="26">
        <f t="shared" si="2"/>
        <v>227788.25</v>
      </c>
      <c r="BA23" s="27">
        <f t="shared" si="3"/>
        <v>-18.8</v>
      </c>
      <c r="BB23" s="26">
        <f t="shared" si="4"/>
        <v>236835.49300000002</v>
      </c>
      <c r="BC23" s="27">
        <f t="shared" si="5"/>
        <v>-20.366666666666667</v>
      </c>
      <c r="BD23" s="26">
        <f t="shared" si="6"/>
        <v>233046.693</v>
      </c>
      <c r="BE23" s="27">
        <f t="shared" si="7"/>
        <v>-18.433333333333334</v>
      </c>
      <c r="BF23" s="26">
        <f t="shared" si="8"/>
        <v>236961.49900000001</v>
      </c>
      <c r="BG23" s="27">
        <f t="shared" si="9"/>
        <v>-16.633333333333333</v>
      </c>
      <c r="BH23" s="26">
        <f t="shared" si="10"/>
        <v>236433.94500000001</v>
      </c>
      <c r="BI23" s="27">
        <f t="shared" si="11"/>
        <v>-19.033333333333335</v>
      </c>
      <c r="BJ23" s="26">
        <f t="shared" si="12"/>
        <v>231662.95799999998</v>
      </c>
      <c r="BK23" s="28">
        <f t="shared" si="13"/>
        <v>-18</v>
      </c>
      <c r="BL23" s="29"/>
      <c r="BM23" s="19">
        <f t="shared" si="20"/>
        <v>-17.466666666666665</v>
      </c>
      <c r="BN23" s="112">
        <f t="shared" si="14"/>
        <v>208274.27899999998</v>
      </c>
      <c r="BO23" s="27">
        <f t="shared" si="15"/>
        <v>-19.033333333333335</v>
      </c>
      <c r="BP23" s="27">
        <f t="shared" si="16"/>
        <v>227788.25</v>
      </c>
      <c r="BQ23" s="27">
        <v>-18.8</v>
      </c>
      <c r="BR23" s="27">
        <f t="shared" si="17"/>
        <v>236835.49300000002</v>
      </c>
      <c r="BS23" s="27">
        <v>-20.366666666666667</v>
      </c>
      <c r="BT23" s="27">
        <f t="shared" si="18"/>
        <v>233046.693</v>
      </c>
      <c r="BU23" s="27">
        <v>-18.433333333333334</v>
      </c>
      <c r="BV23" s="27">
        <f t="shared" si="19"/>
        <v>236961.49900000001</v>
      </c>
      <c r="BW23" s="27">
        <v>-16.633333333333333</v>
      </c>
      <c r="BX23" s="27">
        <f t="shared" si="23"/>
        <v>236433.94500000001</v>
      </c>
      <c r="BY23" s="27">
        <f t="shared" si="21"/>
        <v>-19.033333333333335</v>
      </c>
      <c r="BZ23" s="27">
        <f t="shared" si="24"/>
        <v>231662.95799999998</v>
      </c>
      <c r="CA23" s="21">
        <f t="shared" si="22"/>
        <v>-18</v>
      </c>
    </row>
    <row r="24" spans="1:79" ht="32.25" hidden="1" customHeight="1" thickBot="1">
      <c r="A24" s="199"/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79"/>
      <c r="N24" s="26"/>
      <c r="O24" s="41"/>
      <c r="P24" s="26"/>
      <c r="Q24" s="41"/>
      <c r="R24" s="31"/>
      <c r="S24" s="26"/>
      <c r="T24" s="26"/>
      <c r="U24" s="26"/>
      <c r="V24" s="26"/>
      <c r="W24" s="26"/>
      <c r="X24" s="26"/>
      <c r="Y24" s="26"/>
      <c r="Z24" s="26"/>
      <c r="AA24" s="39"/>
      <c r="AB24" s="26"/>
      <c r="AC24" s="79"/>
      <c r="AD24" s="26"/>
      <c r="AE24" s="147"/>
      <c r="AF24" s="26"/>
      <c r="AG24" s="41"/>
      <c r="AH24" s="31"/>
      <c r="AI24" s="26"/>
      <c r="AJ24" s="26"/>
      <c r="AK24" s="26"/>
      <c r="AL24" s="26"/>
      <c r="AM24" s="26"/>
      <c r="AN24" s="26"/>
      <c r="AO24" s="26"/>
      <c r="AP24" s="26"/>
      <c r="AQ24" s="79"/>
      <c r="AR24" s="79"/>
      <c r="AS24" s="41"/>
      <c r="AT24" s="26"/>
      <c r="AU24" s="147"/>
      <c r="AV24" s="41"/>
      <c r="AW24" s="41"/>
      <c r="AX24" s="31"/>
      <c r="AY24" s="37"/>
      <c r="AZ24" s="26"/>
      <c r="BA24" s="26"/>
      <c r="BB24" s="26"/>
      <c r="BC24" s="26"/>
      <c r="BD24" s="26"/>
      <c r="BE24" s="27" t="e">
        <f t="shared" si="7"/>
        <v>#DIV/0!</v>
      </c>
      <c r="BF24" s="26"/>
      <c r="BG24" s="26"/>
      <c r="BH24" s="26"/>
      <c r="BI24" s="39"/>
      <c r="BJ24" s="164"/>
      <c r="BK24" s="22" t="e">
        <f t="shared" si="13"/>
        <v>#DIV/0!</v>
      </c>
      <c r="BL24" s="23"/>
      <c r="BM24" s="19" t="e">
        <f t="shared" si="20"/>
        <v>#DIV/0!</v>
      </c>
      <c r="BN24" s="37"/>
      <c r="BO24" s="26"/>
      <c r="BP24" s="26"/>
      <c r="BQ24" s="26"/>
      <c r="BR24" s="26"/>
      <c r="BS24" s="26"/>
      <c r="BT24" s="26"/>
      <c r="BU24" s="26" t="e">
        <v>#DIV/0!</v>
      </c>
      <c r="BV24" s="27">
        <f t="shared" si="19"/>
        <v>0</v>
      </c>
      <c r="BW24" s="26"/>
      <c r="BX24" s="26"/>
      <c r="BY24" s="39"/>
      <c r="BZ24" s="27">
        <f t="shared" si="24"/>
        <v>0</v>
      </c>
      <c r="CA24" s="41"/>
    </row>
    <row r="25" spans="1:79" s="9" customFormat="1" ht="37.5" customHeight="1" thickBot="1">
      <c r="A25" s="200" t="s">
        <v>8</v>
      </c>
      <c r="B25" s="43">
        <f>B7+B9+B11+B13+B15+B17+B19+B21</f>
        <v>7245731.3499999996</v>
      </c>
      <c r="C25" s="44">
        <f>AVERAGE(C7:C22)</f>
        <v>-16.137499999999999</v>
      </c>
      <c r="D25" s="44">
        <f>D7+D9+D11+D13+D15+D17+D19+D21</f>
        <v>6961933.7919999994</v>
      </c>
      <c r="E25" s="44">
        <f>AVERAGE(E7:E22)</f>
        <v>-14.1</v>
      </c>
      <c r="F25" s="44">
        <f>F7+F9+F11+F13+F15+F17+F19+F21</f>
        <v>7066707.6009479994</v>
      </c>
      <c r="G25" s="44">
        <f>AVERAGE(G7,G9,G11,G13,G15,G17,G19,G21)</f>
        <v>-21.074999999999999</v>
      </c>
      <c r="H25" s="44">
        <f>H7+H9+H11+H13+H15+H17+H19+H21</f>
        <v>6691124.6490000002</v>
      </c>
      <c r="I25" s="44">
        <f>AVERAGE(I7,I9,I11,I13,I15,I17,I19,I21)</f>
        <v>-16.9375</v>
      </c>
      <c r="J25" s="44">
        <f>J7+J9+J11+J13+J15+J17+J19+J21</f>
        <v>6254736.3680000007</v>
      </c>
      <c r="K25" s="44">
        <f>AVERAGE(K7:K22)</f>
        <v>-19.322222222222219</v>
      </c>
      <c r="L25" s="44">
        <f>L7+L9+L11+L13+L15+L17+L19+L21</f>
        <v>6042188.3766447008</v>
      </c>
      <c r="M25" s="64">
        <f>AVERAGE(M7:M22)</f>
        <v>-15.987499999999999</v>
      </c>
      <c r="N25" s="44">
        <f>N7+N9+N11+N13+N15+N17+N19+N21</f>
        <v>5769249.3819999993</v>
      </c>
      <c r="O25" s="64">
        <f>AVERAGE(O7:O22)</f>
        <v>-13.762499999999999</v>
      </c>
      <c r="P25" s="44">
        <f>P7+P9+P11+P13+P15+P17+P19+P21</f>
        <v>6120395.2469999995</v>
      </c>
      <c r="Q25" s="64">
        <f>AVERAGE(Q7:Q22)</f>
        <v>-20.287500000000001</v>
      </c>
      <c r="R25" s="43">
        <f>R7+R9+R11+R13+R15+R17+R19+R21</f>
        <v>6782931.3540599998</v>
      </c>
      <c r="S25" s="44">
        <f>AVERAGE(S7:S22)</f>
        <v>-18.174999999999997</v>
      </c>
      <c r="T25" s="44">
        <f>T7+T9+T11+T13+T15+T17+T19+T21</f>
        <v>6262926.4670000002</v>
      </c>
      <c r="U25" s="44">
        <f>AVERAGE(U7,U9,U11,U13,U15,U17,U19,U21)</f>
        <v>-12.4375</v>
      </c>
      <c r="V25" s="44">
        <f>V7+V9+V11+V13+V15+V17+V19+V21</f>
        <v>6321519.5159999989</v>
      </c>
      <c r="W25" s="44">
        <f>AVERAGE(W7,W9,W11,W13,W15,W17,W19,W21)</f>
        <v>-10.912500000000001</v>
      </c>
      <c r="X25" s="44">
        <f>X7+X9+X11+X13+X15+X17+X19+X21</f>
        <v>5992646.8620000007</v>
      </c>
      <c r="Y25" s="44">
        <f>AVERAGE(Y7,Y9,Y11,Y13,Y15,Y17,Y19,Y21)</f>
        <v>-13.299999999999999</v>
      </c>
      <c r="Z25" s="44">
        <f>Z7+Z9+Z11+Z13+Z15+Z17+Z19+Z21</f>
        <v>5517599.7790000001</v>
      </c>
      <c r="AA25" s="44">
        <f>AVERAGE(AA7,AA9,AA11,AA13,AA15,AA17,AA19,AA21)</f>
        <v>-16.149999999999999</v>
      </c>
      <c r="AB25" s="44">
        <f>AB7+AB9+AB11+AB13+AB15+AB17+AB19+AB21</f>
        <v>5512011.8858270105</v>
      </c>
      <c r="AC25" s="64">
        <f>AVERAGE(AC7:AC22)</f>
        <v>-16.75</v>
      </c>
      <c r="AD25" s="44">
        <f>AD7+AD9+AD11+AD13+AD15+AD17+AD19+AD21</f>
        <v>5311667.99</v>
      </c>
      <c r="AE25" s="64">
        <f>AVERAGE(AE7:AE22)</f>
        <v>-10.2875</v>
      </c>
      <c r="AF25" s="44">
        <f>AF7+AF9+AF11+AF13+AF15+AF17+AF19+AF21</f>
        <v>5374126.6430000002</v>
      </c>
      <c r="AG25" s="64">
        <f>AVERAGE(AG7:AG22)</f>
        <v>-15.224999999999998</v>
      </c>
      <c r="AH25" s="43">
        <f>AH7+AH9+AH11+AH13+AH15+AH17+AH19+AH21</f>
        <v>6600473.5139999995</v>
      </c>
      <c r="AI25" s="44">
        <f>AVERAGE(AI7:AI22)</f>
        <v>-3.1375000000000002</v>
      </c>
      <c r="AJ25" s="44">
        <f>AJ7+AJ9+AJ11+AJ13+AJ15+AJ17+AJ19+AJ21</f>
        <v>6498279.8789999997</v>
      </c>
      <c r="AK25" s="44">
        <f>AVERAGE(AK7:AK22)</f>
        <v>-5.0250000000000004</v>
      </c>
      <c r="AL25" s="44">
        <f>AL7+AL9+AL11+AL13+AL15+AL17+AL19+AL21</f>
        <v>6293130.7276720004</v>
      </c>
      <c r="AM25" s="44">
        <f>AVERAGE(AM7:AM22)</f>
        <v>-3.0375000000000001</v>
      </c>
      <c r="AN25" s="44">
        <f>AN7+AN9+AN11+AN13+AN15+AN17+AN19+AN21</f>
        <v>6139249.0602199994</v>
      </c>
      <c r="AO25" s="44">
        <f>AVERAGE(AO7,AO9,AO11,AO13,AO15,AO17,AO19,AO21)</f>
        <v>-3.5</v>
      </c>
      <c r="AP25" s="44">
        <f>AP7+AP9+AP11+AP13+AP15+AP17+AP19+AP21</f>
        <v>5670074.0085000005</v>
      </c>
      <c r="AQ25" s="64">
        <f>AVERAGE(AQ7,AQ9,AQ11,AQ13,AQ15,AQ17,AQ19,AQ21)</f>
        <v>-6.6124999999999998</v>
      </c>
      <c r="AR25" s="44">
        <f>AR7+AR9+AR11+AR13+AR15+AR17+AR19+AR21</f>
        <v>5399735.2400000002</v>
      </c>
      <c r="AS25" s="64">
        <f>AVERAGE(AS7,AS9,AS11,AS13,AS15,AS17,AS19,AS21)</f>
        <v>-2.125</v>
      </c>
      <c r="AT25" s="44">
        <f>AT7+AT9+AT11+AT13+AT15+AT17+AT19+AT21</f>
        <v>5330613.9431959996</v>
      </c>
      <c r="AU25" s="45">
        <f>AVERAGE(AU7,AU9,AU11,AU13,AU15,AU17,AU19,AU21)</f>
        <v>-2.9749999999999996</v>
      </c>
      <c r="AV25" s="168"/>
      <c r="AW25" s="168"/>
      <c r="AX25" s="43">
        <f>AX7+AX9+AX11+AX13+AX15+AX17+AX19+AX21</f>
        <v>20629136.218059998</v>
      </c>
      <c r="AY25" s="46">
        <f>AVERAGE(AY7,AY9,AY11,AY13,AY17,AY15,AY19,AY21)</f>
        <v>-12.483333333333334</v>
      </c>
      <c r="AZ25" s="44">
        <f>AZ7+AZ9+AZ11+AZ13+AZ15+AZ17+AZ19+AZ21</f>
        <v>19723140.138</v>
      </c>
      <c r="BA25" s="44">
        <f>AVERAGE(BA7,BA9,BA11,BA13,BA17,BA15,BA19,BA21)</f>
        <v>-10.520833333333334</v>
      </c>
      <c r="BB25" s="44">
        <f>BB7+BB9+BB11+BB13+BB15+BB17+BB19+BB21</f>
        <v>19681357.844620001</v>
      </c>
      <c r="BC25" s="44">
        <f>AVERAGE(BC7,BC9,BC11,BC13,BC17,BC15,BC19,BC21)</f>
        <v>-11.674999999999999</v>
      </c>
      <c r="BD25" s="44">
        <f>BD7+BD9+BD11+BD13+BD15+BD17+BD19+BD21</f>
        <v>18823020.571219999</v>
      </c>
      <c r="BE25" s="44">
        <f>AVERAGE(BE7,BE9,BE11,BE13,BE17,BE15,BE19,BE21)</f>
        <v>-11.245833333333334</v>
      </c>
      <c r="BF25" s="44">
        <f>BF7+BF9+BF11+BF13+BF15+BF17+BF19+BF21</f>
        <v>17442410.155500002</v>
      </c>
      <c r="BG25" s="44">
        <f>AVERAGE(BG7,BG9,BG11,BG13,BG17,BG15,BG19,BG21)</f>
        <v>-14.916666666666666</v>
      </c>
      <c r="BH25" s="44">
        <f>BH7+BH9+BH11+BH13+BH15+BH17+BH19+BH21</f>
        <v>16953935.502471708</v>
      </c>
      <c r="BI25" s="44">
        <f>AVERAGE(BI7,BI9,BI11,BI13,BI17,BI15,BI19,BI21)</f>
        <v>-11.620833333333334</v>
      </c>
      <c r="BJ25" s="44">
        <f>BJ7+BJ9+BJ11+BJ13+BJ15+BJ17+BJ19+BJ21</f>
        <v>16411531.315196</v>
      </c>
      <c r="BK25" s="45">
        <f>AVERAGE(BK7,BK9,BK11,BK13,BK17,BK15,BK19,BK21)</f>
        <v>-9.0083333333333329</v>
      </c>
      <c r="BL25" s="168"/>
      <c r="BM25" s="19">
        <f t="shared" si="20"/>
        <v>-17.756250000000001</v>
      </c>
      <c r="BN25" s="46">
        <f>AX7+AX9+AX11+AX13+AX15+AX17+AX19+AX21</f>
        <v>20629136.218059998</v>
      </c>
      <c r="BO25" s="44">
        <f>AVERAGE(BO7,BO9,BO11,BO13,BO17,BO15,BO19,BO21)</f>
        <v>-12.483333333333334</v>
      </c>
      <c r="BP25" s="44">
        <f>AZ7+AZ9+AZ11+AZ13+AZ15+AZ17+AZ19+AZ21</f>
        <v>19723140.138</v>
      </c>
      <c r="BQ25" s="44">
        <f>AVERAGE(BQ7,BQ9,BQ11,BQ13,BQ17,BQ15,BQ19,BQ21)</f>
        <v>-10.520833333333334</v>
      </c>
      <c r="BR25" s="44">
        <f>BB7+BB9+BB11+BB13+BB15+BB17+BB19+BB21</f>
        <v>19681357.844620001</v>
      </c>
      <c r="BS25" s="44">
        <f>AVERAGE(BS7,BS9,BS11,BS13,BS17,BS15,BS19,BS21)</f>
        <v>-11.674999999999999</v>
      </c>
      <c r="BT25" s="44">
        <f>BD7+BD9+BD11+BD13+BD15+BD17+BD19+BD21</f>
        <v>18823020.571219999</v>
      </c>
      <c r="BU25" s="44">
        <f>AVERAGE(BU7,BU9,BU11,BU13,BU17,BU15,BU19,BU21)</f>
        <v>-11.245833333333334</v>
      </c>
      <c r="BV25" s="44">
        <f>BF7+BF9+BF11+BF13+BF15+BF17+BF19+BF21</f>
        <v>17442410.155500002</v>
      </c>
      <c r="BW25" s="44">
        <f>AVERAGE(BW7,BW9,BW11,BW13,BW17,BW15,BW19,BW21)</f>
        <v>-14.916666666666666</v>
      </c>
      <c r="BX25" s="44">
        <f>BH7+BH9+BH11+BH13+BH15+BH17+BH19+BH21</f>
        <v>16953935.502471708</v>
      </c>
      <c r="BY25" s="44">
        <f>AVERAGE(BY7,BY9,BY11,BY13,BY17,BY15,BY19,BY21)</f>
        <v>-11.620833333333334</v>
      </c>
      <c r="BZ25" s="44">
        <f>BJ7+BJ9+BJ11+BJ13+BJ15+BJ17+BJ19+BJ21</f>
        <v>16411531.315196</v>
      </c>
      <c r="CA25" s="44">
        <f>AVERAGE(CA7,CA9,CA11,CA13,CA17,CA15,CA19,CA21)</f>
        <v>-9.0083333333333329</v>
      </c>
    </row>
    <row r="26" spans="1:79" s="10" customFormat="1" ht="32.25" hidden="1" customHeight="1" thickBot="1">
      <c r="A26" s="201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52"/>
      <c r="N26" s="48"/>
      <c r="O26" s="51"/>
      <c r="P26" s="48"/>
      <c r="Q26" s="51"/>
      <c r="R26" s="47"/>
      <c r="S26" s="48"/>
      <c r="T26" s="48"/>
      <c r="U26" s="48"/>
      <c r="V26" s="48"/>
      <c r="W26" s="48"/>
      <c r="X26" s="48"/>
      <c r="Y26" s="48"/>
      <c r="Z26" s="48"/>
      <c r="AA26" s="49"/>
      <c r="AB26" s="48"/>
      <c r="AC26" s="52"/>
      <c r="AD26" s="48"/>
      <c r="AE26" s="103"/>
      <c r="AF26" s="48"/>
      <c r="AG26" s="51"/>
      <c r="AH26" s="47"/>
      <c r="AI26" s="48"/>
      <c r="AJ26" s="48"/>
      <c r="AK26" s="48"/>
      <c r="AL26" s="48"/>
      <c r="AM26" s="48"/>
      <c r="AN26" s="48"/>
      <c r="AO26" s="48"/>
      <c r="AP26" s="48"/>
      <c r="AQ26" s="52"/>
      <c r="AR26" s="48"/>
      <c r="AS26" s="52"/>
      <c r="AT26" s="48"/>
      <c r="AU26" s="49"/>
      <c r="AV26" s="51"/>
      <c r="AW26" s="51"/>
      <c r="AX26" s="47"/>
      <c r="AY26" s="50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50"/>
      <c r="BK26" s="103"/>
      <c r="BL26" s="51"/>
      <c r="BM26" s="19" t="e">
        <f t="shared" si="20"/>
        <v>#DIV/0!</v>
      </c>
      <c r="BN26" s="50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50"/>
      <c r="CA26" s="50"/>
    </row>
    <row r="27" spans="1:79" s="11" customFormat="1" ht="32.25" customHeight="1" thickBot="1">
      <c r="A27" s="193" t="s">
        <v>9</v>
      </c>
      <c r="B27" s="53">
        <f>B25+B23</f>
        <v>7320840.2279999992</v>
      </c>
      <c r="C27" s="54">
        <f>AVERAGE(C7:C23)</f>
        <v>-17.111111111111111</v>
      </c>
      <c r="D27" s="54">
        <f>D25+D23</f>
        <v>7044639.2029999997</v>
      </c>
      <c r="E27" s="54">
        <f>AVERAGE(E7:E23)</f>
        <v>-15.344444444444443</v>
      </c>
      <c r="F27" s="54">
        <f>F25+F23</f>
        <v>7155159.1969479993</v>
      </c>
      <c r="G27" s="54">
        <f>AVERAGE(G7,G9,G11,G13,G15,G17,G19,G21,G23)</f>
        <v>-22.322222222222219</v>
      </c>
      <c r="H27" s="54">
        <f>H25+H23</f>
        <v>6775860.898</v>
      </c>
      <c r="I27" s="54">
        <f>AVERAGE(I7,I9,I11,I13,I15,I17,I19,I21,I23)</f>
        <v>-17.966666666666665</v>
      </c>
      <c r="J27" s="54">
        <f>J25+J23</f>
        <v>6343502.296000001</v>
      </c>
      <c r="K27" s="54">
        <f>AVERAGE(K7:K23)</f>
        <v>-20.609999999999996</v>
      </c>
      <c r="L27" s="54">
        <f>L25+L23</f>
        <v>6130562.9086447004</v>
      </c>
      <c r="M27" s="65">
        <f>AVERAGE(M7:M23)</f>
        <v>-17.444444444444443</v>
      </c>
      <c r="N27" s="54">
        <f>N25+N23</f>
        <v>5853921.0269999988</v>
      </c>
      <c r="O27" s="65">
        <f>AVERAGE(O7:O23)</f>
        <v>-15.222222222222221</v>
      </c>
      <c r="P27" s="54">
        <f>P25+P23</f>
        <v>6205480.4969999995</v>
      </c>
      <c r="Q27" s="65">
        <f>AVERAGE(Q7:Q23)</f>
        <v>-20.977777777777778</v>
      </c>
      <c r="R27" s="53">
        <f>R25+R23</f>
        <v>6852245.7160599995</v>
      </c>
      <c r="S27" s="54">
        <f>AVERAGE(S7:S23)</f>
        <v>-18.999999999999996</v>
      </c>
      <c r="T27" s="54">
        <f>T25+T23</f>
        <v>6336868.9130000006</v>
      </c>
      <c r="U27" s="54">
        <f>AVERAGE(U7,U9,U11,U13,U15,U17,U19,U21,U23)</f>
        <v>-13.600000000000001</v>
      </c>
      <c r="V27" s="54">
        <f>V25+V23</f>
        <v>6399680.8659999985</v>
      </c>
      <c r="W27" s="54">
        <f>AVERAGE(W7,W9,W11,W13,W15,W17,W19,W21,W23)</f>
        <v>-12.166666666666668</v>
      </c>
      <c r="X27" s="54">
        <f>X25+X23</f>
        <v>6068170.9120000005</v>
      </c>
      <c r="Y27" s="54">
        <f>AVERAGE(Y7,Y9,Y11,Y13,Y15,Y17,Y19,Y21,Y23)</f>
        <v>-14.255555555555553</v>
      </c>
      <c r="Z27" s="54">
        <f>Z25+Z23</f>
        <v>5594209.7800000003</v>
      </c>
      <c r="AA27" s="54">
        <f>AVERAGE(AA7,AA9,AA11,AA13,AA15,AA17,AA19,AA21,AA23)</f>
        <v>-15.566666666666666</v>
      </c>
      <c r="AB27" s="54">
        <f>AB25+AB23</f>
        <v>5589559.8888270101</v>
      </c>
      <c r="AC27" s="65">
        <f>AVERAGE(AC7:AC23)</f>
        <v>-17.62222222222222</v>
      </c>
      <c r="AD27" s="54">
        <f>AD25+AD23</f>
        <v>5386818.2609999999</v>
      </c>
      <c r="AE27" s="65">
        <f>AVERAGE(AE7:AE23)</f>
        <v>-11.266666666666667</v>
      </c>
      <c r="AF27" s="54">
        <f>AF25+AF23</f>
        <v>5444608.5449999999</v>
      </c>
      <c r="AG27" s="65">
        <f>AVERAGE(AG7:AG23)</f>
        <v>-15.366666666666665</v>
      </c>
      <c r="AH27" s="53">
        <f>AH25+AH23</f>
        <v>6664324.5529999994</v>
      </c>
      <c r="AI27" s="54">
        <f>AVERAGE(AI7:AI23)</f>
        <v>-3.5222222222222226</v>
      </c>
      <c r="AJ27" s="54">
        <f>AJ25+AJ23</f>
        <v>6569420.2719999999</v>
      </c>
      <c r="AK27" s="54">
        <f>AVERAGE(AK7:AK23)</f>
        <v>-5.3777777777777782</v>
      </c>
      <c r="AL27" s="54">
        <f>AL25+AL23</f>
        <v>6363353.2746720007</v>
      </c>
      <c r="AM27" s="54">
        <f>AVERAGE(AM7:AM23)</f>
        <v>-3.4333333333333331</v>
      </c>
      <c r="AN27" s="54">
        <f>AN25+AN23</f>
        <v>6212035.4542199997</v>
      </c>
      <c r="AO27" s="54">
        <f>AVERAGE(AO7,AO9,AO11,AO13,AO15,AO17,AO19,AO21,AO23)</f>
        <v>-3.9111111111111114</v>
      </c>
      <c r="AP27" s="54">
        <f>AP25+AP23</f>
        <v>5741659.5785000008</v>
      </c>
      <c r="AQ27" s="65">
        <f>AVERAGE(AQ7,AQ9,AQ11,AQ13,AQ15,AQ17,AQ19,AQ21,AQ23)</f>
        <v>-6.6333333333333329</v>
      </c>
      <c r="AR27" s="54">
        <f>AR25+AR23</f>
        <v>5470246.6500000004</v>
      </c>
      <c r="AS27" s="65">
        <f>AVERAGE(AS7,AS9,AS11,AS13,AS15,AS17,AS19,AS21,AS23)</f>
        <v>-2.2666666666666666</v>
      </c>
      <c r="AT27" s="54">
        <f>AT25+AT23</f>
        <v>5402454.985196</v>
      </c>
      <c r="AU27" s="55">
        <f>AVERAGE(AU7,AU9,AU11,AU13,AU15,AU17,AU19,AU21,AU23)</f>
        <v>-3.5333333333333332</v>
      </c>
      <c r="AV27" s="169"/>
      <c r="AW27" s="169"/>
      <c r="AX27" s="53">
        <f>AX25+AX23</f>
        <v>20837410.497059997</v>
      </c>
      <c r="AY27" s="56">
        <f>AVERAGE(AY7,AY9,AY11,AY13,AY15,AY17,AY19,AY21,AY23)</f>
        <v>-13.211111111111109</v>
      </c>
      <c r="AZ27" s="54">
        <f>AZ25+AZ23</f>
        <v>19950928.388</v>
      </c>
      <c r="BA27" s="54">
        <f>AVERAGE(BA7,BA9,BA11,BA13,BA15,BA17,BA19,BA21,BA23)</f>
        <v>-11.440740740740742</v>
      </c>
      <c r="BB27" s="54">
        <f>BB25+BB23</f>
        <v>19918193.337620001</v>
      </c>
      <c r="BC27" s="54">
        <f>AVERAGE(BC7,BC9,BC11,BC13,BC15,BC17,BC19,BC21,BC23)</f>
        <v>-12.640740740740739</v>
      </c>
      <c r="BD27" s="54">
        <f>BD25+BD23</f>
        <v>19056067.264219999</v>
      </c>
      <c r="BE27" s="54">
        <f>AVERAGE(BE7,BE9,BE11,BE13,BE15,BE17,BE19,BE21,BE23)</f>
        <v>-12.044444444444444</v>
      </c>
      <c r="BF27" s="54">
        <f>BF25+BF23</f>
        <v>17679371.654500004</v>
      </c>
      <c r="BG27" s="54">
        <f>AVERAGE(BG7,BG9,BG11,BG13,BG15,BG17,BG19,BG21,BG23)</f>
        <v>-15.107407407407408</v>
      </c>
      <c r="BH27" s="54">
        <f>BH25+BH23</f>
        <v>17190369.447471708</v>
      </c>
      <c r="BI27" s="54">
        <f>AVERAGE(BI7,BI9,BI11,BI13,BI15,BI17,BI19,BI21,BI23)</f>
        <v>-12.444444444444445</v>
      </c>
      <c r="BJ27" s="54">
        <f>BJ25+BJ23</f>
        <v>16643194.273196001</v>
      </c>
      <c r="BK27" s="55">
        <f>AVERAGE(BK7,BK9,BK11,BK13,BK15,BK17,BK19,BK21,BK23)</f>
        <v>-10.007407407407406</v>
      </c>
      <c r="BL27" s="169"/>
      <c r="BM27" s="19">
        <f t="shared" si="20"/>
        <v>-18.172222222222221</v>
      </c>
      <c r="BN27" s="56">
        <f>BN25+BN23</f>
        <v>20837410.497059997</v>
      </c>
      <c r="BO27" s="54">
        <f>AVERAGE(BO7,BO9,BO11,BO13,BO15,BO17,BO19,BO21,BO23)</f>
        <v>-13.211111111111109</v>
      </c>
      <c r="BP27" s="54">
        <f>BP25+BP23</f>
        <v>19950928.388</v>
      </c>
      <c r="BQ27" s="54">
        <f>AVERAGE(BQ7,BQ9,BQ11,BQ13,BQ15,BQ17,BQ19,BQ21,BQ23)</f>
        <v>-11.440740740740742</v>
      </c>
      <c r="BR27" s="54">
        <f>BR25+BR23</f>
        <v>19918193.337620001</v>
      </c>
      <c r="BS27" s="54">
        <f>AVERAGE(BS7,BS9,BS11,BS13,BS15,BS17,BS19,BS21,BS23)</f>
        <v>-12.640740740740739</v>
      </c>
      <c r="BT27" s="54">
        <f>BT25+BT23</f>
        <v>19056067.264219999</v>
      </c>
      <c r="BU27" s="54">
        <f>AVERAGE(BU7,BU9,BU11,BU13,BU15,BU17,BU19,BU21,BU23)</f>
        <v>-12.044444444444444</v>
      </c>
      <c r="BV27" s="54">
        <f>BV25+BV23</f>
        <v>17679371.654500004</v>
      </c>
      <c r="BW27" s="54">
        <f>AVERAGE(BW7,BW9,BW11,BW13,BW15,BW17,BW19,BW21,BW23)</f>
        <v>-15.107407407407408</v>
      </c>
      <c r="BX27" s="54">
        <f>BX25+BX23</f>
        <v>17190369.447471708</v>
      </c>
      <c r="BY27" s="54">
        <f>AVERAGE(BY7,BY9,BY11,BY13,BY15,BY17,BY19,BY21,BY23)</f>
        <v>-12.444444444444445</v>
      </c>
      <c r="BZ27" s="54">
        <f>BZ25+BZ23</f>
        <v>16643194.273196001</v>
      </c>
      <c r="CA27" s="54">
        <f>AVERAGE(CA7,CA9,CA11,CA13,CA15,CA17,CA19,CA21,CA23)</f>
        <v>-10.007407407407406</v>
      </c>
    </row>
    <row r="28" spans="1:79" ht="17.25" hidden="1" customHeight="1" thickBot="1">
      <c r="A28" s="194"/>
      <c r="B28" s="13"/>
      <c r="C28" s="12"/>
      <c r="D28" s="13"/>
      <c r="E28" s="12"/>
      <c r="F28" s="1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99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34.5" customHeight="1" thickBot="1">
      <c r="A29" s="62"/>
      <c r="B29" s="188" t="s">
        <v>13</v>
      </c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90"/>
      <c r="P29" s="173"/>
      <c r="Q29" s="173"/>
      <c r="R29" s="188" t="s">
        <v>14</v>
      </c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90"/>
      <c r="AF29" s="173"/>
      <c r="AG29" s="173"/>
      <c r="AH29" s="188" t="s">
        <v>15</v>
      </c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90"/>
      <c r="AV29" s="173"/>
      <c r="AW29" s="173"/>
      <c r="AX29" s="188" t="s">
        <v>28</v>
      </c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90"/>
      <c r="BL29" s="179"/>
      <c r="BM29" s="179"/>
      <c r="BN29" s="188" t="s">
        <v>30</v>
      </c>
      <c r="BO29" s="189"/>
      <c r="BP29" s="189"/>
      <c r="BQ29" s="189"/>
      <c r="BR29" s="189"/>
      <c r="BS29" s="189"/>
      <c r="BT29" s="189"/>
      <c r="BU29" s="189"/>
      <c r="BV29" s="189"/>
      <c r="BW29" s="189"/>
      <c r="BX29" s="189"/>
      <c r="BY29" s="189"/>
      <c r="BZ29" s="189"/>
      <c r="CA29" s="189"/>
    </row>
    <row r="30" spans="1:79" ht="21" thickBot="1">
      <c r="A30" s="202" t="s">
        <v>0</v>
      </c>
      <c r="B30" s="207">
        <v>2014</v>
      </c>
      <c r="C30" s="204"/>
      <c r="D30" s="204">
        <v>2015</v>
      </c>
      <c r="E30" s="204"/>
      <c r="F30" s="204">
        <v>2016</v>
      </c>
      <c r="G30" s="204"/>
      <c r="H30" s="204">
        <v>2017</v>
      </c>
      <c r="I30" s="204"/>
      <c r="J30" s="186">
        <v>2018</v>
      </c>
      <c r="K30" s="186"/>
      <c r="L30" s="186">
        <v>2019</v>
      </c>
      <c r="M30" s="187"/>
      <c r="N30" s="186">
        <v>2020</v>
      </c>
      <c r="O30" s="191"/>
      <c r="P30" s="186">
        <v>2021</v>
      </c>
      <c r="Q30" s="187"/>
      <c r="R30" s="209">
        <v>2014</v>
      </c>
      <c r="S30" s="204"/>
      <c r="T30" s="204">
        <v>2015</v>
      </c>
      <c r="U30" s="204"/>
      <c r="V30" s="204">
        <v>2016</v>
      </c>
      <c r="W30" s="204"/>
      <c r="X30" s="204">
        <v>2017</v>
      </c>
      <c r="Y30" s="204"/>
      <c r="Z30" s="204">
        <v>2018</v>
      </c>
      <c r="AA30" s="210"/>
      <c r="AB30" s="186">
        <v>2019</v>
      </c>
      <c r="AC30" s="187"/>
      <c r="AD30" s="186">
        <v>2020</v>
      </c>
      <c r="AE30" s="191"/>
      <c r="AF30" s="186">
        <v>2021</v>
      </c>
      <c r="AG30" s="187"/>
      <c r="AH30" s="207">
        <v>2014</v>
      </c>
      <c r="AI30" s="204"/>
      <c r="AJ30" s="204">
        <v>2015</v>
      </c>
      <c r="AK30" s="204"/>
      <c r="AL30" s="204">
        <v>2016</v>
      </c>
      <c r="AM30" s="204"/>
      <c r="AN30" s="204">
        <v>2017</v>
      </c>
      <c r="AO30" s="204"/>
      <c r="AP30" s="204">
        <v>2018</v>
      </c>
      <c r="AQ30" s="210"/>
      <c r="AR30" s="186">
        <v>2019</v>
      </c>
      <c r="AS30" s="187"/>
      <c r="AT30" s="186">
        <v>2020</v>
      </c>
      <c r="AU30" s="191"/>
      <c r="AV30" s="186">
        <v>2021</v>
      </c>
      <c r="AW30" s="187"/>
      <c r="AX30" s="209">
        <v>2014</v>
      </c>
      <c r="AY30" s="204"/>
      <c r="AZ30" s="204">
        <v>2015</v>
      </c>
      <c r="BA30" s="204"/>
      <c r="BB30" s="204">
        <v>2016</v>
      </c>
      <c r="BC30" s="204"/>
      <c r="BD30" s="204">
        <v>2017</v>
      </c>
      <c r="BE30" s="204"/>
      <c r="BF30" s="204">
        <v>2018</v>
      </c>
      <c r="BG30" s="210"/>
      <c r="BH30" s="204">
        <v>2019</v>
      </c>
      <c r="BI30" s="210"/>
      <c r="BJ30" s="186">
        <v>2020</v>
      </c>
      <c r="BK30" s="191"/>
      <c r="BL30" s="183"/>
      <c r="BM30" s="183"/>
      <c r="BN30" s="192">
        <v>2014</v>
      </c>
      <c r="BO30" s="186"/>
      <c r="BP30" s="186">
        <v>2015</v>
      </c>
      <c r="BQ30" s="186"/>
      <c r="BR30" s="186">
        <v>2016</v>
      </c>
      <c r="BS30" s="186"/>
      <c r="BT30" s="186">
        <v>2017</v>
      </c>
      <c r="BU30" s="186"/>
      <c r="BV30" s="186">
        <v>2018</v>
      </c>
      <c r="BW30" s="186"/>
      <c r="BX30" s="186">
        <v>2019</v>
      </c>
      <c r="BY30" s="187"/>
      <c r="BZ30" s="186">
        <v>2020</v>
      </c>
      <c r="CA30" s="191"/>
    </row>
    <row r="31" spans="1:79" ht="21" thickBot="1">
      <c r="A31" s="203"/>
      <c r="B31" s="111" t="s">
        <v>22</v>
      </c>
      <c r="C31" s="110" t="s">
        <v>23</v>
      </c>
      <c r="D31" s="110" t="s">
        <v>22</v>
      </c>
      <c r="E31" s="110" t="s">
        <v>23</v>
      </c>
      <c r="F31" s="110" t="s">
        <v>22</v>
      </c>
      <c r="G31" s="110" t="s">
        <v>23</v>
      </c>
      <c r="H31" s="110" t="s">
        <v>22</v>
      </c>
      <c r="I31" s="110" t="s">
        <v>23</v>
      </c>
      <c r="J31" s="110" t="s">
        <v>22</v>
      </c>
      <c r="K31" s="110" t="s">
        <v>23</v>
      </c>
      <c r="L31" s="110" t="s">
        <v>22</v>
      </c>
      <c r="M31" s="138" t="s">
        <v>23</v>
      </c>
      <c r="N31" s="142" t="s">
        <v>22</v>
      </c>
      <c r="O31" s="143" t="s">
        <v>23</v>
      </c>
      <c r="P31" s="171" t="s">
        <v>22</v>
      </c>
      <c r="Q31" s="174" t="s">
        <v>23</v>
      </c>
      <c r="R31" s="67" t="s">
        <v>22</v>
      </c>
      <c r="S31" s="6" t="s">
        <v>23</v>
      </c>
      <c r="T31" s="6" t="s">
        <v>22</v>
      </c>
      <c r="U31" s="6" t="s">
        <v>23</v>
      </c>
      <c r="V31" s="6" t="s">
        <v>22</v>
      </c>
      <c r="W31" s="6" t="s">
        <v>23</v>
      </c>
      <c r="X31" s="6" t="s">
        <v>22</v>
      </c>
      <c r="Y31" s="6" t="s">
        <v>23</v>
      </c>
      <c r="Z31" s="70" t="s">
        <v>22</v>
      </c>
      <c r="AA31" s="68" t="s">
        <v>23</v>
      </c>
      <c r="AB31" s="97" t="s">
        <v>22</v>
      </c>
      <c r="AC31" s="160" t="s">
        <v>23</v>
      </c>
      <c r="AD31" s="157" t="s">
        <v>22</v>
      </c>
      <c r="AE31" s="158" t="s">
        <v>23</v>
      </c>
      <c r="AF31" s="171" t="s">
        <v>22</v>
      </c>
      <c r="AG31" s="174" t="s">
        <v>23</v>
      </c>
      <c r="AH31" s="98" t="s">
        <v>22</v>
      </c>
      <c r="AI31" s="94" t="s">
        <v>23</v>
      </c>
      <c r="AJ31" s="94" t="s">
        <v>22</v>
      </c>
      <c r="AK31" s="94" t="s">
        <v>23</v>
      </c>
      <c r="AL31" s="94" t="s">
        <v>22</v>
      </c>
      <c r="AM31" s="94" t="s">
        <v>23</v>
      </c>
      <c r="AN31" s="94" t="s">
        <v>22</v>
      </c>
      <c r="AO31" s="94" t="s">
        <v>23</v>
      </c>
      <c r="AP31" s="94" t="s">
        <v>22</v>
      </c>
      <c r="AQ31" s="93" t="s">
        <v>23</v>
      </c>
      <c r="AR31" s="94" t="s">
        <v>33</v>
      </c>
      <c r="AS31" s="151" t="s">
        <v>23</v>
      </c>
      <c r="AT31" s="157" t="s">
        <v>22</v>
      </c>
      <c r="AU31" s="158" t="s">
        <v>23</v>
      </c>
      <c r="AV31" s="171" t="s">
        <v>22</v>
      </c>
      <c r="AW31" s="174" t="s">
        <v>23</v>
      </c>
      <c r="AX31" s="70" t="s">
        <v>22</v>
      </c>
      <c r="AY31" s="68" t="s">
        <v>23</v>
      </c>
      <c r="AZ31" s="68" t="s">
        <v>22</v>
      </c>
      <c r="BA31" s="68" t="s">
        <v>23</v>
      </c>
      <c r="BB31" s="68" t="s">
        <v>22</v>
      </c>
      <c r="BC31" s="68" t="s">
        <v>23</v>
      </c>
      <c r="BD31" s="68" t="s">
        <v>22</v>
      </c>
      <c r="BE31" s="68" t="s">
        <v>23</v>
      </c>
      <c r="BF31" s="68" t="s">
        <v>22</v>
      </c>
      <c r="BG31" s="121" t="s">
        <v>23</v>
      </c>
      <c r="BH31" s="68" t="s">
        <v>22</v>
      </c>
      <c r="BI31" s="121" t="s">
        <v>23</v>
      </c>
      <c r="BJ31" s="154" t="s">
        <v>22</v>
      </c>
      <c r="BK31" s="155" t="s">
        <v>23</v>
      </c>
      <c r="BL31" s="184"/>
      <c r="BM31" s="184"/>
      <c r="BN31" s="4" t="s">
        <v>22</v>
      </c>
      <c r="BO31" s="5" t="s">
        <v>23</v>
      </c>
      <c r="BP31" s="5" t="s">
        <v>22</v>
      </c>
      <c r="BQ31" s="5" t="s">
        <v>23</v>
      </c>
      <c r="BR31" s="5" t="s">
        <v>22</v>
      </c>
      <c r="BS31" s="5" t="s">
        <v>23</v>
      </c>
      <c r="BT31" s="5" t="s">
        <v>22</v>
      </c>
      <c r="BU31" s="5" t="s">
        <v>23</v>
      </c>
      <c r="BV31" s="5" t="s">
        <v>22</v>
      </c>
      <c r="BW31" s="5" t="s">
        <v>23</v>
      </c>
      <c r="BX31" s="5" t="s">
        <v>22</v>
      </c>
      <c r="BY31" s="8" t="s">
        <v>23</v>
      </c>
      <c r="BZ31" s="154" t="s">
        <v>22</v>
      </c>
      <c r="CA31" s="155" t="s">
        <v>23</v>
      </c>
    </row>
    <row r="32" spans="1:79" ht="32.25" customHeight="1" thickBot="1">
      <c r="A32" s="205" t="s">
        <v>1</v>
      </c>
      <c r="B32" s="34">
        <v>599349.21699999995</v>
      </c>
      <c r="C32" s="18">
        <v>7.4</v>
      </c>
      <c r="D32" s="17">
        <v>608913.24</v>
      </c>
      <c r="E32" s="18">
        <v>6.3</v>
      </c>
      <c r="F32" s="17">
        <v>584363.16899999999</v>
      </c>
      <c r="G32" s="18">
        <v>8.5</v>
      </c>
      <c r="H32" s="18">
        <v>594898.19900000002</v>
      </c>
      <c r="I32" s="18">
        <v>6.4</v>
      </c>
      <c r="J32" s="18">
        <v>618723.44900000002</v>
      </c>
      <c r="K32" s="18">
        <v>4.4000000000000004</v>
      </c>
      <c r="L32" s="18">
        <v>610046.55000000005</v>
      </c>
      <c r="M32" s="63">
        <v>4.7</v>
      </c>
      <c r="N32" s="18">
        <v>555855.89399999997</v>
      </c>
      <c r="O32" s="113">
        <v>9.8000000000000007</v>
      </c>
      <c r="P32" s="146"/>
      <c r="Q32" s="146"/>
      <c r="R32" s="35">
        <v>578340.02500000002</v>
      </c>
      <c r="S32" s="18">
        <v>11</v>
      </c>
      <c r="T32" s="17">
        <v>543012.81599999999</v>
      </c>
      <c r="U32" s="18">
        <v>13.7</v>
      </c>
      <c r="V32" s="17">
        <v>568119.05900000001</v>
      </c>
      <c r="W32" s="18">
        <v>12</v>
      </c>
      <c r="X32" s="18">
        <v>552581.71600000001</v>
      </c>
      <c r="Y32" s="18">
        <v>13.6</v>
      </c>
      <c r="Z32" s="18">
        <v>614846.13300000003</v>
      </c>
      <c r="AA32" s="63">
        <v>9.3000000000000007</v>
      </c>
      <c r="AB32" s="18">
        <v>584303.37100000004</v>
      </c>
      <c r="AC32" s="63">
        <v>11.6</v>
      </c>
      <c r="AD32" s="18">
        <v>523803.47</v>
      </c>
      <c r="AE32" s="113">
        <v>16.8</v>
      </c>
      <c r="AF32" s="146"/>
      <c r="AG32" s="146"/>
      <c r="AH32" s="34">
        <v>538428.71699999995</v>
      </c>
      <c r="AI32" s="18">
        <v>18.399999999999999</v>
      </c>
      <c r="AJ32" s="17">
        <v>515842.07400000002</v>
      </c>
      <c r="AK32" s="18">
        <v>19.5</v>
      </c>
      <c r="AL32" s="17">
        <v>517760.739</v>
      </c>
      <c r="AM32" s="18">
        <v>20</v>
      </c>
      <c r="AN32" s="18">
        <v>522406.95400000003</v>
      </c>
      <c r="AO32" s="18">
        <v>20</v>
      </c>
      <c r="AP32" s="18">
        <v>529850.91500000004</v>
      </c>
      <c r="AQ32" s="63">
        <v>20.3</v>
      </c>
      <c r="AR32" s="18">
        <v>526765.28300000005</v>
      </c>
      <c r="AS32" s="146">
        <v>17</v>
      </c>
      <c r="AT32" s="18">
        <v>511833.66800000001</v>
      </c>
      <c r="AU32" s="113">
        <v>17.600000000000001</v>
      </c>
      <c r="AV32" s="146"/>
      <c r="AW32" s="146"/>
      <c r="AX32" s="35">
        <f t="shared" ref="AX32:AX48" si="25">SUM(B32,R32,AH32)</f>
        <v>1716117.959</v>
      </c>
      <c r="AY32" s="18">
        <f t="shared" ref="AY32:AY48" si="26">AVERAGE(C32,S32,AI32)</f>
        <v>12.266666666666666</v>
      </c>
      <c r="AZ32" s="17">
        <f t="shared" ref="AZ32:AZ48" si="27">SUM(D32,T32,AJ32)</f>
        <v>1667768.13</v>
      </c>
      <c r="BA32" s="18">
        <f t="shared" ref="BA32:BA48" si="28">AVERAGE(E32,U32,AK32)</f>
        <v>13.166666666666666</v>
      </c>
      <c r="BB32" s="17">
        <f t="shared" ref="BB32:BB48" si="29">SUM(F32,V32,AL32)</f>
        <v>1670242.9670000002</v>
      </c>
      <c r="BC32" s="18">
        <f t="shared" ref="BC32:BC48" si="30">AVERAGE(G32,W32,AM32)</f>
        <v>13.5</v>
      </c>
      <c r="BD32" s="17">
        <f t="shared" ref="BD32:BD48" si="31">SUM(H32,X32,AN32)</f>
        <v>1669886.8689999999</v>
      </c>
      <c r="BE32" s="18">
        <f t="shared" ref="BE32:BE49" si="32">AVERAGE(I32,Y32,AO32)</f>
        <v>13.333333333333334</v>
      </c>
      <c r="BF32" s="17">
        <f t="shared" ref="BF32:BF48" si="33">SUM(J32,Z32,AP32)</f>
        <v>1763420.497</v>
      </c>
      <c r="BG32" s="63">
        <f t="shared" ref="BG32:BG48" si="34">AVERAGE(K32,AA32,AQ32)</f>
        <v>11.333333333333334</v>
      </c>
      <c r="BH32" s="17">
        <f t="shared" ref="BH32:BH48" si="35">SUM(L32,AB32,AR32)</f>
        <v>1721115.2040000001</v>
      </c>
      <c r="BI32" s="18">
        <f t="shared" ref="BI32:BI48" si="36">AVERAGE(M32,AC32,AS32)</f>
        <v>11.1</v>
      </c>
      <c r="BJ32" s="123">
        <f t="shared" ref="BJ32:BJ48" si="37">SUM(N32,AD32,AT32)</f>
        <v>1591493.0320000001</v>
      </c>
      <c r="BK32" s="19">
        <f t="shared" ref="BK32:BK49" si="38">AVERAGE(O32,AE32,AU32)</f>
        <v>14.733333333333334</v>
      </c>
      <c r="BL32" s="23"/>
      <c r="BM32" s="23"/>
      <c r="BN32" s="122">
        <f t="shared" ref="BN32:BN48" si="39">SUM(B7,R7,AH7,B32,R32,AH32)</f>
        <v>3925220.3050599992</v>
      </c>
      <c r="BO32" s="24">
        <f>AVERAGE(AY7,AY32)</f>
        <v>0.61666666666666625</v>
      </c>
      <c r="BP32" s="21">
        <f t="shared" ref="BP32:BP48" si="40">SUM(D7,T7,AJ7,D32,T32,AJ32)</f>
        <v>3814936.0410000007</v>
      </c>
      <c r="BQ32" s="21">
        <f>AVERAGE(BA7,BA32)</f>
        <v>2.0333333333333332</v>
      </c>
      <c r="BR32" s="123">
        <f t="shared" ref="BR32:BR48" si="41">SUM(F7,V7,AL7,F32,V32,AL32)</f>
        <v>3811447.6240000003</v>
      </c>
      <c r="BS32" s="21">
        <f>AVERAGE(BC7,BC32)</f>
        <v>2.1166666666666671</v>
      </c>
      <c r="BT32" s="123">
        <f t="shared" ref="BT32:BT48" si="42">SUM(H7,X7,AN7,H32,X32,AN32)</f>
        <v>3789868.588</v>
      </c>
      <c r="BU32" s="21">
        <f>AVERAGE(BE7,BE32)</f>
        <v>2.1166666666666671</v>
      </c>
      <c r="BV32" s="123">
        <f t="shared" ref="BV32:BV48" si="43">SUM(J7,Z7,AP7,J32,Z32,AP32)</f>
        <v>3942134.5959999999</v>
      </c>
      <c r="BW32" s="21">
        <f>AVERAGE(BG7,BG32)</f>
        <v>-1.3166666666666647</v>
      </c>
      <c r="BX32" s="123">
        <f t="shared" ref="BX32:BX52" si="44">BH7+BH32</f>
        <v>3820943.71</v>
      </c>
      <c r="BY32" s="21">
        <f t="shared" ref="BY32:BY52" si="45">AVERAGE(BI7,BI32)</f>
        <v>1.6666666666665719E-2</v>
      </c>
      <c r="BZ32" s="123">
        <f t="shared" ref="BZ32:BZ52" si="46">BJ7+BJ32</f>
        <v>3609358.4139999999</v>
      </c>
      <c r="CA32" s="21">
        <f t="shared" ref="CA32:CA52" si="47">AVERAGE(BK7,BK32)</f>
        <v>3.9833333333333338</v>
      </c>
    </row>
    <row r="33" spans="1:79" ht="32.25" hidden="1" customHeight="1" thickBot="1">
      <c r="A33" s="206"/>
      <c r="B33" s="31"/>
      <c r="C33" s="27"/>
      <c r="D33" s="26"/>
      <c r="E33" s="27"/>
      <c r="F33" s="26"/>
      <c r="G33" s="27"/>
      <c r="H33" s="27"/>
      <c r="I33" s="27"/>
      <c r="J33" s="27"/>
      <c r="K33" s="27"/>
      <c r="L33" s="27"/>
      <c r="M33" s="30"/>
      <c r="N33" s="27"/>
      <c r="O33" s="104"/>
      <c r="P33" s="29"/>
      <c r="Q33" s="29"/>
      <c r="R33" s="37"/>
      <c r="S33" s="27"/>
      <c r="T33" s="26"/>
      <c r="U33" s="27"/>
      <c r="V33" s="26"/>
      <c r="W33" s="27"/>
      <c r="X33" s="27"/>
      <c r="Y33" s="27"/>
      <c r="Z33" s="27"/>
      <c r="AA33" s="30"/>
      <c r="AB33" s="27"/>
      <c r="AC33" s="30"/>
      <c r="AD33" s="27"/>
      <c r="AE33" s="104"/>
      <c r="AF33" s="29"/>
      <c r="AG33" s="29"/>
      <c r="AH33" s="31"/>
      <c r="AI33" s="27"/>
      <c r="AJ33" s="26"/>
      <c r="AK33" s="27"/>
      <c r="AL33" s="26"/>
      <c r="AM33" s="27"/>
      <c r="AN33" s="27"/>
      <c r="AO33" s="27"/>
      <c r="AP33" s="27"/>
      <c r="AQ33" s="30"/>
      <c r="AR33" s="27"/>
      <c r="AS33" s="29"/>
      <c r="AT33" s="27"/>
      <c r="AU33" s="104"/>
      <c r="AV33" s="29"/>
      <c r="AW33" s="29"/>
      <c r="AX33" s="37">
        <f t="shared" si="25"/>
        <v>0</v>
      </c>
      <c r="AY33" s="27" t="e">
        <f t="shared" si="26"/>
        <v>#DIV/0!</v>
      </c>
      <c r="AZ33" s="26">
        <f t="shared" si="27"/>
        <v>0</v>
      </c>
      <c r="BA33" s="27" t="e">
        <f t="shared" si="28"/>
        <v>#DIV/0!</v>
      </c>
      <c r="BB33" s="26">
        <f t="shared" si="29"/>
        <v>0</v>
      </c>
      <c r="BC33" s="27" t="e">
        <f t="shared" si="30"/>
        <v>#DIV/0!</v>
      </c>
      <c r="BD33" s="26">
        <f t="shared" si="31"/>
        <v>0</v>
      </c>
      <c r="BE33" s="27" t="e">
        <f t="shared" si="32"/>
        <v>#DIV/0!</v>
      </c>
      <c r="BF33" s="26">
        <f t="shared" si="33"/>
        <v>0</v>
      </c>
      <c r="BG33" s="30" t="e">
        <f t="shared" si="34"/>
        <v>#DIV/0!</v>
      </c>
      <c r="BH33" s="26">
        <f t="shared" si="35"/>
        <v>0</v>
      </c>
      <c r="BI33" s="27" t="e">
        <f t="shared" si="36"/>
        <v>#DIV/0!</v>
      </c>
      <c r="BJ33" s="161">
        <f t="shared" si="37"/>
        <v>0</v>
      </c>
      <c r="BK33" s="165" t="e">
        <f t="shared" si="38"/>
        <v>#DIV/0!</v>
      </c>
      <c r="BL33" s="185"/>
      <c r="BM33" s="185"/>
      <c r="BN33" s="85">
        <f t="shared" si="39"/>
        <v>0</v>
      </c>
      <c r="BO33" s="84" t="e">
        <f t="shared" ref="BO33:BO49" si="48">AVERAGE(AY8,AY33)</f>
        <v>#DIV/0!</v>
      </c>
      <c r="BP33" s="88">
        <f t="shared" si="40"/>
        <v>0</v>
      </c>
      <c r="BQ33" s="87" t="e">
        <f t="shared" ref="BQ33:BQ49" si="49">AVERAGE(BA8,BA33)</f>
        <v>#DIV/0!</v>
      </c>
      <c r="BR33" s="85">
        <f t="shared" si="41"/>
        <v>0</v>
      </c>
      <c r="BS33" s="87" t="e">
        <f t="shared" ref="BS33:BS48" si="50">AVERAGE(BC8,BC33)</f>
        <v>#DIV/0!</v>
      </c>
      <c r="BT33" s="85">
        <f t="shared" si="42"/>
        <v>0</v>
      </c>
      <c r="BU33" s="87" t="e">
        <f t="shared" ref="BU33:BU48" si="51">AVERAGE(BE8,BE33)</f>
        <v>#DIV/0!</v>
      </c>
      <c r="BV33" s="85">
        <f t="shared" si="43"/>
        <v>0</v>
      </c>
      <c r="BW33" s="84" t="e">
        <f t="shared" ref="BW33:BW48" si="52">AVERAGE(BG8,BG33)</f>
        <v>#DIV/0!</v>
      </c>
      <c r="BX33" s="85">
        <f t="shared" si="44"/>
        <v>0</v>
      </c>
      <c r="BY33" s="84" t="e">
        <f t="shared" si="45"/>
        <v>#DIV/0!</v>
      </c>
      <c r="BZ33" s="112">
        <f t="shared" si="46"/>
        <v>0</v>
      </c>
      <c r="CA33" s="84" t="e">
        <f t="shared" si="47"/>
        <v>#DIV/0!</v>
      </c>
    </row>
    <row r="34" spans="1:79" ht="32.25" customHeight="1" thickBot="1">
      <c r="A34" s="205" t="s">
        <v>2</v>
      </c>
      <c r="B34" s="31">
        <v>341211.55900000001</v>
      </c>
      <c r="C34" s="27">
        <v>7.3</v>
      </c>
      <c r="D34" s="26">
        <v>351718.92800000001</v>
      </c>
      <c r="E34" s="27">
        <v>4.5</v>
      </c>
      <c r="F34" s="26">
        <v>352504.35499999998</v>
      </c>
      <c r="G34" s="27">
        <v>3.6</v>
      </c>
      <c r="H34" s="27">
        <v>350283.72600000002</v>
      </c>
      <c r="I34" s="27">
        <v>5.8</v>
      </c>
      <c r="J34" s="27">
        <v>354958.79499999998</v>
      </c>
      <c r="K34" s="27">
        <v>4.7</v>
      </c>
      <c r="L34" s="27">
        <v>366720.80099999998</v>
      </c>
      <c r="M34" s="30">
        <v>4</v>
      </c>
      <c r="N34" s="27">
        <v>350836.26400000002</v>
      </c>
      <c r="O34" s="104">
        <v>6.7</v>
      </c>
      <c r="P34" s="29"/>
      <c r="Q34" s="29"/>
      <c r="R34" s="37">
        <v>334761.40000000002</v>
      </c>
      <c r="S34" s="27">
        <v>10</v>
      </c>
      <c r="T34" s="26">
        <v>321295.95899999997</v>
      </c>
      <c r="U34" s="27">
        <v>11</v>
      </c>
      <c r="V34" s="26">
        <v>328094.57799999998</v>
      </c>
      <c r="W34" s="27">
        <v>10.4</v>
      </c>
      <c r="X34" s="27">
        <v>326614.92499999999</v>
      </c>
      <c r="Y34" s="27">
        <v>12</v>
      </c>
      <c r="Z34" s="27">
        <v>331662.67599999998</v>
      </c>
      <c r="AA34" s="30">
        <v>12.1</v>
      </c>
      <c r="AB34" s="27">
        <v>343030.69099999999</v>
      </c>
      <c r="AC34" s="30">
        <v>10.4</v>
      </c>
      <c r="AD34" s="27">
        <v>331235.103</v>
      </c>
      <c r="AE34" s="28">
        <v>11.9</v>
      </c>
      <c r="AF34" s="29"/>
      <c r="AG34" s="29"/>
      <c r="AH34" s="31">
        <v>287762.13</v>
      </c>
      <c r="AI34" s="27">
        <v>17.8</v>
      </c>
      <c r="AJ34" s="26">
        <v>284367.83</v>
      </c>
      <c r="AK34" s="27">
        <v>18.5</v>
      </c>
      <c r="AL34" s="26">
        <v>283600.83500000002</v>
      </c>
      <c r="AM34" s="27">
        <v>19</v>
      </c>
      <c r="AN34" s="27">
        <v>291567.51500000001</v>
      </c>
      <c r="AO34" s="27">
        <v>20.399999999999999</v>
      </c>
      <c r="AP34" s="27">
        <v>292636.33299999998</v>
      </c>
      <c r="AQ34" s="30">
        <v>19.5</v>
      </c>
      <c r="AR34" s="27">
        <v>303347.98599999998</v>
      </c>
      <c r="AS34" s="29">
        <v>18.899999999999999</v>
      </c>
      <c r="AT34" s="27">
        <v>303733.712</v>
      </c>
      <c r="AU34" s="104">
        <v>17.100000000000001</v>
      </c>
      <c r="AV34" s="29"/>
      <c r="AW34" s="29"/>
      <c r="AX34" s="37">
        <f t="shared" si="25"/>
        <v>963735.08900000004</v>
      </c>
      <c r="AY34" s="27">
        <f t="shared" si="26"/>
        <v>11.700000000000001</v>
      </c>
      <c r="AZ34" s="26">
        <f t="shared" si="27"/>
        <v>957382.71699999995</v>
      </c>
      <c r="BA34" s="27">
        <f t="shared" si="28"/>
        <v>11.333333333333334</v>
      </c>
      <c r="BB34" s="26">
        <f t="shared" si="29"/>
        <v>964199.76799999992</v>
      </c>
      <c r="BC34" s="27">
        <f t="shared" si="30"/>
        <v>11</v>
      </c>
      <c r="BD34" s="26">
        <f t="shared" si="31"/>
        <v>968466.16600000008</v>
      </c>
      <c r="BE34" s="27">
        <f t="shared" si="32"/>
        <v>12.733333333333334</v>
      </c>
      <c r="BF34" s="26">
        <f t="shared" si="33"/>
        <v>979257.80399999989</v>
      </c>
      <c r="BG34" s="30">
        <f t="shared" si="34"/>
        <v>12.1</v>
      </c>
      <c r="BH34" s="26">
        <f t="shared" si="35"/>
        <v>1013099.4779999999</v>
      </c>
      <c r="BI34" s="27">
        <f t="shared" si="36"/>
        <v>11.1</v>
      </c>
      <c r="BJ34" s="112">
        <f t="shared" si="37"/>
        <v>985805.07900000014</v>
      </c>
      <c r="BK34" s="28">
        <f t="shared" si="38"/>
        <v>11.9</v>
      </c>
      <c r="BL34" s="29"/>
      <c r="BM34" s="29"/>
      <c r="BN34" s="81">
        <f t="shared" si="39"/>
        <v>2313071.6479999996</v>
      </c>
      <c r="BO34" s="27">
        <f t="shared" si="48"/>
        <v>-1.4833333333333325</v>
      </c>
      <c r="BP34" s="27">
        <f t="shared" si="40"/>
        <v>2268196.2350000003</v>
      </c>
      <c r="BQ34" s="27">
        <f t="shared" si="49"/>
        <v>-1.3833333333333329</v>
      </c>
      <c r="BR34" s="27">
        <f t="shared" si="41"/>
        <v>2256102.17</v>
      </c>
      <c r="BS34" s="27">
        <f t="shared" si="50"/>
        <v>-0.91666666666666696</v>
      </c>
      <c r="BT34" s="27">
        <f t="shared" si="42"/>
        <v>2256355.9840000002</v>
      </c>
      <c r="BU34" s="27">
        <f t="shared" si="51"/>
        <v>-1.0166666666666657</v>
      </c>
      <c r="BV34" s="27">
        <f t="shared" si="43"/>
        <v>2293048.0970000001</v>
      </c>
      <c r="BW34" s="27">
        <f t="shared" si="52"/>
        <v>-1.9000000000000004</v>
      </c>
      <c r="BX34" s="27">
        <f t="shared" si="44"/>
        <v>2330176.4299999997</v>
      </c>
      <c r="BY34" s="27">
        <f t="shared" si="45"/>
        <v>-1.5666666666666664</v>
      </c>
      <c r="BZ34" s="112">
        <f t="shared" si="46"/>
        <v>2325103.2980000004</v>
      </c>
      <c r="CA34" s="27">
        <f t="shared" si="47"/>
        <v>-2.0333333333333341</v>
      </c>
    </row>
    <row r="35" spans="1:79" ht="32.25" hidden="1" customHeight="1" thickBot="1">
      <c r="A35" s="206"/>
      <c r="B35" s="31"/>
      <c r="C35" s="27"/>
      <c r="D35" s="26"/>
      <c r="E35" s="27"/>
      <c r="F35" s="26"/>
      <c r="G35" s="27"/>
      <c r="H35" s="27"/>
      <c r="I35" s="27"/>
      <c r="J35" s="27"/>
      <c r="K35" s="27"/>
      <c r="L35" s="27"/>
      <c r="M35" s="30"/>
      <c r="N35" s="27"/>
      <c r="O35" s="104"/>
      <c r="P35" s="29"/>
      <c r="Q35" s="29"/>
      <c r="R35" s="37"/>
      <c r="S35" s="27"/>
      <c r="T35" s="26"/>
      <c r="U35" s="27"/>
      <c r="V35" s="26"/>
      <c r="W35" s="27"/>
      <c r="X35" s="27"/>
      <c r="Y35" s="27"/>
      <c r="Z35" s="27"/>
      <c r="AA35" s="30"/>
      <c r="AB35" s="27"/>
      <c r="AC35" s="30"/>
      <c r="AD35" s="27"/>
      <c r="AE35" s="167"/>
      <c r="AF35" s="175"/>
      <c r="AG35" s="175"/>
      <c r="AH35" s="31"/>
      <c r="AI35" s="27"/>
      <c r="AJ35" s="26"/>
      <c r="AK35" s="27"/>
      <c r="AL35" s="26"/>
      <c r="AM35" s="27"/>
      <c r="AN35" s="27"/>
      <c r="AO35" s="27">
        <v>69</v>
      </c>
      <c r="AP35" s="27"/>
      <c r="AQ35" s="30"/>
      <c r="AR35" s="27"/>
      <c r="AS35" s="29"/>
      <c r="AT35" s="27"/>
      <c r="AU35" s="104"/>
      <c r="AV35" s="29"/>
      <c r="AW35" s="29"/>
      <c r="AX35" s="37">
        <f t="shared" si="25"/>
        <v>0</v>
      </c>
      <c r="AY35" s="27" t="e">
        <f t="shared" si="26"/>
        <v>#DIV/0!</v>
      </c>
      <c r="AZ35" s="26">
        <f t="shared" si="27"/>
        <v>0</v>
      </c>
      <c r="BA35" s="27" t="e">
        <f t="shared" si="28"/>
        <v>#DIV/0!</v>
      </c>
      <c r="BB35" s="26">
        <f t="shared" si="29"/>
        <v>0</v>
      </c>
      <c r="BC35" s="27" t="e">
        <f t="shared" si="30"/>
        <v>#DIV/0!</v>
      </c>
      <c r="BD35" s="26">
        <f t="shared" si="31"/>
        <v>0</v>
      </c>
      <c r="BE35" s="27">
        <f t="shared" si="32"/>
        <v>69</v>
      </c>
      <c r="BF35" s="26">
        <f t="shared" si="33"/>
        <v>0</v>
      </c>
      <c r="BG35" s="30" t="e">
        <f t="shared" si="34"/>
        <v>#DIV/0!</v>
      </c>
      <c r="BH35" s="26">
        <f t="shared" si="35"/>
        <v>0</v>
      </c>
      <c r="BI35" s="27" t="e">
        <f t="shared" si="36"/>
        <v>#DIV/0!</v>
      </c>
      <c r="BJ35" s="161">
        <f t="shared" si="37"/>
        <v>0</v>
      </c>
      <c r="BK35" s="28" t="e">
        <f t="shared" si="38"/>
        <v>#DIV/0!</v>
      </c>
      <c r="BL35" s="60"/>
      <c r="BM35" s="60"/>
      <c r="BN35" s="88">
        <f t="shared" si="39"/>
        <v>0</v>
      </c>
      <c r="BO35" s="27" t="e">
        <f t="shared" si="48"/>
        <v>#DIV/0!</v>
      </c>
      <c r="BP35" s="27">
        <f t="shared" si="40"/>
        <v>0</v>
      </c>
      <c r="BQ35" s="27" t="e">
        <f t="shared" si="49"/>
        <v>#DIV/0!</v>
      </c>
      <c r="BR35" s="27">
        <f t="shared" si="41"/>
        <v>0</v>
      </c>
      <c r="BS35" s="27" t="e">
        <f t="shared" si="50"/>
        <v>#DIV/0!</v>
      </c>
      <c r="BT35" s="27">
        <f t="shared" si="42"/>
        <v>0</v>
      </c>
      <c r="BU35" s="27">
        <f t="shared" si="51"/>
        <v>36.5</v>
      </c>
      <c r="BV35" s="27">
        <f t="shared" si="43"/>
        <v>0</v>
      </c>
      <c r="BW35" s="87" t="e">
        <f t="shared" si="52"/>
        <v>#DIV/0!</v>
      </c>
      <c r="BX35" s="27">
        <f t="shared" si="44"/>
        <v>0</v>
      </c>
      <c r="BY35" s="87" t="e">
        <f t="shared" si="45"/>
        <v>#DIV/0!</v>
      </c>
      <c r="BZ35" s="112">
        <f t="shared" si="46"/>
        <v>0</v>
      </c>
      <c r="CA35" s="87" t="e">
        <f t="shared" si="47"/>
        <v>#DIV/0!</v>
      </c>
    </row>
    <row r="36" spans="1:79" ht="32.25" customHeight="1" thickBot="1">
      <c r="A36" s="205" t="s">
        <v>3</v>
      </c>
      <c r="B36" s="31">
        <v>41593.163</v>
      </c>
      <c r="C36" s="27">
        <v>6.7</v>
      </c>
      <c r="D36" s="26">
        <v>43190.561999999998</v>
      </c>
      <c r="E36" s="27">
        <v>5.8</v>
      </c>
      <c r="F36" s="26">
        <v>41109.154999999999</v>
      </c>
      <c r="G36" s="27">
        <v>8.4</v>
      </c>
      <c r="H36" s="27">
        <v>41164.415999999997</v>
      </c>
      <c r="I36" s="27">
        <v>6.5</v>
      </c>
      <c r="J36" s="27">
        <v>43266.256000000001</v>
      </c>
      <c r="K36" s="27">
        <v>4.7</v>
      </c>
      <c r="L36" s="27">
        <v>41944.945</v>
      </c>
      <c r="M36" s="30">
        <v>4.8</v>
      </c>
      <c r="N36" s="27">
        <v>38849.631999999998</v>
      </c>
      <c r="O36" s="104">
        <v>10.6</v>
      </c>
      <c r="P36" s="29"/>
      <c r="Q36" s="29"/>
      <c r="R36" s="37">
        <v>39497.877999999997</v>
      </c>
      <c r="S36" s="27">
        <v>10.199999999999999</v>
      </c>
      <c r="T36" s="26">
        <v>38346.502</v>
      </c>
      <c r="U36" s="27">
        <v>12.5</v>
      </c>
      <c r="V36" s="26">
        <v>39377.654000000002</v>
      </c>
      <c r="W36" s="27">
        <v>11.2</v>
      </c>
      <c r="X36" s="27">
        <v>37821.052000000003</v>
      </c>
      <c r="Y36" s="27">
        <v>13.4</v>
      </c>
      <c r="Z36" s="27">
        <v>41973.91</v>
      </c>
      <c r="AA36" s="30">
        <v>9.9</v>
      </c>
      <c r="AB36" s="27">
        <v>41075.798000000003</v>
      </c>
      <c r="AC36" s="30">
        <v>10.1</v>
      </c>
      <c r="AD36" s="27">
        <v>35572.249000000003</v>
      </c>
      <c r="AE36" s="28">
        <v>17.2</v>
      </c>
      <c r="AF36" s="29"/>
      <c r="AG36" s="29"/>
      <c r="AH36" s="31">
        <v>35078.262000000002</v>
      </c>
      <c r="AI36" s="27">
        <v>16.7</v>
      </c>
      <c r="AJ36" s="26">
        <v>34387.034</v>
      </c>
      <c r="AK36" s="27">
        <v>18.100000000000001</v>
      </c>
      <c r="AL36" s="26">
        <v>34351.567999999999</v>
      </c>
      <c r="AM36" s="27">
        <v>18.399999999999999</v>
      </c>
      <c r="AN36" s="27">
        <v>34421.309000000001</v>
      </c>
      <c r="AO36" s="27">
        <v>19.3</v>
      </c>
      <c r="AP36" s="27">
        <v>35371.387999999999</v>
      </c>
      <c r="AQ36" s="30">
        <v>19.2</v>
      </c>
      <c r="AR36" s="27">
        <v>35775.606</v>
      </c>
      <c r="AS36" s="29">
        <v>16.600000000000001</v>
      </c>
      <c r="AT36" s="27">
        <v>34855.239000000001</v>
      </c>
      <c r="AU36" s="104">
        <v>17.600000000000001</v>
      </c>
      <c r="AV36" s="29"/>
      <c r="AW36" s="29"/>
      <c r="AX36" s="37">
        <f t="shared" si="25"/>
        <v>116169.303</v>
      </c>
      <c r="AY36" s="27">
        <f t="shared" si="26"/>
        <v>11.199999999999998</v>
      </c>
      <c r="AZ36" s="26">
        <f t="shared" si="27"/>
        <v>115924.098</v>
      </c>
      <c r="BA36" s="27">
        <f t="shared" si="28"/>
        <v>12.133333333333335</v>
      </c>
      <c r="BB36" s="26">
        <f t="shared" si="29"/>
        <v>114838.37700000001</v>
      </c>
      <c r="BC36" s="27">
        <f t="shared" si="30"/>
        <v>12.666666666666666</v>
      </c>
      <c r="BD36" s="26">
        <f t="shared" si="31"/>
        <v>113406.777</v>
      </c>
      <c r="BE36" s="27">
        <f t="shared" si="32"/>
        <v>13.066666666666668</v>
      </c>
      <c r="BF36" s="26">
        <f t="shared" si="33"/>
        <v>120611.554</v>
      </c>
      <c r="BG36" s="30">
        <f t="shared" si="34"/>
        <v>11.266666666666666</v>
      </c>
      <c r="BH36" s="26">
        <f t="shared" si="35"/>
        <v>118796.349</v>
      </c>
      <c r="BI36" s="27">
        <f t="shared" si="36"/>
        <v>10.5</v>
      </c>
      <c r="BJ36" s="112">
        <f t="shared" si="37"/>
        <v>109277.12</v>
      </c>
      <c r="BK36" s="28">
        <f t="shared" si="38"/>
        <v>15.133333333333333</v>
      </c>
      <c r="BL36" s="29"/>
      <c r="BM36" s="29"/>
      <c r="BN36" s="81">
        <f t="shared" si="39"/>
        <v>281142.93400000001</v>
      </c>
      <c r="BO36" s="27">
        <f t="shared" si="48"/>
        <v>0.14999999999999947</v>
      </c>
      <c r="BP36" s="27">
        <f t="shared" si="40"/>
        <v>277280.49599999998</v>
      </c>
      <c r="BQ36" s="27">
        <f t="shared" si="49"/>
        <v>1.7166666666666668</v>
      </c>
      <c r="BR36" s="27">
        <f t="shared" si="41"/>
        <v>275062.36300000001</v>
      </c>
      <c r="BS36" s="27">
        <f t="shared" si="50"/>
        <v>3.2333333333333329</v>
      </c>
      <c r="BT36" s="27">
        <f t="shared" si="42"/>
        <v>267540.46100000001</v>
      </c>
      <c r="BU36" s="27">
        <f t="shared" si="51"/>
        <v>2.1833333333333336</v>
      </c>
      <c r="BV36" s="27">
        <f t="shared" si="43"/>
        <v>281817.141</v>
      </c>
      <c r="BW36" s="27">
        <f t="shared" si="52"/>
        <v>-0.60000000000000053</v>
      </c>
      <c r="BX36" s="27">
        <f t="shared" si="44"/>
        <v>273713.27100000001</v>
      </c>
      <c r="BY36" s="27">
        <f t="shared" si="45"/>
        <v>3.3333333333333215E-2</v>
      </c>
      <c r="BZ36" s="112">
        <f t="shared" si="46"/>
        <v>260675.03499999997</v>
      </c>
      <c r="CA36" s="27">
        <f t="shared" si="47"/>
        <v>4.3166666666666664</v>
      </c>
    </row>
    <row r="37" spans="1:79" ht="32.25" hidden="1" customHeight="1" thickBot="1">
      <c r="A37" s="206"/>
      <c r="B37" s="31"/>
      <c r="C37" s="27"/>
      <c r="D37" s="26"/>
      <c r="E37" s="27"/>
      <c r="F37" s="26"/>
      <c r="G37" s="27">
        <v>47</v>
      </c>
      <c r="H37" s="27"/>
      <c r="I37" s="27"/>
      <c r="J37" s="27"/>
      <c r="K37" s="27"/>
      <c r="L37" s="27"/>
      <c r="M37" s="30"/>
      <c r="N37" s="27"/>
      <c r="O37" s="104"/>
      <c r="P37" s="29"/>
      <c r="Q37" s="29"/>
      <c r="R37" s="37"/>
      <c r="S37" s="27"/>
      <c r="T37" s="26"/>
      <c r="U37" s="27"/>
      <c r="V37" s="26"/>
      <c r="W37" s="27">
        <v>52</v>
      </c>
      <c r="X37" s="27"/>
      <c r="Y37" s="27"/>
      <c r="Z37" s="27"/>
      <c r="AA37" s="30"/>
      <c r="AB37" s="27"/>
      <c r="AC37" s="30"/>
      <c r="AD37" s="27"/>
      <c r="AE37" s="104"/>
      <c r="AF37" s="29"/>
      <c r="AG37" s="29"/>
      <c r="AH37" s="31"/>
      <c r="AI37" s="27"/>
      <c r="AJ37" s="26"/>
      <c r="AK37" s="27"/>
      <c r="AL37" s="26"/>
      <c r="AM37" s="27"/>
      <c r="AN37" s="27"/>
      <c r="AO37" s="27"/>
      <c r="AP37" s="27"/>
      <c r="AQ37" s="30"/>
      <c r="AR37" s="27"/>
      <c r="AS37" s="29"/>
      <c r="AT37" s="27"/>
      <c r="AU37" s="104"/>
      <c r="AV37" s="29"/>
      <c r="AW37" s="29"/>
      <c r="AX37" s="37">
        <f t="shared" si="25"/>
        <v>0</v>
      </c>
      <c r="AY37" s="27" t="e">
        <f t="shared" si="26"/>
        <v>#DIV/0!</v>
      </c>
      <c r="AZ37" s="26">
        <f t="shared" si="27"/>
        <v>0</v>
      </c>
      <c r="BA37" s="27" t="e">
        <f t="shared" si="28"/>
        <v>#DIV/0!</v>
      </c>
      <c r="BB37" s="26">
        <f t="shared" si="29"/>
        <v>0</v>
      </c>
      <c r="BC37" s="27">
        <f t="shared" si="30"/>
        <v>49.5</v>
      </c>
      <c r="BD37" s="26">
        <f t="shared" si="31"/>
        <v>0</v>
      </c>
      <c r="BE37" s="27" t="e">
        <f t="shared" si="32"/>
        <v>#DIV/0!</v>
      </c>
      <c r="BF37" s="26">
        <f t="shared" si="33"/>
        <v>0</v>
      </c>
      <c r="BG37" s="30" t="e">
        <f t="shared" si="34"/>
        <v>#DIV/0!</v>
      </c>
      <c r="BH37" s="26">
        <f t="shared" si="35"/>
        <v>0</v>
      </c>
      <c r="BI37" s="27" t="e">
        <f t="shared" si="36"/>
        <v>#DIV/0!</v>
      </c>
      <c r="BJ37" s="161">
        <f t="shared" si="37"/>
        <v>0</v>
      </c>
      <c r="BK37" s="28" t="e">
        <f t="shared" si="38"/>
        <v>#DIV/0!</v>
      </c>
      <c r="BL37" s="60"/>
      <c r="BM37" s="60"/>
      <c r="BN37" s="88">
        <f t="shared" si="39"/>
        <v>0</v>
      </c>
      <c r="BO37" s="27" t="e">
        <f t="shared" si="48"/>
        <v>#DIV/0!</v>
      </c>
      <c r="BP37" s="27">
        <f t="shared" si="40"/>
        <v>0</v>
      </c>
      <c r="BQ37" s="27" t="e">
        <f t="shared" si="49"/>
        <v>#DIV/0!</v>
      </c>
      <c r="BR37" s="27">
        <f t="shared" si="41"/>
        <v>0</v>
      </c>
      <c r="BS37" s="27" t="e">
        <f t="shared" si="50"/>
        <v>#DIV/0!</v>
      </c>
      <c r="BT37" s="27">
        <f t="shared" si="42"/>
        <v>0</v>
      </c>
      <c r="BU37" s="27" t="e">
        <f t="shared" si="51"/>
        <v>#DIV/0!</v>
      </c>
      <c r="BV37" s="27">
        <f t="shared" si="43"/>
        <v>0</v>
      </c>
      <c r="BW37" s="87" t="e">
        <f t="shared" si="52"/>
        <v>#DIV/0!</v>
      </c>
      <c r="BX37" s="27">
        <f t="shared" si="44"/>
        <v>0</v>
      </c>
      <c r="BY37" s="87" t="e">
        <f t="shared" si="45"/>
        <v>#DIV/0!</v>
      </c>
      <c r="BZ37" s="112">
        <f t="shared" si="46"/>
        <v>0</v>
      </c>
      <c r="CA37" s="87" t="e">
        <f t="shared" si="47"/>
        <v>#DIV/0!</v>
      </c>
    </row>
    <row r="38" spans="1:79" ht="32.25" customHeight="1" thickBot="1">
      <c r="A38" s="205" t="s">
        <v>4</v>
      </c>
      <c r="B38" s="31">
        <v>1153300.443</v>
      </c>
      <c r="C38" s="27">
        <v>5.6</v>
      </c>
      <c r="D38" s="26">
        <v>1164950.1429999999</v>
      </c>
      <c r="E38" s="27">
        <v>5</v>
      </c>
      <c r="F38" s="26">
        <v>1146627.781</v>
      </c>
      <c r="G38" s="27">
        <v>4.0999999999999996</v>
      </c>
      <c r="H38" s="27">
        <v>1107149.8230000001</v>
      </c>
      <c r="I38" s="27">
        <v>5</v>
      </c>
      <c r="J38" s="27">
        <v>1160235.1029999999</v>
      </c>
      <c r="K38" s="27">
        <v>4.0999999999999996</v>
      </c>
      <c r="L38" s="27">
        <v>1150409.561</v>
      </c>
      <c r="M38" s="30">
        <v>3.2</v>
      </c>
      <c r="N38" s="27">
        <v>1034145.674</v>
      </c>
      <c r="O38" s="104">
        <v>11.5</v>
      </c>
      <c r="P38" s="29"/>
      <c r="Q38" s="29"/>
      <c r="R38" s="37">
        <v>1280471.885</v>
      </c>
      <c r="S38" s="27">
        <v>6.3</v>
      </c>
      <c r="T38" s="26">
        <v>1053572.7250000001</v>
      </c>
      <c r="U38" s="27">
        <v>10.6</v>
      </c>
      <c r="V38" s="26">
        <v>1096277.2960000001</v>
      </c>
      <c r="W38" s="27">
        <v>7.8</v>
      </c>
      <c r="X38" s="27">
        <v>1040917.6</v>
      </c>
      <c r="Y38" s="27">
        <v>10.5</v>
      </c>
      <c r="Z38" s="27">
        <v>1119149.2</v>
      </c>
      <c r="AA38" s="30">
        <v>7.7</v>
      </c>
      <c r="AB38" s="27">
        <v>1082788.426</v>
      </c>
      <c r="AC38" s="30">
        <v>10.1</v>
      </c>
      <c r="AD38" s="27">
        <v>958931.84</v>
      </c>
      <c r="AE38" s="104">
        <v>13.1</v>
      </c>
      <c r="AF38" s="29"/>
      <c r="AG38" s="29"/>
      <c r="AH38" s="31">
        <v>960229.29200000002</v>
      </c>
      <c r="AI38" s="27">
        <v>15.9</v>
      </c>
      <c r="AJ38" s="26">
        <v>906655.55599999998</v>
      </c>
      <c r="AK38" s="27">
        <v>16.600000000000001</v>
      </c>
      <c r="AL38" s="26">
        <v>895785.62699999998</v>
      </c>
      <c r="AM38" s="27">
        <v>17.899999999999999</v>
      </c>
      <c r="AN38" s="27">
        <v>905279.98199999996</v>
      </c>
      <c r="AO38" s="27">
        <v>18.8</v>
      </c>
      <c r="AP38" s="27">
        <v>927389.99199999997</v>
      </c>
      <c r="AQ38" s="30">
        <v>19.899999999999999</v>
      </c>
      <c r="AR38" s="27">
        <v>934691.75399999996</v>
      </c>
      <c r="AS38" s="29">
        <v>18.100000000000001</v>
      </c>
      <c r="AT38" s="27">
        <v>909899.15899999999</v>
      </c>
      <c r="AU38" s="104">
        <v>15</v>
      </c>
      <c r="AV38" s="29"/>
      <c r="AW38" s="29"/>
      <c r="AX38" s="37">
        <f t="shared" si="25"/>
        <v>3394001.6199999996</v>
      </c>
      <c r="AY38" s="27">
        <f t="shared" si="26"/>
        <v>9.2666666666666657</v>
      </c>
      <c r="AZ38" s="26">
        <f t="shared" si="27"/>
        <v>3125178.4239999996</v>
      </c>
      <c r="BA38" s="27">
        <f t="shared" si="28"/>
        <v>10.733333333333334</v>
      </c>
      <c r="BB38" s="26">
        <f t="shared" si="29"/>
        <v>3138690.7039999999</v>
      </c>
      <c r="BC38" s="27">
        <f t="shared" si="30"/>
        <v>9.9333333333333318</v>
      </c>
      <c r="BD38" s="26">
        <f t="shared" si="31"/>
        <v>3053347.4049999998</v>
      </c>
      <c r="BE38" s="27">
        <f t="shared" si="32"/>
        <v>11.433333333333332</v>
      </c>
      <c r="BF38" s="26">
        <f t="shared" si="33"/>
        <v>3206774.2949999999</v>
      </c>
      <c r="BG38" s="30">
        <f t="shared" si="34"/>
        <v>10.566666666666666</v>
      </c>
      <c r="BH38" s="26">
        <f t="shared" si="35"/>
        <v>3167889.7409999995</v>
      </c>
      <c r="BI38" s="27">
        <f t="shared" si="36"/>
        <v>10.466666666666667</v>
      </c>
      <c r="BJ38" s="112">
        <f t="shared" si="37"/>
        <v>2902976.673</v>
      </c>
      <c r="BK38" s="28">
        <f t="shared" si="38"/>
        <v>13.200000000000001</v>
      </c>
      <c r="BL38" s="29"/>
      <c r="BM38" s="29"/>
      <c r="BN38" s="81">
        <f t="shared" si="39"/>
        <v>7713170.1340000005</v>
      </c>
      <c r="BO38" s="27">
        <f t="shared" si="48"/>
        <v>-0.89999999999999947</v>
      </c>
      <c r="BP38" s="27">
        <f t="shared" si="40"/>
        <v>7338437.2630000003</v>
      </c>
      <c r="BQ38" s="27">
        <f t="shared" si="49"/>
        <v>1.1333333333333337</v>
      </c>
      <c r="BR38" s="27">
        <f t="shared" si="41"/>
        <v>7423190.0209999997</v>
      </c>
      <c r="BS38" s="27">
        <f t="shared" si="50"/>
        <v>-1.4833333333333334</v>
      </c>
      <c r="BT38" s="27">
        <f t="shared" si="42"/>
        <v>7041512.0769999996</v>
      </c>
      <c r="BU38" s="27">
        <f t="shared" si="51"/>
        <v>0.75</v>
      </c>
      <c r="BV38" s="27">
        <f t="shared" si="43"/>
        <v>7435484.8310000002</v>
      </c>
      <c r="BW38" s="27">
        <f t="shared" si="52"/>
        <v>-1.9500000000000002</v>
      </c>
      <c r="BX38" s="27">
        <f t="shared" si="44"/>
        <v>7210234.8379999995</v>
      </c>
      <c r="BY38" s="27">
        <f t="shared" si="45"/>
        <v>1.0333333333333332</v>
      </c>
      <c r="BZ38" s="112">
        <f t="shared" si="46"/>
        <v>6767033.2609999999</v>
      </c>
      <c r="CA38" s="27">
        <f t="shared" si="47"/>
        <v>3.416666666666667</v>
      </c>
    </row>
    <row r="39" spans="1:79" ht="32.25" hidden="1" customHeight="1" thickBot="1">
      <c r="A39" s="206"/>
      <c r="B39" s="31"/>
      <c r="C39" s="27"/>
      <c r="D39" s="26"/>
      <c r="E39" s="27"/>
      <c r="F39" s="26"/>
      <c r="G39" s="27"/>
      <c r="H39" s="27"/>
      <c r="I39" s="27"/>
      <c r="J39" s="27"/>
      <c r="K39" s="27"/>
      <c r="L39" s="27"/>
      <c r="M39" s="30"/>
      <c r="N39" s="27"/>
      <c r="O39" s="104"/>
      <c r="P39" s="29"/>
      <c r="Q39" s="29"/>
      <c r="R39" s="37"/>
      <c r="S39" s="27"/>
      <c r="T39" s="26"/>
      <c r="U39" s="27"/>
      <c r="V39" s="26"/>
      <c r="W39" s="27"/>
      <c r="X39" s="27"/>
      <c r="Y39" s="27"/>
      <c r="Z39" s="27"/>
      <c r="AA39" s="30"/>
      <c r="AB39" s="27"/>
      <c r="AC39" s="30"/>
      <c r="AD39" s="27"/>
      <c r="AE39" s="104"/>
      <c r="AF39" s="29"/>
      <c r="AG39" s="29"/>
      <c r="AH39" s="31"/>
      <c r="AI39" s="27"/>
      <c r="AJ39" s="26"/>
      <c r="AK39" s="27"/>
      <c r="AL39" s="26"/>
      <c r="AM39" s="27"/>
      <c r="AN39" s="27"/>
      <c r="AO39" s="27"/>
      <c r="AP39" s="27"/>
      <c r="AQ39" s="30"/>
      <c r="AR39" s="27"/>
      <c r="AS39" s="29"/>
      <c r="AT39" s="27"/>
      <c r="AU39" s="104"/>
      <c r="AV39" s="29"/>
      <c r="AW39" s="29"/>
      <c r="AX39" s="37">
        <f t="shared" si="25"/>
        <v>0</v>
      </c>
      <c r="AY39" s="27" t="e">
        <f t="shared" si="26"/>
        <v>#DIV/0!</v>
      </c>
      <c r="AZ39" s="26">
        <f t="shared" si="27"/>
        <v>0</v>
      </c>
      <c r="BA39" s="27" t="e">
        <f t="shared" si="28"/>
        <v>#DIV/0!</v>
      </c>
      <c r="BB39" s="26">
        <f t="shared" si="29"/>
        <v>0</v>
      </c>
      <c r="BC39" s="27" t="e">
        <f t="shared" si="30"/>
        <v>#DIV/0!</v>
      </c>
      <c r="BD39" s="26">
        <f t="shared" si="31"/>
        <v>0</v>
      </c>
      <c r="BE39" s="27" t="e">
        <f t="shared" si="32"/>
        <v>#DIV/0!</v>
      </c>
      <c r="BF39" s="26">
        <f t="shared" si="33"/>
        <v>0</v>
      </c>
      <c r="BG39" s="30" t="e">
        <f t="shared" si="34"/>
        <v>#DIV/0!</v>
      </c>
      <c r="BH39" s="26">
        <f t="shared" si="35"/>
        <v>0</v>
      </c>
      <c r="BI39" s="27" t="e">
        <f t="shared" si="36"/>
        <v>#DIV/0!</v>
      </c>
      <c r="BJ39" s="161">
        <f t="shared" si="37"/>
        <v>0</v>
      </c>
      <c r="BK39" s="28" t="e">
        <f t="shared" si="38"/>
        <v>#DIV/0!</v>
      </c>
      <c r="BL39" s="60"/>
      <c r="BM39" s="60"/>
      <c r="BN39" s="88">
        <f t="shared" si="39"/>
        <v>0</v>
      </c>
      <c r="BO39" s="27" t="e">
        <f t="shared" si="48"/>
        <v>#DIV/0!</v>
      </c>
      <c r="BP39" s="27">
        <f t="shared" si="40"/>
        <v>0</v>
      </c>
      <c r="BQ39" s="27" t="e">
        <f t="shared" si="49"/>
        <v>#DIV/0!</v>
      </c>
      <c r="BR39" s="27">
        <f t="shared" si="41"/>
        <v>0</v>
      </c>
      <c r="BS39" s="27" t="e">
        <f t="shared" si="50"/>
        <v>#DIV/0!</v>
      </c>
      <c r="BT39" s="27">
        <f t="shared" si="42"/>
        <v>0</v>
      </c>
      <c r="BU39" s="27" t="e">
        <f t="shared" si="51"/>
        <v>#DIV/0!</v>
      </c>
      <c r="BV39" s="27">
        <f t="shared" si="43"/>
        <v>0</v>
      </c>
      <c r="BW39" s="87" t="e">
        <f t="shared" si="52"/>
        <v>#DIV/0!</v>
      </c>
      <c r="BX39" s="27">
        <f t="shared" si="44"/>
        <v>0</v>
      </c>
      <c r="BY39" s="87" t="e">
        <f t="shared" si="45"/>
        <v>#DIV/0!</v>
      </c>
      <c r="BZ39" s="112">
        <f t="shared" si="46"/>
        <v>0</v>
      </c>
      <c r="CA39" s="87" t="e">
        <f t="shared" si="47"/>
        <v>#DIV/0!</v>
      </c>
    </row>
    <row r="40" spans="1:79" ht="32.25" customHeight="1" thickBot="1">
      <c r="A40" s="195" t="s">
        <v>35</v>
      </c>
      <c r="B40" s="33">
        <v>1573812.2579999999</v>
      </c>
      <c r="C40" s="27">
        <v>5.6</v>
      </c>
      <c r="D40" s="32">
        <v>1398049.798</v>
      </c>
      <c r="E40" s="27">
        <v>5.7</v>
      </c>
      <c r="F40" s="32">
        <v>1326006.7320000001</v>
      </c>
      <c r="G40" s="27">
        <v>6.7</v>
      </c>
      <c r="H40" s="27">
        <v>1332223.8500000001</v>
      </c>
      <c r="I40" s="27">
        <v>4.9000000000000004</v>
      </c>
      <c r="J40" s="27">
        <v>1343819.574</v>
      </c>
      <c r="K40" s="27">
        <v>3.4</v>
      </c>
      <c r="L40" s="27">
        <v>1316752.3770000001</v>
      </c>
      <c r="M40" s="30">
        <v>3.9</v>
      </c>
      <c r="N40" s="27">
        <v>1215254.7050000001</v>
      </c>
      <c r="O40" s="104">
        <v>9.1999999999999993</v>
      </c>
      <c r="P40" s="29"/>
      <c r="Q40" s="29"/>
      <c r="R40" s="38">
        <v>1572182.7930000001</v>
      </c>
      <c r="S40" s="27">
        <v>8.5</v>
      </c>
      <c r="T40" s="32">
        <v>1328866.683</v>
      </c>
      <c r="U40" s="27">
        <v>11.8</v>
      </c>
      <c r="V40" s="32">
        <v>1274915.3110865599</v>
      </c>
      <c r="W40" s="27">
        <v>9.4</v>
      </c>
      <c r="X40" s="27">
        <v>1267763.7741516</v>
      </c>
      <c r="Y40" s="27">
        <v>11.7</v>
      </c>
      <c r="Z40" s="27">
        <v>1333506.237</v>
      </c>
      <c r="AA40" s="30">
        <v>7</v>
      </c>
      <c r="AB40" s="27">
        <v>1304080.327</v>
      </c>
      <c r="AC40" s="30">
        <v>10.1</v>
      </c>
      <c r="AD40" s="27">
        <v>1182774.7699999998</v>
      </c>
      <c r="AE40" s="166">
        <v>14.9</v>
      </c>
      <c r="AF40" s="176"/>
      <c r="AG40" s="176"/>
      <c r="AH40" s="33">
        <v>1452765.294</v>
      </c>
      <c r="AI40" s="27">
        <v>16.2</v>
      </c>
      <c r="AJ40" s="32">
        <v>1223372.879</v>
      </c>
      <c r="AK40" s="27">
        <v>18.399999999999999</v>
      </c>
      <c r="AL40" s="32">
        <v>1177254.4609999999</v>
      </c>
      <c r="AM40" s="27">
        <v>19</v>
      </c>
      <c r="AN40" s="27">
        <v>1172075.0349999999</v>
      </c>
      <c r="AO40" s="27">
        <v>19.100000000000001</v>
      </c>
      <c r="AP40" s="27">
        <v>1192772.9099999999</v>
      </c>
      <c r="AQ40" s="30">
        <v>19.600000000000001</v>
      </c>
      <c r="AR40" s="27">
        <v>1193482.307</v>
      </c>
      <c r="AS40" s="29">
        <v>16.100000000000001</v>
      </c>
      <c r="AT40" s="27">
        <v>1117359.08</v>
      </c>
      <c r="AU40" s="104">
        <v>16</v>
      </c>
      <c r="AV40" s="29"/>
      <c r="AW40" s="29"/>
      <c r="AX40" s="37">
        <f t="shared" si="25"/>
        <v>4598760.3449999997</v>
      </c>
      <c r="AY40" s="27">
        <f t="shared" si="26"/>
        <v>10.1</v>
      </c>
      <c r="AZ40" s="26">
        <f t="shared" si="27"/>
        <v>3950289.3599999994</v>
      </c>
      <c r="BA40" s="27">
        <f t="shared" si="28"/>
        <v>11.966666666666667</v>
      </c>
      <c r="BB40" s="26">
        <f t="shared" si="29"/>
        <v>3778176.5040865596</v>
      </c>
      <c r="BC40" s="27">
        <f t="shared" si="30"/>
        <v>11.700000000000001</v>
      </c>
      <c r="BD40" s="26">
        <f t="shared" si="31"/>
        <v>3772062.6591515997</v>
      </c>
      <c r="BE40" s="27">
        <f t="shared" si="32"/>
        <v>11.9</v>
      </c>
      <c r="BF40" s="26">
        <f t="shared" si="33"/>
        <v>3870098.7209999999</v>
      </c>
      <c r="BG40" s="30">
        <f t="shared" si="34"/>
        <v>10</v>
      </c>
      <c r="BH40" s="26">
        <f t="shared" si="35"/>
        <v>3814315.0109999999</v>
      </c>
      <c r="BI40" s="27">
        <f t="shared" si="36"/>
        <v>10.033333333333333</v>
      </c>
      <c r="BJ40" s="112">
        <f t="shared" si="37"/>
        <v>3515388.5549999997</v>
      </c>
      <c r="BK40" s="28">
        <f t="shared" si="38"/>
        <v>13.366666666666667</v>
      </c>
      <c r="BL40" s="29"/>
      <c r="BM40" s="29"/>
      <c r="BN40" s="81">
        <f t="shared" si="39"/>
        <v>9921864.0259999987</v>
      </c>
      <c r="BO40" s="27">
        <f t="shared" si="48"/>
        <v>-1.2333333333333325</v>
      </c>
      <c r="BP40" s="27">
        <f t="shared" si="40"/>
        <v>8552750.0810000002</v>
      </c>
      <c r="BQ40" s="27">
        <f t="shared" si="49"/>
        <v>1.0666666666666664</v>
      </c>
      <c r="BR40" s="27">
        <f t="shared" si="41"/>
        <v>8216074.2640865594</v>
      </c>
      <c r="BS40" s="27">
        <f t="shared" si="50"/>
        <v>-9.9999999999999645E-2</v>
      </c>
      <c r="BT40" s="27">
        <f t="shared" si="42"/>
        <v>8101617.7071516002</v>
      </c>
      <c r="BU40" s="27">
        <f t="shared" si="51"/>
        <v>0.66666666666666696</v>
      </c>
      <c r="BV40" s="27">
        <f t="shared" si="43"/>
        <v>8265457.1424999991</v>
      </c>
      <c r="BW40" s="27">
        <f t="shared" si="52"/>
        <v>-2.666666666666667</v>
      </c>
      <c r="BX40" s="27">
        <f t="shared" si="44"/>
        <v>8102138.6758270096</v>
      </c>
      <c r="BY40" s="27">
        <f t="shared" si="45"/>
        <v>-0.58333333333333393</v>
      </c>
      <c r="BZ40" s="112">
        <f t="shared" si="46"/>
        <v>7627921.4101959998</v>
      </c>
      <c r="CA40" s="27">
        <f t="shared" si="47"/>
        <v>3.1</v>
      </c>
    </row>
    <row r="41" spans="1:79" ht="32.25" hidden="1" customHeight="1" thickBot="1">
      <c r="A41" s="196"/>
      <c r="B41" s="33"/>
      <c r="C41" s="27"/>
      <c r="D41" s="32"/>
      <c r="E41" s="27"/>
      <c r="F41" s="32"/>
      <c r="G41" s="27"/>
      <c r="H41" s="27"/>
      <c r="I41" s="27"/>
      <c r="J41" s="27"/>
      <c r="K41" s="27"/>
      <c r="L41" s="27"/>
      <c r="M41" s="30"/>
      <c r="N41" s="27"/>
      <c r="O41" s="104"/>
      <c r="P41" s="29"/>
      <c r="Q41" s="29"/>
      <c r="R41" s="38"/>
      <c r="S41" s="27"/>
      <c r="T41" s="32"/>
      <c r="U41" s="27"/>
      <c r="V41" s="32"/>
      <c r="W41" s="27"/>
      <c r="X41" s="27"/>
      <c r="Y41" s="27">
        <v>53</v>
      </c>
      <c r="Z41" s="27"/>
      <c r="AA41" s="30"/>
      <c r="AB41" s="27"/>
      <c r="AC41" s="30"/>
      <c r="AD41" s="27"/>
      <c r="AE41" s="104"/>
      <c r="AF41" s="29"/>
      <c r="AG41" s="29"/>
      <c r="AH41" s="33"/>
      <c r="AI41" s="27"/>
      <c r="AJ41" s="32"/>
      <c r="AK41" s="27"/>
      <c r="AL41" s="32"/>
      <c r="AM41" s="27"/>
      <c r="AN41" s="27"/>
      <c r="AO41" s="27">
        <v>66</v>
      </c>
      <c r="AP41" s="27"/>
      <c r="AQ41" s="30"/>
      <c r="AR41" s="27"/>
      <c r="AS41" s="29"/>
      <c r="AT41" s="27"/>
      <c r="AU41" s="104"/>
      <c r="AV41" s="29"/>
      <c r="AW41" s="29"/>
      <c r="AX41" s="37">
        <f t="shared" si="25"/>
        <v>0</v>
      </c>
      <c r="AY41" s="27" t="e">
        <f t="shared" si="26"/>
        <v>#DIV/0!</v>
      </c>
      <c r="AZ41" s="26">
        <f t="shared" si="27"/>
        <v>0</v>
      </c>
      <c r="BA41" s="27" t="e">
        <f t="shared" si="28"/>
        <v>#DIV/0!</v>
      </c>
      <c r="BB41" s="26">
        <f t="shared" si="29"/>
        <v>0</v>
      </c>
      <c r="BC41" s="27" t="e">
        <f t="shared" si="30"/>
        <v>#DIV/0!</v>
      </c>
      <c r="BD41" s="26">
        <f t="shared" si="31"/>
        <v>0</v>
      </c>
      <c r="BE41" s="27">
        <f t="shared" si="32"/>
        <v>59.5</v>
      </c>
      <c r="BF41" s="26">
        <f t="shared" si="33"/>
        <v>0</v>
      </c>
      <c r="BG41" s="30" t="e">
        <f t="shared" si="34"/>
        <v>#DIV/0!</v>
      </c>
      <c r="BH41" s="26">
        <f t="shared" si="35"/>
        <v>0</v>
      </c>
      <c r="BI41" s="27" t="e">
        <f t="shared" si="36"/>
        <v>#DIV/0!</v>
      </c>
      <c r="BJ41" s="161">
        <f t="shared" si="37"/>
        <v>0</v>
      </c>
      <c r="BK41" s="28" t="e">
        <f t="shared" si="38"/>
        <v>#DIV/0!</v>
      </c>
      <c r="BL41" s="60"/>
      <c r="BM41" s="60"/>
      <c r="BN41" s="88">
        <f t="shared" si="39"/>
        <v>0</v>
      </c>
      <c r="BO41" s="27" t="e">
        <f t="shared" si="48"/>
        <v>#DIV/0!</v>
      </c>
      <c r="BP41" s="27">
        <f t="shared" si="40"/>
        <v>0</v>
      </c>
      <c r="BQ41" s="27" t="e">
        <f t="shared" si="49"/>
        <v>#DIV/0!</v>
      </c>
      <c r="BR41" s="27">
        <f t="shared" si="41"/>
        <v>0</v>
      </c>
      <c r="BS41" s="27" t="e">
        <f t="shared" si="50"/>
        <v>#DIV/0!</v>
      </c>
      <c r="BT41" s="27">
        <f t="shared" si="42"/>
        <v>0</v>
      </c>
      <c r="BU41" s="27" t="e">
        <f t="shared" si="51"/>
        <v>#DIV/0!</v>
      </c>
      <c r="BV41" s="27">
        <f t="shared" si="43"/>
        <v>0</v>
      </c>
      <c r="BW41" s="87" t="e">
        <f t="shared" si="52"/>
        <v>#DIV/0!</v>
      </c>
      <c r="BX41" s="27">
        <f t="shared" si="44"/>
        <v>0</v>
      </c>
      <c r="BY41" s="87" t="e">
        <f t="shared" si="45"/>
        <v>#DIV/0!</v>
      </c>
      <c r="BZ41" s="112">
        <f t="shared" si="46"/>
        <v>0</v>
      </c>
      <c r="CA41" s="87" t="e">
        <f t="shared" si="47"/>
        <v>#DIV/0!</v>
      </c>
    </row>
    <row r="42" spans="1:79" ht="32.25" customHeight="1" thickBot="1">
      <c r="A42" s="195" t="s">
        <v>5</v>
      </c>
      <c r="B42" s="31">
        <v>705798.08299999998</v>
      </c>
      <c r="C42" s="27">
        <v>4.7</v>
      </c>
      <c r="D42" s="26">
        <v>704715.11899999995</v>
      </c>
      <c r="E42" s="27">
        <v>5.5</v>
      </c>
      <c r="F42" s="26">
        <v>673263.245</v>
      </c>
      <c r="G42" s="27">
        <v>8.6999999999999993</v>
      </c>
      <c r="H42" s="27">
        <v>594648.03300000005</v>
      </c>
      <c r="I42" s="27">
        <v>5.8</v>
      </c>
      <c r="J42" s="27">
        <v>714134.48400000005</v>
      </c>
      <c r="K42" s="27">
        <v>2.9</v>
      </c>
      <c r="L42" s="27">
        <v>699551.36</v>
      </c>
      <c r="M42" s="30">
        <v>3.8</v>
      </c>
      <c r="N42" s="27">
        <v>626648.33299999998</v>
      </c>
      <c r="O42" s="104">
        <v>9.6</v>
      </c>
      <c r="P42" s="29"/>
      <c r="Q42" s="29"/>
      <c r="R42" s="37">
        <v>648767.81000000006</v>
      </c>
      <c r="S42" s="27">
        <v>12.6</v>
      </c>
      <c r="T42" s="26">
        <v>632283.41399999999</v>
      </c>
      <c r="U42" s="27">
        <v>13.9</v>
      </c>
      <c r="V42" s="26">
        <v>637402.20400000003</v>
      </c>
      <c r="W42" s="27">
        <v>12.7</v>
      </c>
      <c r="X42" s="27">
        <v>546645.60199999996</v>
      </c>
      <c r="Y42" s="27">
        <v>13.1</v>
      </c>
      <c r="Z42" s="27">
        <v>695193.16799999995</v>
      </c>
      <c r="AA42" s="30">
        <v>7.7</v>
      </c>
      <c r="AB42" s="27">
        <v>647151.35400000005</v>
      </c>
      <c r="AC42" s="30">
        <v>12.2</v>
      </c>
      <c r="AD42" s="27">
        <v>581424.25600000005</v>
      </c>
      <c r="AE42" s="104">
        <v>17.8</v>
      </c>
      <c r="AF42" s="29"/>
      <c r="AG42" s="29"/>
      <c r="AH42" s="31">
        <v>613400.51540000003</v>
      </c>
      <c r="AI42" s="27">
        <v>18.2</v>
      </c>
      <c r="AJ42" s="26">
        <v>607388.83600000001</v>
      </c>
      <c r="AK42" s="27">
        <v>20.2</v>
      </c>
      <c r="AL42" s="26">
        <v>593384.69499999995</v>
      </c>
      <c r="AM42" s="27">
        <v>18.2</v>
      </c>
      <c r="AN42" s="27">
        <v>502362.196</v>
      </c>
      <c r="AO42" s="27">
        <v>20.100000000000001</v>
      </c>
      <c r="AP42" s="27">
        <v>602451.43799999997</v>
      </c>
      <c r="AQ42" s="30">
        <v>17.2</v>
      </c>
      <c r="AR42" s="27">
        <v>598137.04399999999</v>
      </c>
      <c r="AS42" s="29">
        <v>15.5</v>
      </c>
      <c r="AT42" s="27">
        <v>574227.05299999996</v>
      </c>
      <c r="AU42" s="104">
        <v>16.7</v>
      </c>
      <c r="AV42" s="29"/>
      <c r="AW42" s="29"/>
      <c r="AX42" s="37">
        <f t="shared" si="25"/>
        <v>1967966.4084000001</v>
      </c>
      <c r="AY42" s="27">
        <f t="shared" si="26"/>
        <v>11.833333333333334</v>
      </c>
      <c r="AZ42" s="26">
        <f t="shared" si="27"/>
        <v>1944387.3689999999</v>
      </c>
      <c r="BA42" s="27">
        <f t="shared" si="28"/>
        <v>13.199999999999998</v>
      </c>
      <c r="BB42" s="26">
        <f t="shared" si="29"/>
        <v>1904050.1439999999</v>
      </c>
      <c r="BC42" s="27">
        <f t="shared" si="30"/>
        <v>13.199999999999998</v>
      </c>
      <c r="BD42" s="26">
        <f t="shared" si="31"/>
        <v>1643655.831</v>
      </c>
      <c r="BE42" s="27">
        <f t="shared" si="32"/>
        <v>13</v>
      </c>
      <c r="BF42" s="26">
        <f t="shared" si="33"/>
        <v>2011779.0899999999</v>
      </c>
      <c r="BG42" s="30">
        <f t="shared" si="34"/>
        <v>9.2666666666666657</v>
      </c>
      <c r="BH42" s="26">
        <f t="shared" si="35"/>
        <v>1944839.7580000001</v>
      </c>
      <c r="BI42" s="27">
        <f t="shared" si="36"/>
        <v>10.5</v>
      </c>
      <c r="BJ42" s="112">
        <f t="shared" si="37"/>
        <v>1782299.642</v>
      </c>
      <c r="BK42" s="28">
        <f t="shared" si="38"/>
        <v>14.699999999999998</v>
      </c>
      <c r="BL42" s="29"/>
      <c r="BM42" s="29"/>
      <c r="BN42" s="81">
        <f t="shared" si="39"/>
        <v>4498675.1134000001</v>
      </c>
      <c r="BO42" s="27">
        <f t="shared" si="48"/>
        <v>-0.75</v>
      </c>
      <c r="BP42" s="27">
        <f t="shared" si="40"/>
        <v>4432111.8039999995</v>
      </c>
      <c r="BQ42" s="27">
        <f t="shared" si="49"/>
        <v>1.2833333333333314</v>
      </c>
      <c r="BR42" s="27">
        <f t="shared" si="41"/>
        <v>4382946.0039999997</v>
      </c>
      <c r="BS42" s="27">
        <f t="shared" si="50"/>
        <v>1.1499999999999986</v>
      </c>
      <c r="BT42" s="27">
        <f t="shared" si="42"/>
        <v>3791432.1599999997</v>
      </c>
      <c r="BU42" s="27">
        <f t="shared" si="51"/>
        <v>0.63333333333333286</v>
      </c>
      <c r="BV42" s="27">
        <f t="shared" si="43"/>
        <v>4512886.3559999997</v>
      </c>
      <c r="BW42" s="27">
        <f t="shared" si="52"/>
        <v>-2.95</v>
      </c>
      <c r="BX42" s="27">
        <f t="shared" si="44"/>
        <v>4398261.6809999999</v>
      </c>
      <c r="BY42" s="27">
        <f t="shared" si="45"/>
        <v>-0.7833333333333341</v>
      </c>
      <c r="BZ42" s="112">
        <f t="shared" si="46"/>
        <v>4107399.4929999998</v>
      </c>
      <c r="CA42" s="27">
        <f t="shared" si="47"/>
        <v>4.0999999999999988</v>
      </c>
    </row>
    <row r="43" spans="1:79" ht="32.25" hidden="1" customHeight="1" thickBot="1">
      <c r="A43" s="196"/>
      <c r="B43" s="31"/>
      <c r="C43" s="27"/>
      <c r="D43" s="26"/>
      <c r="E43" s="27">
        <v>42</v>
      </c>
      <c r="F43" s="26"/>
      <c r="G43" s="27">
        <v>48</v>
      </c>
      <c r="H43" s="27"/>
      <c r="I43" s="27">
        <v>43</v>
      </c>
      <c r="J43" s="27"/>
      <c r="K43" s="27"/>
      <c r="L43" s="27"/>
      <c r="M43" s="30"/>
      <c r="N43" s="27"/>
      <c r="O43" s="104"/>
      <c r="P43" s="29"/>
      <c r="Q43" s="29"/>
      <c r="R43" s="37"/>
      <c r="S43" s="27"/>
      <c r="T43" s="26"/>
      <c r="U43" s="27"/>
      <c r="V43" s="26"/>
      <c r="W43" s="27"/>
      <c r="X43" s="27"/>
      <c r="Y43" s="27"/>
      <c r="Z43" s="27"/>
      <c r="AA43" s="30"/>
      <c r="AB43" s="27"/>
      <c r="AC43" s="30"/>
      <c r="AD43" s="27"/>
      <c r="AE43" s="104"/>
      <c r="AF43" s="29"/>
      <c r="AG43" s="29"/>
      <c r="AH43" s="31"/>
      <c r="AI43" s="27"/>
      <c r="AJ43" s="26"/>
      <c r="AK43" s="27"/>
      <c r="AL43" s="26"/>
      <c r="AM43" s="27"/>
      <c r="AN43" s="27"/>
      <c r="AO43" s="27">
        <v>68</v>
      </c>
      <c r="AP43" s="27"/>
      <c r="AQ43" s="30"/>
      <c r="AR43" s="27"/>
      <c r="AS43" s="29"/>
      <c r="AT43" s="27"/>
      <c r="AU43" s="104"/>
      <c r="AV43" s="29"/>
      <c r="AW43" s="29"/>
      <c r="AX43" s="37">
        <f t="shared" si="25"/>
        <v>0</v>
      </c>
      <c r="AY43" s="27" t="e">
        <f t="shared" si="26"/>
        <v>#DIV/0!</v>
      </c>
      <c r="AZ43" s="26">
        <f t="shared" si="27"/>
        <v>0</v>
      </c>
      <c r="BA43" s="27">
        <f t="shared" si="28"/>
        <v>42</v>
      </c>
      <c r="BB43" s="26">
        <f t="shared" si="29"/>
        <v>0</v>
      </c>
      <c r="BC43" s="27">
        <f t="shared" si="30"/>
        <v>48</v>
      </c>
      <c r="BD43" s="26">
        <f t="shared" si="31"/>
        <v>0</v>
      </c>
      <c r="BE43" s="27">
        <f t="shared" si="32"/>
        <v>55.5</v>
      </c>
      <c r="BF43" s="26">
        <f t="shared" si="33"/>
        <v>0</v>
      </c>
      <c r="BG43" s="30" t="e">
        <f t="shared" si="34"/>
        <v>#DIV/0!</v>
      </c>
      <c r="BH43" s="26">
        <f t="shared" si="35"/>
        <v>0</v>
      </c>
      <c r="BI43" s="27" t="e">
        <f t="shared" si="36"/>
        <v>#DIV/0!</v>
      </c>
      <c r="BJ43" s="161">
        <f t="shared" si="37"/>
        <v>0</v>
      </c>
      <c r="BK43" s="28" t="e">
        <f t="shared" si="38"/>
        <v>#DIV/0!</v>
      </c>
      <c r="BL43" s="60"/>
      <c r="BM43" s="60"/>
      <c r="BN43" s="88">
        <f t="shared" si="39"/>
        <v>0</v>
      </c>
      <c r="BO43" s="27" t="e">
        <f t="shared" si="48"/>
        <v>#DIV/0!</v>
      </c>
      <c r="BP43" s="27">
        <f t="shared" si="40"/>
        <v>0</v>
      </c>
      <c r="BQ43" s="27" t="e">
        <f t="shared" si="49"/>
        <v>#DIV/0!</v>
      </c>
      <c r="BR43" s="27">
        <f t="shared" si="41"/>
        <v>0</v>
      </c>
      <c r="BS43" s="27" t="e">
        <f t="shared" si="50"/>
        <v>#DIV/0!</v>
      </c>
      <c r="BT43" s="27">
        <f t="shared" si="42"/>
        <v>0</v>
      </c>
      <c r="BU43" s="27" t="e">
        <f t="shared" si="51"/>
        <v>#DIV/0!</v>
      </c>
      <c r="BV43" s="27">
        <f t="shared" si="43"/>
        <v>0</v>
      </c>
      <c r="BW43" s="87" t="e">
        <f t="shared" si="52"/>
        <v>#DIV/0!</v>
      </c>
      <c r="BX43" s="27">
        <f t="shared" si="44"/>
        <v>0</v>
      </c>
      <c r="BY43" s="87" t="e">
        <f t="shared" si="45"/>
        <v>#DIV/0!</v>
      </c>
      <c r="BZ43" s="112">
        <f t="shared" si="46"/>
        <v>0</v>
      </c>
      <c r="CA43" s="87" t="e">
        <f t="shared" si="47"/>
        <v>#DIV/0!</v>
      </c>
    </row>
    <row r="44" spans="1:79" ht="32.25" customHeight="1" thickBot="1">
      <c r="A44" s="195" t="s">
        <v>6</v>
      </c>
      <c r="B44" s="31">
        <v>928212.51</v>
      </c>
      <c r="C44" s="27">
        <v>7.3</v>
      </c>
      <c r="D44" s="26">
        <v>889394.777</v>
      </c>
      <c r="E44" s="27">
        <v>7.3</v>
      </c>
      <c r="F44" s="26">
        <v>950288.91299999994</v>
      </c>
      <c r="G44" s="27">
        <v>7.9</v>
      </c>
      <c r="H44" s="27">
        <v>951796.19099999999</v>
      </c>
      <c r="I44" s="27">
        <v>6.3</v>
      </c>
      <c r="J44" s="27">
        <v>237176.671</v>
      </c>
      <c r="K44" s="27">
        <v>4.4000000000000004</v>
      </c>
      <c r="L44" s="27">
        <v>237900.606</v>
      </c>
      <c r="M44" s="30">
        <v>4.5</v>
      </c>
      <c r="N44" s="27">
        <v>216278.22399999999</v>
      </c>
      <c r="O44" s="104">
        <v>9.1</v>
      </c>
      <c r="P44" s="29"/>
      <c r="Q44" s="29"/>
      <c r="R44" s="37">
        <v>949264.88399999996</v>
      </c>
      <c r="S44" s="27">
        <v>9</v>
      </c>
      <c r="T44" s="26">
        <v>949438.09</v>
      </c>
      <c r="U44" s="27">
        <v>12.7</v>
      </c>
      <c r="V44" s="26">
        <v>888242.93799999997</v>
      </c>
      <c r="W44" s="27">
        <v>11.1</v>
      </c>
      <c r="X44" s="27">
        <v>895776.875</v>
      </c>
      <c r="Y44" s="27">
        <v>12.2</v>
      </c>
      <c r="Z44" s="27">
        <v>223039.916</v>
      </c>
      <c r="AA44" s="30">
        <v>9.4</v>
      </c>
      <c r="AB44" s="27">
        <v>215941.663</v>
      </c>
      <c r="AC44" s="30">
        <v>9.9</v>
      </c>
      <c r="AD44" s="27">
        <v>189681.09700000001</v>
      </c>
      <c r="AE44" s="104">
        <v>15.1</v>
      </c>
      <c r="AF44" s="29"/>
      <c r="AG44" s="29"/>
      <c r="AH44" s="31">
        <v>818767.86899999995</v>
      </c>
      <c r="AI44" s="27">
        <v>17.2</v>
      </c>
      <c r="AJ44" s="26">
        <v>896044.30500000005</v>
      </c>
      <c r="AK44" s="27">
        <v>19.7</v>
      </c>
      <c r="AL44" s="26">
        <v>890772.44700000004</v>
      </c>
      <c r="AM44" s="27">
        <v>19.5</v>
      </c>
      <c r="AN44" s="27">
        <v>898030.99</v>
      </c>
      <c r="AO44" s="27">
        <v>20.7</v>
      </c>
      <c r="AP44" s="27">
        <v>177502.02100000001</v>
      </c>
      <c r="AQ44" s="30">
        <v>20.7</v>
      </c>
      <c r="AR44" s="27">
        <v>178105.21899999998</v>
      </c>
      <c r="AS44" s="29">
        <v>17.5</v>
      </c>
      <c r="AT44" s="27">
        <v>183828.52500000002</v>
      </c>
      <c r="AU44" s="104">
        <v>15.4</v>
      </c>
      <c r="AV44" s="29"/>
      <c r="AW44" s="29"/>
      <c r="AX44" s="37">
        <f t="shared" si="25"/>
        <v>2696245.2629999998</v>
      </c>
      <c r="AY44" s="27">
        <f t="shared" si="26"/>
        <v>11.166666666666666</v>
      </c>
      <c r="AZ44" s="26">
        <f t="shared" si="27"/>
        <v>2734877.1720000003</v>
      </c>
      <c r="BA44" s="27">
        <f t="shared" si="28"/>
        <v>13.233333333333334</v>
      </c>
      <c r="BB44" s="26">
        <f t="shared" si="29"/>
        <v>2729304.298</v>
      </c>
      <c r="BC44" s="27">
        <f t="shared" si="30"/>
        <v>12.833333333333334</v>
      </c>
      <c r="BD44" s="26">
        <f t="shared" si="31"/>
        <v>2745604.0559999999</v>
      </c>
      <c r="BE44" s="27">
        <f t="shared" si="32"/>
        <v>13.066666666666668</v>
      </c>
      <c r="BF44" s="26">
        <f t="shared" si="33"/>
        <v>637718.60800000001</v>
      </c>
      <c r="BG44" s="30">
        <f t="shared" si="34"/>
        <v>11.5</v>
      </c>
      <c r="BH44" s="26">
        <f t="shared" si="35"/>
        <v>631947.4879999999</v>
      </c>
      <c r="BI44" s="27">
        <f t="shared" si="36"/>
        <v>10.633333333333333</v>
      </c>
      <c r="BJ44" s="112">
        <f t="shared" si="37"/>
        <v>589787.84600000002</v>
      </c>
      <c r="BK44" s="28">
        <f t="shared" si="38"/>
        <v>13.200000000000001</v>
      </c>
      <c r="BL44" s="29"/>
      <c r="BM44" s="29"/>
      <c r="BN44" s="81">
        <f t="shared" si="39"/>
        <v>5703982.3999999994</v>
      </c>
      <c r="BO44" s="27">
        <f t="shared" si="48"/>
        <v>0.38333333333333286</v>
      </c>
      <c r="BP44" s="27">
        <f t="shared" si="40"/>
        <v>5815815.629999999</v>
      </c>
      <c r="BQ44" s="27">
        <f t="shared" si="49"/>
        <v>2.2166666666666668</v>
      </c>
      <c r="BR44" s="27">
        <f t="shared" si="41"/>
        <v>5866378.8909999998</v>
      </c>
      <c r="BS44" s="27">
        <f t="shared" si="50"/>
        <v>-0.7333333333333325</v>
      </c>
      <c r="BT44" s="27">
        <f t="shared" si="42"/>
        <v>5790673.9460000005</v>
      </c>
      <c r="BU44" s="27">
        <f t="shared" si="51"/>
        <v>1.4333333333333345</v>
      </c>
      <c r="BV44" s="27">
        <f t="shared" si="43"/>
        <v>1554273.8929999999</v>
      </c>
      <c r="BW44" s="27">
        <f t="shared" si="52"/>
        <v>-1.6000000000000005</v>
      </c>
      <c r="BX44" s="27">
        <f t="shared" si="44"/>
        <v>1501949.4409999999</v>
      </c>
      <c r="BY44" s="27">
        <f t="shared" si="45"/>
        <v>-0.56666666666666643</v>
      </c>
      <c r="BZ44" s="112">
        <f t="shared" si="46"/>
        <v>1438643.2510000002</v>
      </c>
      <c r="CA44" s="27">
        <f t="shared" si="47"/>
        <v>2.3666666666666671</v>
      </c>
    </row>
    <row r="45" spans="1:79" ht="32.25" hidden="1" customHeight="1" thickBot="1">
      <c r="A45" s="196"/>
      <c r="B45" s="31"/>
      <c r="C45" s="27">
        <v>45</v>
      </c>
      <c r="D45" s="26"/>
      <c r="E45" s="27"/>
      <c r="F45" s="26"/>
      <c r="G45" s="27"/>
      <c r="H45" s="27"/>
      <c r="I45" s="27"/>
      <c r="J45" s="27"/>
      <c r="K45" s="27"/>
      <c r="L45" s="27"/>
      <c r="M45" s="30"/>
      <c r="N45" s="27"/>
      <c r="O45" s="104"/>
      <c r="P45" s="29"/>
      <c r="Q45" s="29"/>
      <c r="R45" s="37"/>
      <c r="S45" s="27"/>
      <c r="T45" s="26"/>
      <c r="U45" s="27"/>
      <c r="V45" s="26"/>
      <c r="W45" s="27"/>
      <c r="X45" s="27"/>
      <c r="Y45" s="27">
        <v>54</v>
      </c>
      <c r="Z45" s="27"/>
      <c r="AA45" s="30"/>
      <c r="AB45" s="27"/>
      <c r="AC45" s="30"/>
      <c r="AD45" s="27"/>
      <c r="AE45" s="104"/>
      <c r="AF45" s="29"/>
      <c r="AG45" s="29"/>
      <c r="AH45" s="31"/>
      <c r="AI45" s="27"/>
      <c r="AJ45" s="26"/>
      <c r="AK45" s="27"/>
      <c r="AL45" s="26"/>
      <c r="AM45" s="27"/>
      <c r="AN45" s="27"/>
      <c r="AO45" s="27"/>
      <c r="AP45" s="27"/>
      <c r="AQ45" s="30"/>
      <c r="AR45" s="27"/>
      <c r="AS45" s="29"/>
      <c r="AT45" s="27"/>
      <c r="AU45" s="104"/>
      <c r="AV45" s="29"/>
      <c r="AW45" s="29"/>
      <c r="AX45" s="37">
        <f t="shared" si="25"/>
        <v>0</v>
      </c>
      <c r="AY45" s="27">
        <f t="shared" si="26"/>
        <v>45</v>
      </c>
      <c r="AZ45" s="26">
        <f t="shared" si="27"/>
        <v>0</v>
      </c>
      <c r="BA45" s="27" t="e">
        <f t="shared" si="28"/>
        <v>#DIV/0!</v>
      </c>
      <c r="BB45" s="26">
        <f t="shared" si="29"/>
        <v>0</v>
      </c>
      <c r="BC45" s="27" t="e">
        <f t="shared" si="30"/>
        <v>#DIV/0!</v>
      </c>
      <c r="BD45" s="26">
        <f t="shared" si="31"/>
        <v>0</v>
      </c>
      <c r="BE45" s="27">
        <f t="shared" si="32"/>
        <v>54</v>
      </c>
      <c r="BF45" s="26">
        <f t="shared" si="33"/>
        <v>0</v>
      </c>
      <c r="BG45" s="30" t="e">
        <f t="shared" si="34"/>
        <v>#DIV/0!</v>
      </c>
      <c r="BH45" s="26">
        <f t="shared" si="35"/>
        <v>0</v>
      </c>
      <c r="BI45" s="27" t="e">
        <f t="shared" si="36"/>
        <v>#DIV/0!</v>
      </c>
      <c r="BJ45" s="161">
        <f t="shared" si="37"/>
        <v>0</v>
      </c>
      <c r="BK45" s="28" t="e">
        <f t="shared" si="38"/>
        <v>#DIV/0!</v>
      </c>
      <c r="BL45" s="60"/>
      <c r="BM45" s="60"/>
      <c r="BN45" s="88">
        <f t="shared" si="39"/>
        <v>0</v>
      </c>
      <c r="BO45" s="27" t="e">
        <f t="shared" si="48"/>
        <v>#DIV/0!</v>
      </c>
      <c r="BP45" s="27">
        <f t="shared" si="40"/>
        <v>0</v>
      </c>
      <c r="BQ45" s="27" t="e">
        <f t="shared" si="49"/>
        <v>#DIV/0!</v>
      </c>
      <c r="BR45" s="27">
        <f t="shared" si="41"/>
        <v>0</v>
      </c>
      <c r="BS45" s="27" t="e">
        <f t="shared" si="50"/>
        <v>#DIV/0!</v>
      </c>
      <c r="BT45" s="27">
        <f t="shared" si="42"/>
        <v>0</v>
      </c>
      <c r="BU45" s="27">
        <f t="shared" si="51"/>
        <v>28</v>
      </c>
      <c r="BV45" s="27">
        <f t="shared" si="43"/>
        <v>0</v>
      </c>
      <c r="BW45" s="87" t="e">
        <f t="shared" si="52"/>
        <v>#DIV/0!</v>
      </c>
      <c r="BX45" s="27">
        <f t="shared" si="44"/>
        <v>0</v>
      </c>
      <c r="BY45" s="87" t="e">
        <f t="shared" si="45"/>
        <v>#DIV/0!</v>
      </c>
      <c r="BZ45" s="112">
        <f t="shared" si="46"/>
        <v>0</v>
      </c>
      <c r="CA45" s="87" t="e">
        <f t="shared" si="47"/>
        <v>#DIV/0!</v>
      </c>
    </row>
    <row r="46" spans="1:79" ht="32.25" customHeight="1" thickBot="1">
      <c r="A46" s="195" t="s">
        <v>34</v>
      </c>
      <c r="B46" s="33">
        <v>470770.41100000002</v>
      </c>
      <c r="C46" s="27">
        <v>6.5</v>
      </c>
      <c r="D46" s="32">
        <v>485178.30900000001</v>
      </c>
      <c r="E46" s="27">
        <v>2.6</v>
      </c>
      <c r="F46" s="32">
        <v>507445.31640000001</v>
      </c>
      <c r="G46" s="27">
        <v>1.2</v>
      </c>
      <c r="H46" s="27">
        <v>509349.84293599997</v>
      </c>
      <c r="I46" s="27">
        <v>4.4000000000000004</v>
      </c>
      <c r="J46" s="27">
        <v>495456.91700000002</v>
      </c>
      <c r="K46" s="27">
        <v>3.3</v>
      </c>
      <c r="L46" s="27">
        <v>509519.837</v>
      </c>
      <c r="M46" s="30">
        <v>2</v>
      </c>
      <c r="N46" s="27">
        <v>501888.75199999998</v>
      </c>
      <c r="O46" s="104">
        <v>4.3</v>
      </c>
      <c r="P46" s="29"/>
      <c r="Q46" s="29"/>
      <c r="R46" s="38">
        <v>464006.315</v>
      </c>
      <c r="S46" s="27">
        <v>9.3000000000000007</v>
      </c>
      <c r="T46" s="32">
        <v>453434.63199999998</v>
      </c>
      <c r="U46" s="27">
        <v>10.1</v>
      </c>
      <c r="V46" s="32">
        <v>471507.39500000002</v>
      </c>
      <c r="W46" s="27">
        <v>9.6999999999999993</v>
      </c>
      <c r="X46" s="27">
        <v>478101.71600000001</v>
      </c>
      <c r="Y46" s="27">
        <v>11.4</v>
      </c>
      <c r="Z46" s="27">
        <v>465484.74300000002</v>
      </c>
      <c r="AA46" s="30">
        <v>12.2</v>
      </c>
      <c r="AB46" s="27">
        <v>483614.13199999998</v>
      </c>
      <c r="AC46" s="30">
        <v>9.4</v>
      </c>
      <c r="AD46" s="27">
        <v>478721.70299999998</v>
      </c>
      <c r="AE46" s="104">
        <v>11.3</v>
      </c>
      <c r="AF46" s="29"/>
      <c r="AG46" s="29"/>
      <c r="AH46" s="33">
        <v>414581.027</v>
      </c>
      <c r="AI46" s="27">
        <v>17.2</v>
      </c>
      <c r="AJ46" s="32">
        <v>410980.05099999998</v>
      </c>
      <c r="AK46" s="27">
        <v>16.100000000000001</v>
      </c>
      <c r="AL46" s="32">
        <v>422697.54800000001</v>
      </c>
      <c r="AM46" s="27">
        <v>16.8</v>
      </c>
      <c r="AN46" s="27">
        <v>428002.98</v>
      </c>
      <c r="AO46" s="27">
        <v>18.5</v>
      </c>
      <c r="AP46" s="27">
        <v>434960.34100000001</v>
      </c>
      <c r="AQ46" s="30">
        <v>17.3</v>
      </c>
      <c r="AR46" s="27">
        <v>437127.37083999999</v>
      </c>
      <c r="AS46" s="29">
        <v>17.5</v>
      </c>
      <c r="AT46" s="27">
        <v>444627.92099999997</v>
      </c>
      <c r="AU46" s="104">
        <v>16.100000000000001</v>
      </c>
      <c r="AV46" s="29"/>
      <c r="AW46" s="29"/>
      <c r="AX46" s="37">
        <f t="shared" si="25"/>
        <v>1349357.753</v>
      </c>
      <c r="AY46" s="27">
        <f t="shared" si="26"/>
        <v>11</v>
      </c>
      <c r="AZ46" s="26">
        <f t="shared" si="27"/>
        <v>1349592.9920000001</v>
      </c>
      <c r="BA46" s="27">
        <f t="shared" si="28"/>
        <v>9.6</v>
      </c>
      <c r="BB46" s="26">
        <f t="shared" si="29"/>
        <v>1401650.2594000001</v>
      </c>
      <c r="BC46" s="27">
        <f t="shared" si="30"/>
        <v>9.2333333333333325</v>
      </c>
      <c r="BD46" s="26">
        <f t="shared" si="31"/>
        <v>1415454.5389359999</v>
      </c>
      <c r="BE46" s="27">
        <f t="shared" si="32"/>
        <v>11.433333333333332</v>
      </c>
      <c r="BF46" s="26">
        <f t="shared" si="33"/>
        <v>1395902.0010000002</v>
      </c>
      <c r="BG46" s="30">
        <f t="shared" si="34"/>
        <v>10.933333333333332</v>
      </c>
      <c r="BH46" s="26">
        <f t="shared" si="35"/>
        <v>1430261.33984</v>
      </c>
      <c r="BI46" s="27">
        <f t="shared" si="36"/>
        <v>9.6333333333333329</v>
      </c>
      <c r="BJ46" s="112">
        <f t="shared" si="37"/>
        <v>1425238.3759999999</v>
      </c>
      <c r="BK46" s="28">
        <f t="shared" si="38"/>
        <v>10.566666666666668</v>
      </c>
      <c r="BL46" s="29"/>
      <c r="BM46" s="29"/>
      <c r="BN46" s="81">
        <f t="shared" si="39"/>
        <v>3074363.398</v>
      </c>
      <c r="BO46" s="27">
        <f t="shared" si="48"/>
        <v>-2.4499999999999993</v>
      </c>
      <c r="BP46" s="27">
        <f t="shared" si="40"/>
        <v>3069012.8499999996</v>
      </c>
      <c r="BQ46" s="27">
        <f t="shared" si="49"/>
        <v>-2.4666666666666668</v>
      </c>
      <c r="BR46" s="27">
        <f t="shared" si="41"/>
        <v>3151309.5290199998</v>
      </c>
      <c r="BS46" s="27">
        <f t="shared" si="50"/>
        <v>-2.9333333333333336</v>
      </c>
      <c r="BT46" s="27">
        <f t="shared" si="42"/>
        <v>3165903.950156</v>
      </c>
      <c r="BU46" s="27">
        <f t="shared" si="51"/>
        <v>-1.7666666666666675</v>
      </c>
      <c r="BV46" s="27">
        <f t="shared" si="43"/>
        <v>3142870.6689999998</v>
      </c>
      <c r="BW46" s="27">
        <f t="shared" si="52"/>
        <v>-3.2</v>
      </c>
      <c r="BX46" s="27">
        <f t="shared" si="44"/>
        <v>3158781.8244846999</v>
      </c>
      <c r="BY46" s="27">
        <f t="shared" si="45"/>
        <v>-2.083333333333333</v>
      </c>
      <c r="BZ46" s="112">
        <f t="shared" si="46"/>
        <v>3177663.4759999998</v>
      </c>
      <c r="CA46" s="27">
        <f t="shared" si="47"/>
        <v>-1.8833333333333329</v>
      </c>
    </row>
    <row r="47" spans="1:79" ht="32.25" hidden="1" customHeight="1" thickBot="1">
      <c r="A47" s="196"/>
      <c r="B47" s="33"/>
      <c r="C47" s="27"/>
      <c r="D47" s="32"/>
      <c r="E47" s="27"/>
      <c r="F47" s="32"/>
      <c r="G47" s="27"/>
      <c r="H47" s="27"/>
      <c r="I47" s="27"/>
      <c r="J47" s="27"/>
      <c r="K47" s="27"/>
      <c r="L47" s="27"/>
      <c r="M47" s="30"/>
      <c r="N47" s="27"/>
      <c r="O47" s="104"/>
      <c r="P47" s="29"/>
      <c r="Q47" s="29"/>
      <c r="R47" s="38"/>
      <c r="S47" s="27">
        <v>49</v>
      </c>
      <c r="T47" s="32"/>
      <c r="U47" s="27"/>
      <c r="V47" s="32"/>
      <c r="W47" s="27"/>
      <c r="X47" s="27"/>
      <c r="Y47" s="27">
        <v>52</v>
      </c>
      <c r="Z47" s="27"/>
      <c r="AA47" s="30"/>
      <c r="AB47" s="27"/>
      <c r="AC47" s="30"/>
      <c r="AD47" s="27"/>
      <c r="AE47" s="104"/>
      <c r="AF47" s="29"/>
      <c r="AG47" s="29"/>
      <c r="AH47" s="33"/>
      <c r="AI47" s="27"/>
      <c r="AJ47" s="32"/>
      <c r="AK47" s="27">
        <v>61</v>
      </c>
      <c r="AL47" s="32"/>
      <c r="AM47" s="27"/>
      <c r="AN47" s="27"/>
      <c r="AO47" s="27"/>
      <c r="AP47" s="27"/>
      <c r="AQ47" s="30"/>
      <c r="AR47" s="27"/>
      <c r="AS47" s="29"/>
      <c r="AT47" s="27"/>
      <c r="AU47" s="104"/>
      <c r="AV47" s="29"/>
      <c r="AW47" s="29"/>
      <c r="AX47" s="37">
        <f t="shared" si="25"/>
        <v>0</v>
      </c>
      <c r="AY47" s="27">
        <f t="shared" si="26"/>
        <v>49</v>
      </c>
      <c r="AZ47" s="26">
        <f t="shared" si="27"/>
        <v>0</v>
      </c>
      <c r="BA47" s="27">
        <f t="shared" si="28"/>
        <v>61</v>
      </c>
      <c r="BB47" s="26">
        <f t="shared" si="29"/>
        <v>0</v>
      </c>
      <c r="BC47" s="27" t="e">
        <f t="shared" si="30"/>
        <v>#DIV/0!</v>
      </c>
      <c r="BD47" s="26">
        <f t="shared" si="31"/>
        <v>0</v>
      </c>
      <c r="BE47" s="27">
        <f t="shared" si="32"/>
        <v>52</v>
      </c>
      <c r="BF47" s="26">
        <f t="shared" si="33"/>
        <v>0</v>
      </c>
      <c r="BG47" s="30" t="e">
        <f t="shared" si="34"/>
        <v>#DIV/0!</v>
      </c>
      <c r="BH47" s="26">
        <f t="shared" si="35"/>
        <v>0</v>
      </c>
      <c r="BI47" s="27" t="e">
        <f t="shared" si="36"/>
        <v>#DIV/0!</v>
      </c>
      <c r="BJ47" s="161">
        <f t="shared" si="37"/>
        <v>0</v>
      </c>
      <c r="BK47" s="28" t="e">
        <f t="shared" si="38"/>
        <v>#DIV/0!</v>
      </c>
      <c r="BL47" s="60"/>
      <c r="BM47" s="60"/>
      <c r="BN47" s="88">
        <f t="shared" si="39"/>
        <v>0</v>
      </c>
      <c r="BO47" s="27" t="e">
        <f t="shared" si="48"/>
        <v>#DIV/0!</v>
      </c>
      <c r="BP47" s="27">
        <f t="shared" si="40"/>
        <v>0</v>
      </c>
      <c r="BQ47" s="27">
        <f t="shared" si="49"/>
        <v>32.5</v>
      </c>
      <c r="BR47" s="27">
        <f t="shared" si="41"/>
        <v>0</v>
      </c>
      <c r="BS47" s="27" t="e">
        <f t="shared" si="50"/>
        <v>#DIV/0!</v>
      </c>
      <c r="BT47" s="27">
        <f t="shared" si="42"/>
        <v>0</v>
      </c>
      <c r="BU47" s="27" t="e">
        <f t="shared" si="51"/>
        <v>#DIV/0!</v>
      </c>
      <c r="BV47" s="27">
        <f t="shared" si="43"/>
        <v>0</v>
      </c>
      <c r="BW47" s="87" t="e">
        <f t="shared" si="52"/>
        <v>#DIV/0!</v>
      </c>
      <c r="BX47" s="27">
        <f t="shared" si="44"/>
        <v>0</v>
      </c>
      <c r="BY47" s="87" t="e">
        <f t="shared" si="45"/>
        <v>#DIV/0!</v>
      </c>
      <c r="BZ47" s="112">
        <f t="shared" si="46"/>
        <v>0</v>
      </c>
      <c r="CA47" s="87" t="e">
        <f t="shared" si="47"/>
        <v>#DIV/0!</v>
      </c>
    </row>
    <row r="48" spans="1:79" ht="32.25" customHeight="1" thickBot="1">
      <c r="A48" s="198" t="s">
        <v>7</v>
      </c>
      <c r="B48" s="31">
        <v>47225.375</v>
      </c>
      <c r="C48" s="27">
        <v>8.3000000000000007</v>
      </c>
      <c r="D48" s="26">
        <v>51403.39</v>
      </c>
      <c r="E48" s="27">
        <v>8</v>
      </c>
      <c r="F48" s="26">
        <v>52715.654000000002</v>
      </c>
      <c r="G48" s="27">
        <v>7.9</v>
      </c>
      <c r="H48" s="27">
        <v>54449.1</v>
      </c>
      <c r="I48" s="27">
        <v>8.1</v>
      </c>
      <c r="J48" s="27">
        <v>55575.365000000005</v>
      </c>
      <c r="K48" s="27">
        <v>6.3</v>
      </c>
      <c r="L48" s="27">
        <v>55606.695</v>
      </c>
      <c r="M48" s="30">
        <v>7</v>
      </c>
      <c r="N48" s="27">
        <v>54230.565000000002</v>
      </c>
      <c r="O48" s="104">
        <v>9.3000000000000007</v>
      </c>
      <c r="P48" s="29"/>
      <c r="Q48" s="29"/>
      <c r="R48" s="37">
        <v>45392.523000000001</v>
      </c>
      <c r="S48" s="27">
        <v>10.7</v>
      </c>
      <c r="T48" s="26">
        <v>43760.482000000004</v>
      </c>
      <c r="U48" s="27">
        <v>13.1</v>
      </c>
      <c r="V48" s="26">
        <v>48687.574000000001</v>
      </c>
      <c r="W48" s="27">
        <v>11.6</v>
      </c>
      <c r="X48" s="27">
        <v>46082.387999999999</v>
      </c>
      <c r="Y48" s="27">
        <v>14.2</v>
      </c>
      <c r="Z48" s="27">
        <v>49931.413999999997</v>
      </c>
      <c r="AA48" s="30">
        <v>11.3</v>
      </c>
      <c r="AB48" s="27">
        <v>50829.392</v>
      </c>
      <c r="AC48" s="30">
        <v>11.9</v>
      </c>
      <c r="AD48" s="27">
        <v>45415.528000000006</v>
      </c>
      <c r="AE48" s="104">
        <v>14.9</v>
      </c>
      <c r="AF48" s="29"/>
      <c r="AG48" s="29"/>
      <c r="AH48" s="31">
        <v>36339.192999999999</v>
      </c>
      <c r="AI48" s="27">
        <v>18.5</v>
      </c>
      <c r="AJ48" s="26">
        <v>35833.699999999997</v>
      </c>
      <c r="AK48" s="27">
        <v>20.7</v>
      </c>
      <c r="AL48" s="26">
        <v>37253.591999999997</v>
      </c>
      <c r="AM48" s="27">
        <v>19.8</v>
      </c>
      <c r="AN48" s="27">
        <v>37493.678999999996</v>
      </c>
      <c r="AO48" s="27">
        <v>22.1</v>
      </c>
      <c r="AP48" s="27">
        <v>37950.683999999994</v>
      </c>
      <c r="AQ48" s="30">
        <v>21.9</v>
      </c>
      <c r="AR48" s="27">
        <v>40327.188999999998</v>
      </c>
      <c r="AS48" s="29">
        <v>18.5</v>
      </c>
      <c r="AT48" s="27">
        <v>42499.535000000003</v>
      </c>
      <c r="AU48" s="104">
        <v>17</v>
      </c>
      <c r="AV48" s="29"/>
      <c r="AW48" s="29"/>
      <c r="AX48" s="37">
        <f t="shared" si="25"/>
        <v>128957.091</v>
      </c>
      <c r="AY48" s="27">
        <f t="shared" si="26"/>
        <v>12.5</v>
      </c>
      <c r="AZ48" s="26">
        <f t="shared" si="27"/>
        <v>130997.572</v>
      </c>
      <c r="BA48" s="27">
        <f t="shared" si="28"/>
        <v>13.933333333333332</v>
      </c>
      <c r="BB48" s="26">
        <f t="shared" si="29"/>
        <v>138656.82</v>
      </c>
      <c r="BC48" s="27">
        <f t="shared" si="30"/>
        <v>13.1</v>
      </c>
      <c r="BD48" s="26">
        <f t="shared" si="31"/>
        <v>138025.16699999999</v>
      </c>
      <c r="BE48" s="27">
        <f t="shared" si="32"/>
        <v>14.799999999999999</v>
      </c>
      <c r="BF48" s="26">
        <f t="shared" si="33"/>
        <v>143457.46299999999</v>
      </c>
      <c r="BG48" s="30">
        <f t="shared" si="34"/>
        <v>13.166666666666666</v>
      </c>
      <c r="BH48" s="26">
        <f t="shared" si="35"/>
        <v>146763.27600000001</v>
      </c>
      <c r="BI48" s="27">
        <f t="shared" si="36"/>
        <v>12.466666666666667</v>
      </c>
      <c r="BJ48" s="112">
        <f t="shared" si="37"/>
        <v>142145.62800000003</v>
      </c>
      <c r="BK48" s="28">
        <f t="shared" si="38"/>
        <v>13.733333333333334</v>
      </c>
      <c r="BL48" s="29"/>
      <c r="BM48" s="29"/>
      <c r="BN48" s="81">
        <f t="shared" si="39"/>
        <v>337231.37</v>
      </c>
      <c r="BO48" s="27">
        <f t="shared" si="48"/>
        <v>-3.2666666666666675</v>
      </c>
      <c r="BP48" s="27">
        <f t="shared" si="40"/>
        <v>358785.82200000004</v>
      </c>
      <c r="BQ48" s="27">
        <f t="shared" si="49"/>
        <v>-2.4333333333333345</v>
      </c>
      <c r="BR48" s="27">
        <f t="shared" si="41"/>
        <v>375492.31300000002</v>
      </c>
      <c r="BS48" s="27">
        <f t="shared" si="50"/>
        <v>-3.6333333333333337</v>
      </c>
      <c r="BT48" s="27">
        <f t="shared" si="42"/>
        <v>371071.86</v>
      </c>
      <c r="BU48" s="27">
        <f t="shared" si="51"/>
        <v>-1.8166666666666673</v>
      </c>
      <c r="BV48" s="27">
        <f t="shared" si="43"/>
        <v>380418.962</v>
      </c>
      <c r="BW48" s="27">
        <f t="shared" si="52"/>
        <v>-1.7333333333333334</v>
      </c>
      <c r="BX48" s="27">
        <f t="shared" si="44"/>
        <v>383197.22100000002</v>
      </c>
      <c r="BY48" s="27">
        <f t="shared" si="45"/>
        <v>-3.2833333333333341</v>
      </c>
      <c r="BZ48" s="112">
        <f t="shared" si="46"/>
        <v>373808.58600000001</v>
      </c>
      <c r="CA48" s="27">
        <f t="shared" si="47"/>
        <v>-2.1333333333333329</v>
      </c>
    </row>
    <row r="49" spans="1:79" ht="32.25" hidden="1" customHeight="1" thickBot="1">
      <c r="A49" s="199"/>
      <c r="B49" s="31"/>
      <c r="C49" s="40">
        <v>47</v>
      </c>
      <c r="D49" s="26"/>
      <c r="E49" s="26"/>
      <c r="F49" s="26"/>
      <c r="G49" s="26"/>
      <c r="H49" s="26"/>
      <c r="I49" s="26"/>
      <c r="J49" s="26"/>
      <c r="K49" s="26"/>
      <c r="L49" s="26"/>
      <c r="M49" s="79"/>
      <c r="N49" s="26"/>
      <c r="O49" s="147"/>
      <c r="P49" s="41"/>
      <c r="Q49" s="41"/>
      <c r="R49" s="37"/>
      <c r="S49" s="26"/>
      <c r="T49" s="26"/>
      <c r="U49" s="26"/>
      <c r="V49" s="26"/>
      <c r="W49" s="26"/>
      <c r="X49" s="26"/>
      <c r="Y49" s="26"/>
      <c r="Z49" s="40"/>
      <c r="AA49" s="42"/>
      <c r="AB49" s="26"/>
      <c r="AC49" s="79"/>
      <c r="AD49" s="26"/>
      <c r="AE49" s="147"/>
      <c r="AF49" s="41"/>
      <c r="AG49" s="41"/>
      <c r="AH49" s="31"/>
      <c r="AI49" s="26"/>
      <c r="AJ49" s="26"/>
      <c r="AK49" s="26"/>
      <c r="AL49" s="26"/>
      <c r="AM49" s="26"/>
      <c r="AN49" s="26"/>
      <c r="AO49" s="40">
        <v>72</v>
      </c>
      <c r="AP49" s="40"/>
      <c r="AQ49" s="42"/>
      <c r="AR49" s="40"/>
      <c r="AS49" s="59"/>
      <c r="AT49" s="40"/>
      <c r="AU49" s="105"/>
      <c r="AV49" s="59"/>
      <c r="AW49" s="59"/>
      <c r="AX49" s="37"/>
      <c r="AY49" s="26"/>
      <c r="AZ49" s="26"/>
      <c r="BA49" s="26"/>
      <c r="BB49" s="26"/>
      <c r="BC49" s="26"/>
      <c r="BD49" s="26"/>
      <c r="BE49" s="27">
        <f t="shared" si="32"/>
        <v>72</v>
      </c>
      <c r="BF49" s="26"/>
      <c r="BG49" s="79"/>
      <c r="BH49" s="26"/>
      <c r="BI49" s="39"/>
      <c r="BJ49" s="41"/>
      <c r="BK49" s="22" t="e">
        <f t="shared" si="38"/>
        <v>#DIV/0!</v>
      </c>
      <c r="BL49" s="23"/>
      <c r="BM49" s="23"/>
      <c r="BN49" s="31"/>
      <c r="BO49" s="21" t="e">
        <f t="shared" si="48"/>
        <v>#DIV/0!</v>
      </c>
      <c r="BP49" s="20"/>
      <c r="BQ49" s="21" t="e">
        <f t="shared" si="49"/>
        <v>#DIV/0!</v>
      </c>
      <c r="BR49" s="20"/>
      <c r="BS49" s="20"/>
      <c r="BT49" s="20"/>
      <c r="BU49" s="20" t="e">
        <v>#DIV/0!</v>
      </c>
      <c r="BV49" s="20"/>
      <c r="BW49" s="39"/>
      <c r="BX49" s="20">
        <f t="shared" si="44"/>
        <v>0</v>
      </c>
      <c r="BY49" s="39" t="e">
        <f t="shared" si="45"/>
        <v>#DIV/0!</v>
      </c>
      <c r="BZ49" s="41">
        <f t="shared" si="46"/>
        <v>0</v>
      </c>
      <c r="CA49" s="39" t="e">
        <f t="shared" si="47"/>
        <v>#DIV/0!</v>
      </c>
    </row>
    <row r="50" spans="1:79" ht="32.25" customHeight="1" thickBot="1">
      <c r="A50" s="200" t="s">
        <v>8</v>
      </c>
      <c r="B50" s="43">
        <f>B32+B34+B36+B38+B40+B42+B44+B46</f>
        <v>5814047.6440000003</v>
      </c>
      <c r="C50" s="44">
        <f>AVERAGE(C32,C34,C36,C38,C40,C42,C44,C46)</f>
        <v>6.3875000000000002</v>
      </c>
      <c r="D50" s="44">
        <f>D32+D34+D36+D38+D40+D42+D44+D46</f>
        <v>5646110.8760000002</v>
      </c>
      <c r="E50" s="44">
        <f>AVERAGE(E32,E34,E36,E38,E40,E42,E44,E46)</f>
        <v>5.3374999999999995</v>
      </c>
      <c r="F50" s="44">
        <f>F32+F34+F36+F38+F40+F42+F44+F46</f>
        <v>5581608.6663999995</v>
      </c>
      <c r="G50" s="44">
        <f>AVERAGE(G32,G34,G36,G38,G40,G42,G44,G46)</f>
        <v>6.1375000000000002</v>
      </c>
      <c r="H50" s="44">
        <f>H32+H34+H36+H38+H40+H42+H44+H46</f>
        <v>5481514.0809359998</v>
      </c>
      <c r="I50" s="44">
        <f>AVERAGE(I32,I34,I36,I38,I40,I42,I44,I46)</f>
        <v>5.6374999999999993</v>
      </c>
      <c r="J50" s="44">
        <f>SUM(J32:J46)</f>
        <v>4967771.2490000008</v>
      </c>
      <c r="K50" s="44">
        <f>AVERAGE(K32,K34,K36,K38,K40,K42,K44,K46)</f>
        <v>3.9874999999999994</v>
      </c>
      <c r="L50" s="44">
        <f>SUM(L32:L46)</f>
        <v>4932846.0370000005</v>
      </c>
      <c r="M50" s="64">
        <f>AVERAGE(M32,M34,M36,M38,M40,M42,M44,M46)</f>
        <v>3.8624999999999998</v>
      </c>
      <c r="N50" s="44">
        <f>SUM(N32:N46)</f>
        <v>4539757.4780000001</v>
      </c>
      <c r="O50" s="45">
        <f>AVERAGE(O32,O34,O36,O38,O40,O42,O44,O46)</f>
        <v>8.85</v>
      </c>
      <c r="P50" s="168"/>
      <c r="Q50" s="168"/>
      <c r="R50" s="46">
        <f>R32+R34+R36+R38+R40+R42+R44+R46</f>
        <v>5867292.9900000002</v>
      </c>
      <c r="S50" s="44">
        <f>AVERAGE(S32,S34,S36,S38,S40,S42,S44,S46)</f>
        <v>9.6124999999999989</v>
      </c>
      <c r="T50" s="44">
        <f>T32+T34+T36+T38+T40+T42+T44+T46</f>
        <v>5320250.8209999995</v>
      </c>
      <c r="U50" s="44">
        <f>AVERAGE(U32:U47)</f>
        <v>12.037500000000001</v>
      </c>
      <c r="V50" s="44">
        <f>V32+V34+V36+V38+V40+V42+V44+V46</f>
        <v>5303936.4350865595</v>
      </c>
      <c r="W50" s="44">
        <f>AVERAGE(W32,W34,W36,W38,W40,W42,W44,W46)</f>
        <v>10.537499999999998</v>
      </c>
      <c r="X50" s="44">
        <f>X32+X34+X36+X38+X40+X42+X44+X46</f>
        <v>5146223.2601516005</v>
      </c>
      <c r="Y50" s="44">
        <f>AVERAGE(Y32,Y34,Y36,Y38,Y40,Y42,Y44,Y46)</f>
        <v>12.237500000000001</v>
      </c>
      <c r="Z50" s="44">
        <f>SUM(Z32:Z46)</f>
        <v>4824855.9829999991</v>
      </c>
      <c r="AA50" s="44">
        <f>AVERAGE(AA32:AA47)</f>
        <v>9.4124999999999996</v>
      </c>
      <c r="AB50" s="44">
        <f>SUM(AB32:AB46)</f>
        <v>4701985.7620000001</v>
      </c>
      <c r="AC50" s="64">
        <f>AVERAGE(AC32:AC47)</f>
        <v>10.475000000000001</v>
      </c>
      <c r="AD50" s="44">
        <f>SUM(AD32:AD46)</f>
        <v>4282144.4879999999</v>
      </c>
      <c r="AE50" s="64">
        <f>AVERAGE(AE32:AE47)</f>
        <v>14.762499999999999</v>
      </c>
      <c r="AF50" s="168"/>
      <c r="AG50" s="168"/>
      <c r="AH50" s="43">
        <f>AH32+AH34+AH36+AH38+AH40+AH42+AH44+AH46</f>
        <v>5121013.1063999999</v>
      </c>
      <c r="AI50" s="44">
        <f>AVERAGE(AI32:AI47)</f>
        <v>17.200000000000003</v>
      </c>
      <c r="AJ50" s="44">
        <f>AJ32+AJ34+AJ36+AJ38+AJ40+AJ42+AJ44+AJ46</f>
        <v>4879038.5649999995</v>
      </c>
      <c r="AK50" s="44">
        <f>AVERAGE(AK32,AK34,AK36,AK38,AK40,AK42,AK44,AK46)</f>
        <v>18.387499999999999</v>
      </c>
      <c r="AL50" s="44">
        <f>AL32+AL34+AL36+AL38+AL40+AL42+AL44+AL46</f>
        <v>4815607.92</v>
      </c>
      <c r="AM50" s="44">
        <f>AVERAGE(AM32:AM47)</f>
        <v>18.600000000000001</v>
      </c>
      <c r="AN50" s="44">
        <f>AN32+AN34+AN36+AN38+AN40+AN42+AN44+AN46</f>
        <v>4754146.9609999992</v>
      </c>
      <c r="AO50" s="44">
        <f>AVERAGE(AO32,AO34,AO36,AO38,AO40,AO42,AO44,AO46)</f>
        <v>19.612499999999997</v>
      </c>
      <c r="AP50" s="44">
        <f>AP32+AP34+AP36+AP38+AP40+AP42+AP44+AP46</f>
        <v>4192935.338</v>
      </c>
      <c r="AQ50" s="64">
        <f>AVERAGE(AQ32:AQ47)</f>
        <v>19.212500000000002</v>
      </c>
      <c r="AR50" s="44">
        <f>AR32+AR34+AR36+AR38+AR40+AR42+AR44+AR46</f>
        <v>4207432.5698400009</v>
      </c>
      <c r="AS50" s="64">
        <f>AVERAGE(AS32:AS47)</f>
        <v>17.149999999999999</v>
      </c>
      <c r="AT50" s="44">
        <f>AT32+AT34+AT36+AT38+AT40+AT42+AT44+AT46</f>
        <v>4080364.3569999998</v>
      </c>
      <c r="AU50" s="45">
        <f>AVERAGE(AU32:AU47)</f>
        <v>16.437500000000004</v>
      </c>
      <c r="AV50" s="168"/>
      <c r="AW50" s="168"/>
      <c r="AX50" s="46">
        <f>AX32+AX34+AX36+AX38+AX40+AX42+AX44+AX46</f>
        <v>16802353.740399998</v>
      </c>
      <c r="AY50" s="44">
        <f>AVERAGE(AY32,AY34,AY36,AY38,AY40,AY42,AY44,AY46)</f>
        <v>11.066666666666666</v>
      </c>
      <c r="AZ50" s="44">
        <f>AZ32+AZ34+AZ36+AZ38+AZ40+AZ42+AZ44+AZ46</f>
        <v>15845400.261999998</v>
      </c>
      <c r="BA50" s="44">
        <f>AVERAGE(BA32,BA34,BA36,BA38,BA40,BA42,BA44,BA46)</f>
        <v>11.920833333333333</v>
      </c>
      <c r="BB50" s="44">
        <f>BB32+BB34+BB36+BB38+BB40+BB42+BB44+BB46</f>
        <v>15701153.02148656</v>
      </c>
      <c r="BC50" s="44">
        <f>AVERAGE(BC32,BC34,BC36,BC38,BC40,BC42,BC44,BC46)</f>
        <v>11.758333333333333</v>
      </c>
      <c r="BD50" s="44">
        <f>BD32+BD34+BD36+BD38+BD40+BD42+BD44+BD46</f>
        <v>15381884.302087599</v>
      </c>
      <c r="BE50" s="44">
        <f>AVERAGE(BE32,BE34,BE36,BE38,BE40,BE42,BE44,BE46)</f>
        <v>12.495833333333334</v>
      </c>
      <c r="BF50" s="44">
        <f>BF32+BF34+BF36+BF38+BF40+BF42+BF44+BF46</f>
        <v>13985562.569999998</v>
      </c>
      <c r="BG50" s="64">
        <f>AVERAGE(BG32,BG34,BG36,BG38,BG40,BG42,BG44,BG46)</f>
        <v>10.870833333333334</v>
      </c>
      <c r="BH50" s="44">
        <f>BH32+BH34+BH36+BH38+BH40+BH42+BH44+BH46</f>
        <v>13842264.36884</v>
      </c>
      <c r="BI50" s="44">
        <f>AVERAGE(BI32,BI34,BI36,BI38,BI42,BI40,BI44,BI46)</f>
        <v>10.495833333333334</v>
      </c>
      <c r="BJ50" s="44">
        <f>BJ32+BJ34+BJ36+BJ38+BJ40+BJ42+BJ44+BJ46</f>
        <v>12902266.323000001</v>
      </c>
      <c r="BK50" s="45">
        <f>AVERAGE(BK32,BK34,BK36,BK38,BK42,BK40,BK44,BK46)</f>
        <v>13.35</v>
      </c>
      <c r="BL50" s="64"/>
      <c r="BM50" s="64"/>
      <c r="BN50" s="44">
        <f>BN32+BN34+BN36+BN38+BN40+BN42+BN44+BN46</f>
        <v>37431489.958460003</v>
      </c>
      <c r="BO50" s="44">
        <f>AVERAGE(AY25,AY50)</f>
        <v>-0.70833333333333393</v>
      </c>
      <c r="BP50" s="44">
        <f>BP32+BP34+BP36+BP38+BP40+BP42+BP44+BP46</f>
        <v>35568540.399999999</v>
      </c>
      <c r="BQ50" s="44">
        <f>AVERAGE(BA25,BA50)</f>
        <v>0.69999999999999929</v>
      </c>
      <c r="BR50" s="44">
        <f>BR32+BR34+BR36+BR38+BR40+BR42+BR44+BR46</f>
        <v>35382510.866106555</v>
      </c>
      <c r="BS50" s="44">
        <f>AVERAGE(BC25,BC50)</f>
        <v>4.1666666666666963E-2</v>
      </c>
      <c r="BT50" s="44">
        <f>BT32+BT34+BT36+BT38+BT40+BT42+BT44+BT46</f>
        <v>34204904.873307601</v>
      </c>
      <c r="BU50" s="44">
        <f>AVERAGE(BE25,BE50)</f>
        <v>0.625</v>
      </c>
      <c r="BV50" s="44">
        <f>BV32+BV34+BV36+BV38+BV40+BV42+BV44+BV46</f>
        <v>31427972.725499995</v>
      </c>
      <c r="BW50" s="44">
        <f>AVERAGE(BG25,BG50)</f>
        <v>-2.0229166666666663</v>
      </c>
      <c r="BX50" s="44">
        <f t="shared" si="44"/>
        <v>30796199.871311709</v>
      </c>
      <c r="BY50" s="44">
        <f t="shared" si="45"/>
        <v>-0.5625</v>
      </c>
      <c r="BZ50" s="46">
        <f t="shared" si="46"/>
        <v>29313797.638195999</v>
      </c>
      <c r="CA50" s="44">
        <f t="shared" si="47"/>
        <v>2.1708333333333334</v>
      </c>
    </row>
    <row r="51" spans="1:79" ht="16.5" hidden="1" customHeight="1" thickBot="1">
      <c r="A51" s="201"/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52"/>
      <c r="N51" s="48"/>
      <c r="O51" s="103"/>
      <c r="P51" s="51"/>
      <c r="Q51" s="51"/>
      <c r="R51" s="50"/>
      <c r="S51" s="48"/>
      <c r="T51" s="48"/>
      <c r="U51" s="48"/>
      <c r="V51" s="48"/>
      <c r="W51" s="48"/>
      <c r="X51" s="48"/>
      <c r="Y51" s="48"/>
      <c r="Z51" s="48"/>
      <c r="AA51" s="52"/>
      <c r="AB51" s="48"/>
      <c r="AC51" s="52"/>
      <c r="AD51" s="48"/>
      <c r="AE51" s="103"/>
      <c r="AF51" s="51"/>
      <c r="AG51" s="51"/>
      <c r="AH51" s="47"/>
      <c r="AI51" s="48"/>
      <c r="AJ51" s="48"/>
      <c r="AK51" s="48"/>
      <c r="AL51" s="48"/>
      <c r="AM51" s="48"/>
      <c r="AN51" s="48"/>
      <c r="AO51" s="48"/>
      <c r="AP51" s="48"/>
      <c r="AQ51" s="52"/>
      <c r="AR51" s="48"/>
      <c r="AS51" s="51"/>
      <c r="AT51" s="48"/>
      <c r="AU51" s="49"/>
      <c r="AV51" s="51"/>
      <c r="AW51" s="51"/>
      <c r="AX51" s="50"/>
      <c r="AY51" s="48"/>
      <c r="AZ51" s="48"/>
      <c r="BA51" s="48"/>
      <c r="BB51" s="48"/>
      <c r="BC51" s="48"/>
      <c r="BD51" s="48"/>
      <c r="BE51" s="48"/>
      <c r="BF51" s="48"/>
      <c r="BG51" s="52"/>
      <c r="BH51" s="48"/>
      <c r="BI51" s="48"/>
      <c r="BJ51" s="50"/>
      <c r="BK51" s="103"/>
      <c r="BL51" s="51"/>
      <c r="BM51" s="51"/>
      <c r="BN51" s="47"/>
      <c r="BO51" s="48"/>
      <c r="BP51" s="48"/>
      <c r="BQ51" s="48"/>
      <c r="BR51" s="48"/>
      <c r="BS51" s="48"/>
      <c r="BT51" s="48"/>
      <c r="BU51" s="48"/>
      <c r="BV51" s="48"/>
      <c r="BW51" s="49"/>
      <c r="BX51" s="48">
        <f t="shared" si="44"/>
        <v>0</v>
      </c>
      <c r="BY51" s="49" t="e">
        <f t="shared" si="45"/>
        <v>#DIV/0!</v>
      </c>
      <c r="BZ51" s="50">
        <f t="shared" si="46"/>
        <v>0</v>
      </c>
      <c r="CA51" s="49" t="e">
        <f t="shared" si="47"/>
        <v>#DIV/0!</v>
      </c>
    </row>
    <row r="52" spans="1:79" ht="32.25" customHeight="1" thickBot="1">
      <c r="A52" s="219" t="s">
        <v>9</v>
      </c>
      <c r="B52" s="53">
        <f>B50+B48</f>
        <v>5861273.0190000003</v>
      </c>
      <c r="C52" s="54">
        <f>AVERAGE(C32,C34,C36,C38,C40,C42,C44,C46,C48)</f>
        <v>6.6000000000000005</v>
      </c>
      <c r="D52" s="54">
        <f>D50+D48</f>
        <v>5697514.2659999998</v>
      </c>
      <c r="E52" s="54">
        <f>AVERAGE(E32,E34,E36,E38,E40,E42,E44,E46,E48)</f>
        <v>5.6333333333333329</v>
      </c>
      <c r="F52" s="54">
        <f>F50+F48</f>
        <v>5634324.3203999996</v>
      </c>
      <c r="G52" s="54">
        <f>AVERAGE(G32,G34,G36,G38,G40,G42,G44,G46,G48)</f>
        <v>6.333333333333333</v>
      </c>
      <c r="H52" s="54">
        <f>H50+H48</f>
        <v>5535963.1809359994</v>
      </c>
      <c r="I52" s="54">
        <f>AVERAGE(I32,I34,I36,I38,I40,I42,I44,I46,I48)</f>
        <v>5.9111111111111105</v>
      </c>
      <c r="J52" s="54">
        <f>SUM(J48:J50)</f>
        <v>5023346.614000001</v>
      </c>
      <c r="K52" s="54">
        <f>AVERAGE(K32,K34,K36,K38,K40,K42,K44,K46,K48)</f>
        <v>4.2444444444444436</v>
      </c>
      <c r="L52" s="54">
        <f>SUM(L48:L50)</f>
        <v>4988452.7320000008</v>
      </c>
      <c r="M52" s="65">
        <f>AVERAGE(M32,M34,M36,M38,M40,M42,M44,M46,M48)</f>
        <v>4.2111111111111112</v>
      </c>
      <c r="N52" s="54">
        <f>SUM(N48:N50)</f>
        <v>4593988.0430000005</v>
      </c>
      <c r="O52" s="55">
        <f>AVERAGE(O32,O34,O36,O38,O40,O42,O44,O46,O48)</f>
        <v>8.8999999999999986</v>
      </c>
      <c r="P52" s="169"/>
      <c r="Q52" s="169"/>
      <c r="R52" s="56">
        <f>R50+R48</f>
        <v>5912685.5130000003</v>
      </c>
      <c r="S52" s="54">
        <f>AVERAGE(S32,S34,S36,S38,S40,S42,S44,S46,S48)</f>
        <v>9.7333333333333325</v>
      </c>
      <c r="T52" s="54">
        <f>T50+T48</f>
        <v>5364011.3029999994</v>
      </c>
      <c r="U52" s="54">
        <f>AVERAGE(U32:U48)</f>
        <v>12.155555555555557</v>
      </c>
      <c r="V52" s="54">
        <f>V50+V48</f>
        <v>5352624.0090865595</v>
      </c>
      <c r="W52" s="54">
        <f>AVERAGE(W32,W34,W36,W38,W40,W42,W44,W46,W48)</f>
        <v>10.655555555555553</v>
      </c>
      <c r="X52" s="54">
        <f>X50+X48</f>
        <v>5192305.6481516007</v>
      </c>
      <c r="Y52" s="54">
        <f>AVERAGE(Y32,Y34,Y36,Y38,Y40,Y42,Y44,Y46,Y48)</f>
        <v>12.455555555555556</v>
      </c>
      <c r="Z52" s="54">
        <f>SUM(Z50+Z48)</f>
        <v>4874787.3969999989</v>
      </c>
      <c r="AA52" s="54">
        <f>AVERAGE(AA32:AA48)</f>
        <v>9.6222222222222218</v>
      </c>
      <c r="AB52" s="54">
        <f>SUM(AB50+AB48)</f>
        <v>4752815.1540000001</v>
      </c>
      <c r="AC52" s="65">
        <f>AVERAGE(AC32:AC48)</f>
        <v>10.633333333333335</v>
      </c>
      <c r="AD52" s="54">
        <f>SUM(AD50+AD48)</f>
        <v>4327560.0159999998</v>
      </c>
      <c r="AE52" s="65">
        <f>AVERAGE(AE32:AE48)</f>
        <v>14.777777777777779</v>
      </c>
      <c r="AF52" s="169"/>
      <c r="AG52" s="169"/>
      <c r="AH52" s="53">
        <f>AH50+AH48</f>
        <v>5157352.2993999999</v>
      </c>
      <c r="AI52" s="54">
        <f>AVERAGE(AI32:AI48)</f>
        <v>17.344444444444449</v>
      </c>
      <c r="AJ52" s="54">
        <f>AJ50+AJ48</f>
        <v>4914872.2649999997</v>
      </c>
      <c r="AK52" s="54">
        <f>AVERAGE(AK32,AK34,AK36,AK38,AK40,AK42,AK44,AK46,AK48)</f>
        <v>18.644444444444442</v>
      </c>
      <c r="AL52" s="54">
        <f>AL50+AL48</f>
        <v>4852861.5120000001</v>
      </c>
      <c r="AM52" s="54">
        <f>AVERAGE(AM32:AM48)</f>
        <v>18.733333333333334</v>
      </c>
      <c r="AN52" s="54">
        <f>AN50+AN48</f>
        <v>4791640.6399999987</v>
      </c>
      <c r="AO52" s="54">
        <f>AVERAGE(AO32,AO34,AO36,AO38,AO40,AO42,AO44,AO46,AO48)</f>
        <v>19.888888888888886</v>
      </c>
      <c r="AP52" s="54">
        <f>AP50+AP48</f>
        <v>4230886.0219999999</v>
      </c>
      <c r="AQ52" s="65">
        <f>AVERAGE(AQ32:AQ48)</f>
        <v>19.511111111111113</v>
      </c>
      <c r="AR52" s="54">
        <f>AR50+AR48</f>
        <v>4247759.7588400012</v>
      </c>
      <c r="AS52" s="65">
        <f>AVERAGE(AS32:AS48)</f>
        <v>17.299999999999997</v>
      </c>
      <c r="AT52" s="54">
        <f>AT50+AT48</f>
        <v>4122863.892</v>
      </c>
      <c r="AU52" s="55">
        <f>AVERAGE(AU32:AU48)</f>
        <v>16.500000000000004</v>
      </c>
      <c r="AV52" s="169"/>
      <c r="AW52" s="169"/>
      <c r="AX52" s="56">
        <f>AX50+AX48</f>
        <v>16931310.831399996</v>
      </c>
      <c r="AY52" s="54">
        <f>AVERAGE(AY32,AY34,AY36,AY38,AY40,AY42,AY44,AY46,AY48)</f>
        <v>11.225925925925926</v>
      </c>
      <c r="AZ52" s="54">
        <f>AZ50+AZ48</f>
        <v>15976397.833999999</v>
      </c>
      <c r="BA52" s="54">
        <f>AVERAGE(BA32,BA34,BA36,BA38,BA40,BA42,BA44,BA46,BA48)</f>
        <v>12.144444444444444</v>
      </c>
      <c r="BB52" s="54">
        <f>BB50+BB48</f>
        <v>15839809.84148656</v>
      </c>
      <c r="BC52" s="54">
        <f>AVERAGE(BC32,BC34,BC36,BC38,BC40,BC42,BC44,BC46,BC48)</f>
        <v>11.907407407407407</v>
      </c>
      <c r="BD52" s="54">
        <f>BD50+BD48</f>
        <v>15519909.469087599</v>
      </c>
      <c r="BE52" s="54">
        <f>AVERAGE(BE32,BE34,BE36,BE38,BE40,BE42,BE44,BE46,BE48)</f>
        <v>12.751851851851852</v>
      </c>
      <c r="BF52" s="54">
        <f>BF50+BF48</f>
        <v>14129020.032999998</v>
      </c>
      <c r="BG52" s="65">
        <f>AVERAGE(BG32,BG34,BG36,BG38,BG40,BG42,BG44,BG46,BG48)</f>
        <v>11.125925925925927</v>
      </c>
      <c r="BH52" s="54">
        <f>BH50+BH48</f>
        <v>13989027.64484</v>
      </c>
      <c r="BI52" s="54">
        <f>AVERAGE(BI32,BI34,BI36,BI38,BI40,BI42,BI44,BI46,BI48)</f>
        <v>10.714814814814815</v>
      </c>
      <c r="BJ52" s="54">
        <f>BJ50+BJ48</f>
        <v>13044411.951000001</v>
      </c>
      <c r="BK52" s="55">
        <f>AVERAGE(BK32,BK34,BK36,BK38,BK40,BK42,BK44,BK46,BK48)</f>
        <v>13.392592592592594</v>
      </c>
      <c r="BL52" s="65"/>
      <c r="BM52" s="65"/>
      <c r="BN52" s="54">
        <f>BN50+BN48</f>
        <v>37768721.32846</v>
      </c>
      <c r="BO52" s="54">
        <f>AVERAGE(AY27,AY52)</f>
        <v>-0.99259259259259114</v>
      </c>
      <c r="BP52" s="54">
        <f>BP50+BP48</f>
        <v>35927326.221999995</v>
      </c>
      <c r="BQ52" s="54">
        <f>AVERAGE(BA27,BA52)</f>
        <v>0.35185185185185119</v>
      </c>
      <c r="BR52" s="54">
        <f>BR50+BR48</f>
        <v>35758003.179106556</v>
      </c>
      <c r="BS52" s="54">
        <f>AVERAGE(BC27,BC52)</f>
        <v>-0.36666666666666625</v>
      </c>
      <c r="BT52" s="54">
        <f>BT50+BT48</f>
        <v>34575976.7333076</v>
      </c>
      <c r="BU52" s="54">
        <f>AVERAGE(BE27,BE52)</f>
        <v>0.35370370370370363</v>
      </c>
      <c r="BV52" s="54">
        <f>BV50+BV48</f>
        <v>31808391.687499996</v>
      </c>
      <c r="BW52" s="54">
        <f>AVERAGE(BG27,BG52)</f>
        <v>-1.9907407407407405</v>
      </c>
      <c r="BX52" s="54">
        <f t="shared" si="44"/>
        <v>31179397.09231171</v>
      </c>
      <c r="BY52" s="54">
        <f t="shared" si="45"/>
        <v>-0.8648148148148147</v>
      </c>
      <c r="BZ52" s="56">
        <f t="shared" si="46"/>
        <v>29687606.224196002</v>
      </c>
      <c r="CA52" s="54">
        <f t="shared" si="47"/>
        <v>1.692592592592594</v>
      </c>
    </row>
    <row r="53" spans="1:79" ht="32.25" hidden="1" customHeight="1" thickBot="1">
      <c r="A53" s="220"/>
      <c r="B53" s="71"/>
      <c r="C53" s="72"/>
      <c r="D53" s="72"/>
      <c r="E53" s="72"/>
      <c r="F53" s="72"/>
      <c r="G53" s="72"/>
      <c r="H53" s="72"/>
      <c r="I53" s="72"/>
      <c r="J53" s="75"/>
      <c r="K53" s="75"/>
      <c r="L53" s="75"/>
      <c r="M53" s="75"/>
      <c r="N53" s="75"/>
      <c r="O53" s="75"/>
      <c r="P53" s="75"/>
      <c r="Q53" s="75"/>
      <c r="R53" s="71"/>
      <c r="S53" s="72"/>
      <c r="T53" s="72"/>
      <c r="U53" s="72"/>
      <c r="V53" s="72"/>
      <c r="W53" s="72"/>
      <c r="X53" s="72"/>
      <c r="Y53" s="72"/>
      <c r="Z53" s="72"/>
      <c r="AA53" s="72"/>
      <c r="AB53" s="75"/>
      <c r="AC53" s="75"/>
      <c r="AD53" s="75"/>
      <c r="AE53" s="75"/>
      <c r="AF53" s="75"/>
      <c r="AG53" s="75"/>
      <c r="AH53" s="71"/>
      <c r="AI53" s="72"/>
      <c r="AJ53" s="72"/>
      <c r="AK53" s="72"/>
      <c r="AL53" s="72"/>
      <c r="AM53" s="72"/>
      <c r="AN53" s="72"/>
      <c r="AO53" s="72"/>
      <c r="AP53" s="72"/>
      <c r="AQ53" s="72"/>
      <c r="AR53" s="100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3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</row>
    <row r="54" spans="1:79" ht="32.25" customHeight="1" thickBot="1">
      <c r="A54" s="74"/>
      <c r="B54" s="188" t="s">
        <v>16</v>
      </c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90"/>
      <c r="P54" s="173"/>
      <c r="Q54" s="173"/>
      <c r="R54" s="188" t="s">
        <v>17</v>
      </c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90"/>
      <c r="AF54" s="173"/>
      <c r="AG54" s="173"/>
      <c r="AH54" s="188" t="s">
        <v>18</v>
      </c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90"/>
      <c r="AV54" s="172"/>
      <c r="AW54" s="172"/>
      <c r="AX54" s="225" t="s">
        <v>27</v>
      </c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7"/>
      <c r="BL54" s="180"/>
      <c r="BM54" s="180"/>
      <c r="BN54" s="225" t="s">
        <v>31</v>
      </c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</row>
    <row r="55" spans="1:79" ht="21" thickBot="1">
      <c r="A55" s="202" t="s">
        <v>0</v>
      </c>
      <c r="B55" s="215">
        <v>2014</v>
      </c>
      <c r="C55" s="209"/>
      <c r="D55" s="210">
        <v>2015</v>
      </c>
      <c r="E55" s="209"/>
      <c r="F55" s="210">
        <v>2016</v>
      </c>
      <c r="G55" s="209"/>
      <c r="H55" s="208">
        <v>2017</v>
      </c>
      <c r="I55" s="209"/>
      <c r="J55" s="186">
        <v>2018</v>
      </c>
      <c r="K55" s="186"/>
      <c r="L55" s="186">
        <v>2019</v>
      </c>
      <c r="M55" s="187"/>
      <c r="N55" s="186">
        <v>2020</v>
      </c>
      <c r="O55" s="191"/>
      <c r="P55" s="186">
        <v>2021</v>
      </c>
      <c r="Q55" s="187"/>
      <c r="R55" s="208">
        <v>2014</v>
      </c>
      <c r="S55" s="209"/>
      <c r="T55" s="210">
        <v>2015</v>
      </c>
      <c r="U55" s="209"/>
      <c r="V55" s="210">
        <v>2016</v>
      </c>
      <c r="W55" s="209"/>
      <c r="X55" s="208">
        <v>2017</v>
      </c>
      <c r="Y55" s="209"/>
      <c r="Z55" s="208">
        <v>2018</v>
      </c>
      <c r="AA55" s="208"/>
      <c r="AB55" s="186">
        <v>2019</v>
      </c>
      <c r="AC55" s="187"/>
      <c r="AD55" s="186">
        <v>2020</v>
      </c>
      <c r="AE55" s="191"/>
      <c r="AF55" s="186">
        <v>2021</v>
      </c>
      <c r="AG55" s="187"/>
      <c r="AH55" s="215">
        <v>2014</v>
      </c>
      <c r="AI55" s="209"/>
      <c r="AJ55" s="210">
        <v>2015</v>
      </c>
      <c r="AK55" s="209"/>
      <c r="AL55" s="210">
        <v>2016</v>
      </c>
      <c r="AM55" s="208"/>
      <c r="AN55" s="210">
        <v>2017</v>
      </c>
      <c r="AO55" s="209"/>
      <c r="AP55" s="210">
        <v>2018</v>
      </c>
      <c r="AQ55" s="208"/>
      <c r="AR55" s="224">
        <v>2019</v>
      </c>
      <c r="AS55" s="222"/>
      <c r="AT55" s="186">
        <v>2020</v>
      </c>
      <c r="AU55" s="191"/>
      <c r="AV55" s="186">
        <v>2021</v>
      </c>
      <c r="AW55" s="187"/>
      <c r="AX55" s="209">
        <v>2014</v>
      </c>
      <c r="AY55" s="204"/>
      <c r="AZ55" s="204">
        <v>2015</v>
      </c>
      <c r="BA55" s="204"/>
      <c r="BB55" s="204">
        <v>2016</v>
      </c>
      <c r="BC55" s="204"/>
      <c r="BD55" s="204">
        <v>2017</v>
      </c>
      <c r="BE55" s="204"/>
      <c r="BF55" s="204">
        <v>2018</v>
      </c>
      <c r="BG55" s="221"/>
      <c r="BH55" s="224">
        <v>2019</v>
      </c>
      <c r="BI55" s="222"/>
      <c r="BJ55" s="186">
        <v>2020</v>
      </c>
      <c r="BK55" s="191"/>
      <c r="BL55" s="181"/>
      <c r="BM55" s="181"/>
      <c r="BN55" s="207">
        <v>2014</v>
      </c>
      <c r="BO55" s="204"/>
      <c r="BP55" s="204">
        <v>2015</v>
      </c>
      <c r="BQ55" s="204"/>
      <c r="BR55" s="204">
        <v>2016</v>
      </c>
      <c r="BS55" s="204"/>
      <c r="BT55" s="204">
        <v>2017</v>
      </c>
      <c r="BU55" s="204"/>
      <c r="BV55" s="204">
        <v>2018</v>
      </c>
      <c r="BW55" s="221"/>
      <c r="BX55" s="224">
        <v>2019</v>
      </c>
      <c r="BY55" s="222"/>
      <c r="BZ55" s="186">
        <v>2020</v>
      </c>
      <c r="CA55" s="191"/>
    </row>
    <row r="56" spans="1:79" ht="21" thickBot="1">
      <c r="A56" s="203"/>
      <c r="B56" s="89" t="s">
        <v>22</v>
      </c>
      <c r="C56" s="68" t="s">
        <v>23</v>
      </c>
      <c r="D56" s="68" t="s">
        <v>22</v>
      </c>
      <c r="E56" s="68" t="s">
        <v>23</v>
      </c>
      <c r="F56" s="68" t="s">
        <v>22</v>
      </c>
      <c r="G56" s="68" t="s">
        <v>23</v>
      </c>
      <c r="H56" s="70" t="s">
        <v>22</v>
      </c>
      <c r="I56" s="68" t="s">
        <v>23</v>
      </c>
      <c r="J56" s="91" t="s">
        <v>22</v>
      </c>
      <c r="K56" s="91" t="s">
        <v>23</v>
      </c>
      <c r="L56" s="114" t="s">
        <v>22</v>
      </c>
      <c r="M56" s="145" t="s">
        <v>23</v>
      </c>
      <c r="N56" s="142" t="s">
        <v>22</v>
      </c>
      <c r="O56" s="142" t="s">
        <v>23</v>
      </c>
      <c r="P56" s="171" t="s">
        <v>22</v>
      </c>
      <c r="Q56" s="174" t="s">
        <v>23</v>
      </c>
      <c r="R56" s="67" t="s">
        <v>22</v>
      </c>
      <c r="S56" s="6" t="s">
        <v>23</v>
      </c>
      <c r="T56" s="6" t="s">
        <v>22</v>
      </c>
      <c r="U56" s="6" t="s">
        <v>23</v>
      </c>
      <c r="V56" s="6" t="s">
        <v>22</v>
      </c>
      <c r="W56" s="6" t="s">
        <v>23</v>
      </c>
      <c r="X56" s="67" t="s">
        <v>22</v>
      </c>
      <c r="Y56" s="58" t="s">
        <v>23</v>
      </c>
      <c r="Z56" s="67" t="s">
        <v>22</v>
      </c>
      <c r="AA56" s="93" t="s">
        <v>23</v>
      </c>
      <c r="AB56" s="97" t="s">
        <v>22</v>
      </c>
      <c r="AC56" s="160" t="s">
        <v>23</v>
      </c>
      <c r="AD56" s="154" t="s">
        <v>22</v>
      </c>
      <c r="AE56" s="155" t="s">
        <v>23</v>
      </c>
      <c r="AF56" s="171" t="s">
        <v>22</v>
      </c>
      <c r="AG56" s="174" t="s">
        <v>23</v>
      </c>
      <c r="AH56" s="7" t="s">
        <v>22</v>
      </c>
      <c r="AI56" s="6" t="s">
        <v>23</v>
      </c>
      <c r="AJ56" s="6" t="s">
        <v>22</v>
      </c>
      <c r="AK56" s="6" t="s">
        <v>23</v>
      </c>
      <c r="AL56" s="6" t="s">
        <v>22</v>
      </c>
      <c r="AM56" s="6" t="s">
        <v>23</v>
      </c>
      <c r="AN56" s="6" t="s">
        <v>22</v>
      </c>
      <c r="AO56" s="69" t="s">
        <v>23</v>
      </c>
      <c r="AP56" s="94" t="s">
        <v>22</v>
      </c>
      <c r="AQ56" s="69" t="s">
        <v>23</v>
      </c>
      <c r="AR56" s="97" t="s">
        <v>22</v>
      </c>
      <c r="AS56" s="151" t="s">
        <v>23</v>
      </c>
      <c r="AT56" s="154" t="s">
        <v>22</v>
      </c>
      <c r="AU56" s="155" t="s">
        <v>23</v>
      </c>
      <c r="AV56" s="171" t="s">
        <v>22</v>
      </c>
      <c r="AW56" s="174" t="s">
        <v>23</v>
      </c>
      <c r="AX56" s="152" t="s">
        <v>22</v>
      </c>
      <c r="AY56" s="124" t="s">
        <v>23</v>
      </c>
      <c r="AZ56" s="124" t="s">
        <v>22</v>
      </c>
      <c r="BA56" s="124" t="s">
        <v>23</v>
      </c>
      <c r="BB56" s="124" t="s">
        <v>22</v>
      </c>
      <c r="BC56" s="124" t="s">
        <v>23</v>
      </c>
      <c r="BD56" s="124" t="s">
        <v>22</v>
      </c>
      <c r="BE56" s="124" t="s">
        <v>23</v>
      </c>
      <c r="BF56" s="78" t="s">
        <v>22</v>
      </c>
      <c r="BG56" s="133" t="s">
        <v>23</v>
      </c>
      <c r="BH56" s="133" t="s">
        <v>22</v>
      </c>
      <c r="BI56" s="159" t="s">
        <v>23</v>
      </c>
      <c r="BJ56" s="154" t="s">
        <v>22</v>
      </c>
      <c r="BK56" s="155" t="s">
        <v>23</v>
      </c>
      <c r="BL56" s="182"/>
      <c r="BM56" s="182"/>
      <c r="BN56" s="132" t="s">
        <v>22</v>
      </c>
      <c r="BO56" s="131" t="s">
        <v>23</v>
      </c>
      <c r="BP56" s="130" t="s">
        <v>22</v>
      </c>
      <c r="BQ56" s="130" t="s">
        <v>23</v>
      </c>
      <c r="BR56" s="130" t="s">
        <v>22</v>
      </c>
      <c r="BS56" s="130" t="s">
        <v>23</v>
      </c>
      <c r="BT56" s="130" t="s">
        <v>22</v>
      </c>
      <c r="BU56" s="130" t="s">
        <v>23</v>
      </c>
      <c r="BV56" s="129" t="s">
        <v>22</v>
      </c>
      <c r="BW56" s="133" t="s">
        <v>23</v>
      </c>
      <c r="BX56" s="133" t="s">
        <v>22</v>
      </c>
      <c r="BY56" s="159" t="s">
        <v>23</v>
      </c>
      <c r="BZ56" s="154" t="s">
        <v>22</v>
      </c>
      <c r="CA56" s="155" t="s">
        <v>23</v>
      </c>
    </row>
    <row r="57" spans="1:79" ht="32.25" customHeight="1" thickBot="1">
      <c r="A57" s="195" t="s">
        <v>1</v>
      </c>
      <c r="B57" s="34">
        <v>534968.89300000004</v>
      </c>
      <c r="C57" s="18">
        <v>20.3</v>
      </c>
      <c r="D57" s="17">
        <v>531151.53399999999</v>
      </c>
      <c r="E57" s="18">
        <v>20.2</v>
      </c>
      <c r="F57" s="17">
        <v>530587.68799999997</v>
      </c>
      <c r="G57" s="18">
        <v>20.8</v>
      </c>
      <c r="H57" s="146">
        <v>534729.25399999996</v>
      </c>
      <c r="I57" s="18">
        <v>18.899999999999999</v>
      </c>
      <c r="J57" s="18">
        <v>498040.52799999999</v>
      </c>
      <c r="K57" s="18">
        <v>18.8</v>
      </c>
      <c r="L57" s="18">
        <v>548377.03899999999</v>
      </c>
      <c r="M57" s="63">
        <v>19.899999999999999</v>
      </c>
      <c r="N57" s="18">
        <v>542260.94999999995</v>
      </c>
      <c r="O57" s="19">
        <v>19.899999999999999</v>
      </c>
      <c r="P57" s="23"/>
      <c r="Q57" s="23"/>
      <c r="R57" s="36">
        <v>535700.98400000005</v>
      </c>
      <c r="S57" s="21">
        <v>18.5</v>
      </c>
      <c r="T57" s="20">
        <v>530837.63500000001</v>
      </c>
      <c r="U57" s="21">
        <v>18.399999999999999</v>
      </c>
      <c r="V57" s="20">
        <v>539158.723</v>
      </c>
      <c r="W57" s="18">
        <v>17.399999999999999</v>
      </c>
      <c r="X57" s="23">
        <v>547882.152</v>
      </c>
      <c r="Y57" s="24">
        <v>16.3</v>
      </c>
      <c r="Z57" s="21">
        <v>507242.55699999997</v>
      </c>
      <c r="AA57" s="24">
        <v>17.2</v>
      </c>
      <c r="AB57" s="18">
        <v>552959.152</v>
      </c>
      <c r="AC57" s="63">
        <v>19.3</v>
      </c>
      <c r="AD57" s="18">
        <v>554802.63500000001</v>
      </c>
      <c r="AE57" s="113">
        <v>18.8</v>
      </c>
      <c r="AF57" s="146"/>
      <c r="AG57" s="146"/>
      <c r="AH57" s="34">
        <v>589930.38199999998</v>
      </c>
      <c r="AI57" s="18">
        <v>9</v>
      </c>
      <c r="AJ57" s="17">
        <v>578353.74300000002</v>
      </c>
      <c r="AK57" s="18">
        <v>10.199999999999999</v>
      </c>
      <c r="AL57" s="17">
        <v>538602.83499999996</v>
      </c>
      <c r="AM57" s="18">
        <v>14.6</v>
      </c>
      <c r="AN57" s="18">
        <v>572210.79599999997</v>
      </c>
      <c r="AO57" s="63">
        <v>9.6999999999999993</v>
      </c>
      <c r="AP57" s="135">
        <v>566654.1</v>
      </c>
      <c r="AQ57" s="63">
        <v>11.5</v>
      </c>
      <c r="AR57" s="18">
        <v>556751.52899999998</v>
      </c>
      <c r="AS57" s="146">
        <v>12.2</v>
      </c>
      <c r="AT57" s="18">
        <v>571701.61100000003</v>
      </c>
      <c r="AU57" s="113">
        <v>11</v>
      </c>
      <c r="AV57" s="23"/>
      <c r="AW57" s="23"/>
      <c r="AX57" s="36">
        <f t="shared" ref="AX57:AX73" si="53">SUM(B57,R57,AH57)</f>
        <v>1660600.2590000001</v>
      </c>
      <c r="AY57" s="18">
        <f t="shared" ref="AY57:AY73" si="54">AVERAGE(C57,S57,AI57)</f>
        <v>15.933333333333332</v>
      </c>
      <c r="AZ57" s="17">
        <f t="shared" ref="AZ57:AZ73" si="55">SUM(D57,T57,AJ57)</f>
        <v>1640342.912</v>
      </c>
      <c r="BA57" s="18">
        <f t="shared" ref="BA57:BA73" si="56">AVERAGE(E57,U57,AK57)</f>
        <v>16.266666666666666</v>
      </c>
      <c r="BB57" s="17">
        <f t="shared" ref="BB57:BB73" si="57">SUM(F57,V57,AL57)</f>
        <v>1608349.2459999998</v>
      </c>
      <c r="BC57" s="18">
        <f t="shared" ref="BC57:BC73" si="58">AVERAGE(G57,W57,AM57)</f>
        <v>17.600000000000001</v>
      </c>
      <c r="BD57" s="17">
        <f t="shared" ref="BD57:BD73" si="59">SUM(H57,X57,AN57)</f>
        <v>1654822.202</v>
      </c>
      <c r="BE57" s="18">
        <f t="shared" ref="BE57:BE75" si="60">AVERAGE(I57,Y57,AO57)</f>
        <v>14.966666666666669</v>
      </c>
      <c r="BF57" s="17">
        <f t="shared" ref="BF57:BF73" si="61">SUM(J57,Z57,AP57)</f>
        <v>1571937.1850000001</v>
      </c>
      <c r="BG57" s="24">
        <f t="shared" ref="BG57:BG73" si="62">AVERAGE(K57,AA57,AQ57)</f>
        <v>15.833333333333334</v>
      </c>
      <c r="BH57" s="17">
        <f t="shared" ref="BH57:BH73" si="63">SUM(L57,AB57,AR57)</f>
        <v>1658087.7200000002</v>
      </c>
      <c r="BI57" s="30">
        <f t="shared" ref="BI57:BI74" si="64">AVERAGE(M57,AC57,AS57)</f>
        <v>17.133333333333336</v>
      </c>
      <c r="BJ57" s="123">
        <f t="shared" ref="BJ57:BJ73" si="65">SUM(N57,AD57,AT57)</f>
        <v>1668765.196</v>
      </c>
      <c r="BK57" s="19">
        <f t="shared" ref="BK57:BK74" si="66">AVERAGE(O57,AE57,AU57)</f>
        <v>16.566666666666666</v>
      </c>
      <c r="BL57" s="146"/>
      <c r="BM57" s="146"/>
      <c r="BN57" s="80">
        <f t="shared" ref="BN57:BN73" si="67">SUM(B7,R7,AH7,B32,R32,AH32,B57,R57,AH57)</f>
        <v>5585820.5640599998</v>
      </c>
      <c r="BO57" s="21">
        <f>AVERAGE(AY7,AY32,AY57)</f>
        <v>5.7222222222222214</v>
      </c>
      <c r="BP57" s="21">
        <f t="shared" ref="BP57:BP73" si="68">SUM(D7,T7,AJ7,D32,T32,AJ32,D57,T57,AJ57)</f>
        <v>5455278.9530000007</v>
      </c>
      <c r="BQ57" s="21">
        <f>AVERAGE(BA7,BA32,BA57)</f>
        <v>6.7777777777777777</v>
      </c>
      <c r="BR57" s="21">
        <f t="shared" ref="BR57:BR73" si="69">SUM(F7,V7,AL7,F32,V32,AL32,F57,V57,AL57)</f>
        <v>5419796.8700000001</v>
      </c>
      <c r="BS57" s="21">
        <f>AVERAGE(BC7,BC32,BC57)</f>
        <v>7.2777777777777786</v>
      </c>
      <c r="BT57" s="21">
        <f t="shared" ref="BT57:BT73" si="70">SUM(H7,X7,AN7,H32,X32,AN32,H57,X57,AN57)</f>
        <v>5444690.79</v>
      </c>
      <c r="BU57" s="21">
        <f>AVERAGE(BE7,BE32,BE57)</f>
        <v>6.4000000000000012</v>
      </c>
      <c r="BV57" s="21">
        <f t="shared" ref="BV57:BV73" si="71">SUM(J7,Z7,AP7,J32,Z32,AP32,J57,Z57,AP57)</f>
        <v>5514071.7809999995</v>
      </c>
      <c r="BW57" s="21">
        <f t="shared" ref="BW57:BW78" si="72">AVERAGE(BG7,BG32,BG57)</f>
        <v>4.4000000000000012</v>
      </c>
      <c r="BX57" s="18">
        <f>BX32+BH57</f>
        <v>5479031.4299999997</v>
      </c>
      <c r="BY57" s="63">
        <f>AVERAGE(BI57,BI32,BI7)</f>
        <v>5.7222222222222214</v>
      </c>
      <c r="BZ57" s="18">
        <f>BZ32+BJ57</f>
        <v>5278123.6099999994</v>
      </c>
      <c r="CA57" s="63">
        <f>AVERAGE(BK57,BK32,BK7)</f>
        <v>8.1777777777777789</v>
      </c>
    </row>
    <row r="58" spans="1:79" ht="32.25" hidden="1" customHeight="1" thickBot="1">
      <c r="A58" s="196"/>
      <c r="B58" s="31"/>
      <c r="C58" s="27"/>
      <c r="D58" s="26"/>
      <c r="E58" s="27"/>
      <c r="F58" s="26"/>
      <c r="G58" s="27"/>
      <c r="H58" s="29"/>
      <c r="I58" s="27"/>
      <c r="J58" s="27"/>
      <c r="K58" s="27"/>
      <c r="L58" s="27"/>
      <c r="M58" s="30"/>
      <c r="N58" s="27"/>
      <c r="O58" s="28"/>
      <c r="P58" s="29"/>
      <c r="Q58" s="29"/>
      <c r="R58" s="37"/>
      <c r="S58" s="27"/>
      <c r="T58" s="26"/>
      <c r="U58" s="27"/>
      <c r="V58" s="26"/>
      <c r="W58" s="27"/>
      <c r="X58" s="29"/>
      <c r="Y58" s="30"/>
      <c r="Z58" s="27"/>
      <c r="AA58" s="30"/>
      <c r="AB58" s="27"/>
      <c r="AC58" s="30"/>
      <c r="AD58" s="27"/>
      <c r="AE58" s="104"/>
      <c r="AF58" s="29"/>
      <c r="AG58" s="29"/>
      <c r="AH58" s="31"/>
      <c r="AI58" s="27"/>
      <c r="AJ58" s="26"/>
      <c r="AK58" s="27"/>
      <c r="AL58" s="26"/>
      <c r="AM58" s="27"/>
      <c r="AN58" s="27"/>
      <c r="AO58" s="30"/>
      <c r="AP58" s="136"/>
      <c r="AQ58" s="30"/>
      <c r="AR58" s="27"/>
      <c r="AS58" s="29"/>
      <c r="AT58" s="27"/>
      <c r="AU58" s="104"/>
      <c r="AV58" s="29"/>
      <c r="AW58" s="29"/>
      <c r="AX58" s="37">
        <f t="shared" si="53"/>
        <v>0</v>
      </c>
      <c r="AY58" s="27" t="e">
        <f t="shared" si="54"/>
        <v>#DIV/0!</v>
      </c>
      <c r="AZ58" s="26">
        <f t="shared" si="55"/>
        <v>0</v>
      </c>
      <c r="BA58" s="27" t="e">
        <f t="shared" si="56"/>
        <v>#DIV/0!</v>
      </c>
      <c r="BB58" s="26">
        <f t="shared" si="57"/>
        <v>0</v>
      </c>
      <c r="BC58" s="27" t="e">
        <f t="shared" si="58"/>
        <v>#DIV/0!</v>
      </c>
      <c r="BD58" s="26">
        <f t="shared" si="59"/>
        <v>0</v>
      </c>
      <c r="BE58" s="27" t="e">
        <f t="shared" si="60"/>
        <v>#DIV/0!</v>
      </c>
      <c r="BF58" s="82">
        <f t="shared" si="61"/>
        <v>0</v>
      </c>
      <c r="BG58" s="30" t="e">
        <f t="shared" si="62"/>
        <v>#DIV/0!</v>
      </c>
      <c r="BH58" s="82">
        <f t="shared" si="63"/>
        <v>0</v>
      </c>
      <c r="BI58" s="27" t="e">
        <f t="shared" si="64"/>
        <v>#DIV/0!</v>
      </c>
      <c r="BJ58" s="161">
        <f t="shared" si="65"/>
        <v>0</v>
      </c>
      <c r="BK58" s="165" t="e">
        <f t="shared" si="66"/>
        <v>#DIV/0!</v>
      </c>
      <c r="BL58" s="60"/>
      <c r="BM58" s="60"/>
      <c r="BN58" s="81">
        <f t="shared" si="67"/>
        <v>0</v>
      </c>
      <c r="BO58" s="27" t="e">
        <f t="shared" ref="BO58:BO78" si="73">AVERAGE(AY8,AY33,AY58)</f>
        <v>#DIV/0!</v>
      </c>
      <c r="BP58" s="27">
        <f t="shared" si="68"/>
        <v>0</v>
      </c>
      <c r="BQ58" s="27" t="e">
        <f t="shared" ref="BQ58:BQ77" si="74">AVERAGE(BA8,BA33,BA58)</f>
        <v>#DIV/0!</v>
      </c>
      <c r="BR58" s="27">
        <f t="shared" si="69"/>
        <v>0</v>
      </c>
      <c r="BS58" s="27" t="e">
        <f t="shared" ref="BS58:BS78" si="75">AVERAGE(BC8,BC33,BC58)</f>
        <v>#DIV/0!</v>
      </c>
      <c r="BT58" s="27">
        <f t="shared" si="70"/>
        <v>0</v>
      </c>
      <c r="BU58" s="27" t="e">
        <f t="shared" ref="BU58:BU78" si="76">AVERAGE(BE8,BE33,BE58)</f>
        <v>#DIV/0!</v>
      </c>
      <c r="BV58" s="27">
        <f t="shared" si="71"/>
        <v>0</v>
      </c>
      <c r="BW58" s="27" t="e">
        <f t="shared" si="72"/>
        <v>#DIV/0!</v>
      </c>
      <c r="BX58" s="84">
        <f t="shared" ref="BX58:BX73" si="77">BX33+BH58</f>
        <v>0</v>
      </c>
      <c r="BY58" s="63" t="e">
        <f t="shared" ref="BY58:BY78" si="78">AVERAGE(BI58,BI33,BI8)</f>
        <v>#DIV/0!</v>
      </c>
      <c r="BZ58" s="84">
        <f t="shared" ref="BZ58:BZ73" si="79">BZ33+BJ58</f>
        <v>0</v>
      </c>
      <c r="CA58" s="63" t="e">
        <f t="shared" ref="CA58:CA74" si="80">AVERAGE(BK58,BK33,BK8)</f>
        <v>#DIV/0!</v>
      </c>
    </row>
    <row r="59" spans="1:79" ht="32.25" customHeight="1" thickBot="1">
      <c r="A59" s="195" t="s">
        <v>2</v>
      </c>
      <c r="B59" s="31">
        <v>283892.076</v>
      </c>
      <c r="C59" s="27">
        <v>21</v>
      </c>
      <c r="D59" s="26">
        <v>285785.36700000003</v>
      </c>
      <c r="E59" s="27">
        <v>22.9</v>
      </c>
      <c r="F59" s="26">
        <v>288971.01370000001</v>
      </c>
      <c r="G59" s="27">
        <v>22.4</v>
      </c>
      <c r="H59" s="29">
        <v>295724.78899999999</v>
      </c>
      <c r="I59" s="27">
        <v>21.5</v>
      </c>
      <c r="J59" s="27">
        <v>288410.77100000001</v>
      </c>
      <c r="K59" s="27">
        <v>19.3</v>
      </c>
      <c r="L59" s="27">
        <v>307295.23499999999</v>
      </c>
      <c r="M59" s="30">
        <v>21.9</v>
      </c>
      <c r="N59" s="27">
        <v>308953.71600000001</v>
      </c>
      <c r="O59" s="28">
        <v>20.9</v>
      </c>
      <c r="P59" s="29"/>
      <c r="Q59" s="29"/>
      <c r="R59" s="37">
        <v>282816.40500000003</v>
      </c>
      <c r="S59" s="27">
        <v>17.899999999999999</v>
      </c>
      <c r="T59" s="26">
        <v>286860.68599999999</v>
      </c>
      <c r="U59" s="27">
        <v>20.7</v>
      </c>
      <c r="V59" s="26">
        <v>291414.57799999998</v>
      </c>
      <c r="W59" s="27">
        <v>17.600000000000001</v>
      </c>
      <c r="X59" s="29">
        <v>304248.70500000002</v>
      </c>
      <c r="Y59" s="30">
        <v>18.3</v>
      </c>
      <c r="Z59" s="27">
        <v>290777.266</v>
      </c>
      <c r="AA59" s="30">
        <v>19.399999999999999</v>
      </c>
      <c r="AB59" s="27">
        <v>307441.288</v>
      </c>
      <c r="AC59" s="30">
        <v>17.7</v>
      </c>
      <c r="AD59" s="27">
        <v>308603.70500000002</v>
      </c>
      <c r="AE59" s="104">
        <v>17.399999999999999</v>
      </c>
      <c r="AF59" s="29"/>
      <c r="AG59" s="29"/>
      <c r="AH59" s="31">
        <v>319780.05099999998</v>
      </c>
      <c r="AI59" s="27">
        <v>9.3000000000000007</v>
      </c>
      <c r="AJ59" s="26">
        <v>309835.10600000003</v>
      </c>
      <c r="AK59" s="27">
        <v>10.7</v>
      </c>
      <c r="AL59" s="26">
        <v>302704.22269999998</v>
      </c>
      <c r="AM59" s="27">
        <v>11.7</v>
      </c>
      <c r="AN59" s="27">
        <v>327877.03149999998</v>
      </c>
      <c r="AO59" s="30">
        <v>9.8000000000000007</v>
      </c>
      <c r="AP59" s="77">
        <v>326997.7</v>
      </c>
      <c r="AQ59" s="30">
        <v>10.3</v>
      </c>
      <c r="AR59" s="27">
        <v>325109.65399999998</v>
      </c>
      <c r="AS59" s="29">
        <v>11.7</v>
      </c>
      <c r="AT59" s="27">
        <v>329995.598</v>
      </c>
      <c r="AU59" s="104">
        <v>10.4</v>
      </c>
      <c r="AV59" s="29"/>
      <c r="AW59" s="29"/>
      <c r="AX59" s="37">
        <f t="shared" si="53"/>
        <v>886488.53200000001</v>
      </c>
      <c r="AY59" s="27">
        <f t="shared" si="54"/>
        <v>16.066666666666666</v>
      </c>
      <c r="AZ59" s="26">
        <f t="shared" si="55"/>
        <v>882481.1590000001</v>
      </c>
      <c r="BA59" s="27">
        <f t="shared" si="56"/>
        <v>18.099999999999998</v>
      </c>
      <c r="BB59" s="26">
        <f t="shared" si="57"/>
        <v>883089.81440000003</v>
      </c>
      <c r="BC59" s="27">
        <f t="shared" si="58"/>
        <v>17.233333333333334</v>
      </c>
      <c r="BD59" s="26">
        <f t="shared" si="59"/>
        <v>927850.52549999999</v>
      </c>
      <c r="BE59" s="27">
        <f t="shared" si="60"/>
        <v>16.533333333333331</v>
      </c>
      <c r="BF59" s="26">
        <f t="shared" si="61"/>
        <v>906185.73699999996</v>
      </c>
      <c r="BG59" s="30">
        <f t="shared" si="62"/>
        <v>16.333333333333332</v>
      </c>
      <c r="BH59" s="26">
        <f t="shared" si="63"/>
        <v>939846.17700000003</v>
      </c>
      <c r="BI59" s="27">
        <f t="shared" si="64"/>
        <v>17.099999999999998</v>
      </c>
      <c r="BJ59" s="112">
        <f t="shared" si="65"/>
        <v>947553.01900000009</v>
      </c>
      <c r="BK59" s="28">
        <f t="shared" si="66"/>
        <v>16.233333333333331</v>
      </c>
      <c r="BL59" s="29"/>
      <c r="BM59" s="29"/>
      <c r="BN59" s="81">
        <f t="shared" si="67"/>
        <v>3199560.1799999997</v>
      </c>
      <c r="BO59" s="27">
        <f t="shared" si="73"/>
        <v>4.3666666666666671</v>
      </c>
      <c r="BP59" s="27">
        <f t="shared" si="68"/>
        <v>3150677.3940000008</v>
      </c>
      <c r="BQ59" s="27">
        <f t="shared" si="74"/>
        <v>5.1111111111111107</v>
      </c>
      <c r="BR59" s="27">
        <f t="shared" si="69"/>
        <v>3139191.9843999995</v>
      </c>
      <c r="BS59" s="27">
        <f t="shared" si="75"/>
        <v>5.1333333333333337</v>
      </c>
      <c r="BT59" s="27">
        <f t="shared" si="70"/>
        <v>3184206.5095000002</v>
      </c>
      <c r="BU59" s="27">
        <f t="shared" si="76"/>
        <v>4.833333333333333</v>
      </c>
      <c r="BV59" s="27">
        <f t="shared" si="71"/>
        <v>3199233.8340000003</v>
      </c>
      <c r="BW59" s="27">
        <f t="shared" si="72"/>
        <v>4.1777777777777771</v>
      </c>
      <c r="BX59" s="27">
        <f t="shared" si="77"/>
        <v>3270022.6069999998</v>
      </c>
      <c r="BY59" s="30">
        <f t="shared" si="78"/>
        <v>4.6555555555555541</v>
      </c>
      <c r="BZ59" s="27">
        <f t="shared" si="79"/>
        <v>3272656.3170000007</v>
      </c>
      <c r="CA59" s="30">
        <f t="shared" si="80"/>
        <v>4.0555555555555545</v>
      </c>
    </row>
    <row r="60" spans="1:79" ht="32.25" hidden="1" customHeight="1" thickBot="1">
      <c r="A60" s="197"/>
      <c r="B60" s="31"/>
      <c r="C60" s="27"/>
      <c r="D60" s="26"/>
      <c r="E60" s="27"/>
      <c r="F60" s="26"/>
      <c r="G60" s="27"/>
      <c r="H60" s="29"/>
      <c r="I60" s="27"/>
      <c r="J60" s="27"/>
      <c r="K60" s="27"/>
      <c r="L60" s="27"/>
      <c r="M60" s="30"/>
      <c r="N60" s="27"/>
      <c r="O60" s="28"/>
      <c r="P60" s="29"/>
      <c r="Q60" s="29"/>
      <c r="R60" s="37"/>
      <c r="S60" s="27"/>
      <c r="T60" s="26"/>
      <c r="U60" s="27"/>
      <c r="V60" s="26"/>
      <c r="W60" s="27"/>
      <c r="X60" s="29"/>
      <c r="Y60" s="30">
        <v>65</v>
      </c>
      <c r="Z60" s="27"/>
      <c r="AA60" s="30"/>
      <c r="AB60" s="27"/>
      <c r="AC60" s="30"/>
      <c r="AD60" s="27"/>
      <c r="AE60" s="104"/>
      <c r="AF60" s="29"/>
      <c r="AG60" s="29"/>
      <c r="AH60" s="31"/>
      <c r="AI60" s="27"/>
      <c r="AJ60" s="26"/>
      <c r="AK60" s="27"/>
      <c r="AL60" s="26"/>
      <c r="AM60" s="27"/>
      <c r="AN60" s="27"/>
      <c r="AO60" s="30"/>
      <c r="AP60" s="136"/>
      <c r="AQ60" s="30"/>
      <c r="AR60" s="27"/>
      <c r="AS60" s="29"/>
      <c r="AT60" s="27"/>
      <c r="AU60" s="104"/>
      <c r="AV60" s="29"/>
      <c r="AW60" s="29"/>
      <c r="AX60" s="37">
        <f t="shared" si="53"/>
        <v>0</v>
      </c>
      <c r="AY60" s="27" t="e">
        <f t="shared" si="54"/>
        <v>#DIV/0!</v>
      </c>
      <c r="AZ60" s="26">
        <f t="shared" si="55"/>
        <v>0</v>
      </c>
      <c r="BA60" s="27" t="e">
        <f t="shared" si="56"/>
        <v>#DIV/0!</v>
      </c>
      <c r="BB60" s="26">
        <f t="shared" si="57"/>
        <v>0</v>
      </c>
      <c r="BC60" s="27" t="e">
        <f t="shared" si="58"/>
        <v>#DIV/0!</v>
      </c>
      <c r="BD60" s="26">
        <f t="shared" si="59"/>
        <v>0</v>
      </c>
      <c r="BE60" s="27">
        <f t="shared" si="60"/>
        <v>65</v>
      </c>
      <c r="BF60" s="26">
        <f t="shared" si="61"/>
        <v>0</v>
      </c>
      <c r="BG60" s="30" t="e">
        <f t="shared" si="62"/>
        <v>#DIV/0!</v>
      </c>
      <c r="BH60" s="26">
        <f t="shared" si="63"/>
        <v>0</v>
      </c>
      <c r="BI60" s="27" t="e">
        <f t="shared" si="64"/>
        <v>#DIV/0!</v>
      </c>
      <c r="BJ60" s="161">
        <f t="shared" si="65"/>
        <v>0</v>
      </c>
      <c r="BK60" s="28" t="e">
        <f t="shared" si="66"/>
        <v>#DIV/0!</v>
      </c>
      <c r="BL60" s="29"/>
      <c r="BM60" s="29"/>
      <c r="BN60" s="81">
        <f t="shared" si="67"/>
        <v>0</v>
      </c>
      <c r="BO60" s="27" t="e">
        <f t="shared" si="73"/>
        <v>#DIV/0!</v>
      </c>
      <c r="BP60" s="27">
        <f t="shared" si="68"/>
        <v>0</v>
      </c>
      <c r="BQ60" s="27" t="e">
        <f t="shared" si="74"/>
        <v>#DIV/0!</v>
      </c>
      <c r="BR60" s="27">
        <f t="shared" si="69"/>
        <v>0</v>
      </c>
      <c r="BS60" s="27" t="e">
        <f t="shared" si="75"/>
        <v>#DIV/0!</v>
      </c>
      <c r="BT60" s="27">
        <f t="shared" si="70"/>
        <v>0</v>
      </c>
      <c r="BU60" s="27">
        <f t="shared" si="76"/>
        <v>46</v>
      </c>
      <c r="BV60" s="27">
        <f t="shared" si="71"/>
        <v>0</v>
      </c>
      <c r="BW60" s="27" t="e">
        <f t="shared" si="72"/>
        <v>#DIV/0!</v>
      </c>
      <c r="BX60" s="27">
        <f t="shared" si="77"/>
        <v>0</v>
      </c>
      <c r="BY60" s="30" t="e">
        <f t="shared" si="78"/>
        <v>#DIV/0!</v>
      </c>
      <c r="BZ60" s="27">
        <f t="shared" si="79"/>
        <v>0</v>
      </c>
      <c r="CA60" s="30" t="e">
        <f t="shared" si="80"/>
        <v>#DIV/0!</v>
      </c>
    </row>
    <row r="61" spans="1:79" ht="32.25" customHeight="1" thickBot="1">
      <c r="A61" s="195" t="s">
        <v>3</v>
      </c>
      <c r="B61" s="31">
        <v>34115.224000000002</v>
      </c>
      <c r="C61" s="27">
        <v>18.899999999999999</v>
      </c>
      <c r="D61" s="26">
        <v>35558.516000000003</v>
      </c>
      <c r="E61" s="27">
        <v>18</v>
      </c>
      <c r="F61" s="26">
        <v>35537.955000000002</v>
      </c>
      <c r="G61" s="27">
        <v>20.100000000000001</v>
      </c>
      <c r="H61" s="29">
        <v>35751.243000000002</v>
      </c>
      <c r="I61" s="27">
        <v>19</v>
      </c>
      <c r="J61" s="27">
        <v>31160.966999999997</v>
      </c>
      <c r="K61" s="27">
        <v>18</v>
      </c>
      <c r="L61" s="27">
        <v>37751.148999999998</v>
      </c>
      <c r="M61" s="30">
        <v>19.899999999999999</v>
      </c>
      <c r="N61" s="27">
        <v>38536.612000000001</v>
      </c>
      <c r="O61" s="28">
        <v>20.3</v>
      </c>
      <c r="P61" s="29"/>
      <c r="Q61" s="29"/>
      <c r="R61" s="37">
        <v>34572.771000000001</v>
      </c>
      <c r="S61" s="27">
        <v>17.399999999999999</v>
      </c>
      <c r="T61" s="26">
        <v>35793.514999999999</v>
      </c>
      <c r="U61" s="27">
        <v>17.5</v>
      </c>
      <c r="V61" s="26">
        <v>36199.093999999997</v>
      </c>
      <c r="W61" s="27">
        <v>16.3</v>
      </c>
      <c r="X61" s="29">
        <v>35801.841</v>
      </c>
      <c r="Y61" s="30">
        <v>16.7</v>
      </c>
      <c r="Z61" s="27">
        <v>30713.438000000002</v>
      </c>
      <c r="AA61" s="30">
        <v>17.5</v>
      </c>
      <c r="AB61" s="27">
        <v>37698.737000000001</v>
      </c>
      <c r="AC61" s="30">
        <v>19</v>
      </c>
      <c r="AD61" s="27">
        <v>39243.67</v>
      </c>
      <c r="AE61" s="104">
        <v>19.3</v>
      </c>
      <c r="AF61" s="29"/>
      <c r="AG61" s="29"/>
      <c r="AH61" s="31">
        <v>38527.587</v>
      </c>
      <c r="AI61" s="27">
        <v>9.6</v>
      </c>
      <c r="AJ61" s="26">
        <v>39648.220999999998</v>
      </c>
      <c r="AK61" s="27">
        <v>10.199999999999999</v>
      </c>
      <c r="AL61" s="26">
        <v>36467.519999999997</v>
      </c>
      <c r="AM61" s="27">
        <v>13.7</v>
      </c>
      <c r="AN61" s="27">
        <v>39369.542999999998</v>
      </c>
      <c r="AO61" s="30">
        <v>10</v>
      </c>
      <c r="AP61" s="77">
        <v>38772.5</v>
      </c>
      <c r="AQ61" s="30">
        <v>11.9</v>
      </c>
      <c r="AR61" s="27">
        <v>38641.677000000003</v>
      </c>
      <c r="AS61" s="29">
        <v>12.3</v>
      </c>
      <c r="AT61" s="27">
        <v>41768.093000000001</v>
      </c>
      <c r="AU61" s="104">
        <v>11.6</v>
      </c>
      <c r="AV61" s="29"/>
      <c r="AW61" s="29"/>
      <c r="AX61" s="37">
        <f t="shared" si="53"/>
        <v>107215.58199999999</v>
      </c>
      <c r="AY61" s="27">
        <f t="shared" si="54"/>
        <v>15.299999999999999</v>
      </c>
      <c r="AZ61" s="26">
        <f t="shared" si="55"/>
        <v>111000.25200000001</v>
      </c>
      <c r="BA61" s="27">
        <f t="shared" si="56"/>
        <v>15.233333333333334</v>
      </c>
      <c r="BB61" s="26">
        <f t="shared" si="57"/>
        <v>108204.56899999999</v>
      </c>
      <c r="BC61" s="27">
        <f t="shared" si="58"/>
        <v>16.700000000000003</v>
      </c>
      <c r="BD61" s="26">
        <f t="shared" si="59"/>
        <v>110922.62700000001</v>
      </c>
      <c r="BE61" s="27">
        <f t="shared" si="60"/>
        <v>15.233333333333334</v>
      </c>
      <c r="BF61" s="26">
        <f t="shared" si="61"/>
        <v>100646.905</v>
      </c>
      <c r="BG61" s="30">
        <f t="shared" si="62"/>
        <v>15.799999999999999</v>
      </c>
      <c r="BH61" s="26">
        <f t="shared" si="63"/>
        <v>114091.56299999999</v>
      </c>
      <c r="BI61" s="27">
        <f t="shared" si="64"/>
        <v>17.066666666666666</v>
      </c>
      <c r="BJ61" s="112">
        <f t="shared" si="65"/>
        <v>119548.375</v>
      </c>
      <c r="BK61" s="28">
        <f t="shared" si="66"/>
        <v>17.066666666666666</v>
      </c>
      <c r="BL61" s="29"/>
      <c r="BM61" s="29"/>
      <c r="BN61" s="81">
        <f t="shared" si="67"/>
        <v>388358.516</v>
      </c>
      <c r="BO61" s="27">
        <f t="shared" si="73"/>
        <v>5.1999999999999993</v>
      </c>
      <c r="BP61" s="27">
        <f t="shared" si="68"/>
        <v>388280.74800000002</v>
      </c>
      <c r="BQ61" s="27">
        <f t="shared" si="74"/>
        <v>6.2222222222222223</v>
      </c>
      <c r="BR61" s="27">
        <f t="shared" si="69"/>
        <v>383266.93200000003</v>
      </c>
      <c r="BS61" s="27">
        <f t="shared" si="75"/>
        <v>7.7222222222222223</v>
      </c>
      <c r="BT61" s="27">
        <f t="shared" si="70"/>
        <v>378463.08800000005</v>
      </c>
      <c r="BU61" s="27">
        <f t="shared" si="76"/>
        <v>6.5333333333333341</v>
      </c>
      <c r="BV61" s="27">
        <f t="shared" si="71"/>
        <v>382464.04600000003</v>
      </c>
      <c r="BW61" s="27">
        <f t="shared" si="72"/>
        <v>4.8666666666666663</v>
      </c>
      <c r="BX61" s="27">
        <f t="shared" si="77"/>
        <v>387804.83400000003</v>
      </c>
      <c r="BY61" s="30">
        <f t="shared" si="78"/>
        <v>5.7111111111111112</v>
      </c>
      <c r="BZ61" s="27">
        <f t="shared" si="79"/>
        <v>380223.41</v>
      </c>
      <c r="CA61" s="30">
        <f t="shared" si="80"/>
        <v>8.5666666666666682</v>
      </c>
    </row>
    <row r="62" spans="1:79" ht="32.25" hidden="1" customHeight="1" thickBot="1">
      <c r="A62" s="197"/>
      <c r="B62" s="31"/>
      <c r="C62" s="27"/>
      <c r="D62" s="26"/>
      <c r="E62" s="27"/>
      <c r="F62" s="26"/>
      <c r="G62" s="27"/>
      <c r="H62" s="29"/>
      <c r="I62" s="27"/>
      <c r="J62" s="27"/>
      <c r="K62" s="27"/>
      <c r="L62" s="27"/>
      <c r="M62" s="30"/>
      <c r="N62" s="27"/>
      <c r="O62" s="28"/>
      <c r="P62" s="29"/>
      <c r="Q62" s="29"/>
      <c r="R62" s="37"/>
      <c r="S62" s="27"/>
      <c r="T62" s="26"/>
      <c r="U62" s="27"/>
      <c r="V62" s="26"/>
      <c r="W62" s="27">
        <v>61</v>
      </c>
      <c r="X62" s="29"/>
      <c r="Y62" s="30"/>
      <c r="Z62" s="27"/>
      <c r="AA62" s="30"/>
      <c r="AB62" s="27"/>
      <c r="AC62" s="30"/>
      <c r="AD62" s="27"/>
      <c r="AE62" s="104"/>
      <c r="AF62" s="29"/>
      <c r="AG62" s="29"/>
      <c r="AH62" s="31"/>
      <c r="AI62" s="27"/>
      <c r="AJ62" s="26"/>
      <c r="AK62" s="27">
        <v>50</v>
      </c>
      <c r="AL62" s="26"/>
      <c r="AM62" s="27"/>
      <c r="AN62" s="27"/>
      <c r="AO62" s="30"/>
      <c r="AP62" s="136"/>
      <c r="AQ62" s="30"/>
      <c r="AR62" s="27"/>
      <c r="AS62" s="29"/>
      <c r="AT62" s="27"/>
      <c r="AU62" s="104"/>
      <c r="AV62" s="29"/>
      <c r="AW62" s="29"/>
      <c r="AX62" s="37">
        <f t="shared" si="53"/>
        <v>0</v>
      </c>
      <c r="AY62" s="27" t="e">
        <f t="shared" si="54"/>
        <v>#DIV/0!</v>
      </c>
      <c r="AZ62" s="26">
        <f t="shared" si="55"/>
        <v>0</v>
      </c>
      <c r="BA62" s="27">
        <f t="shared" si="56"/>
        <v>50</v>
      </c>
      <c r="BB62" s="26">
        <f t="shared" si="57"/>
        <v>0</v>
      </c>
      <c r="BC62" s="27">
        <f t="shared" si="58"/>
        <v>61</v>
      </c>
      <c r="BD62" s="26">
        <f t="shared" si="59"/>
        <v>0</v>
      </c>
      <c r="BE62" s="27" t="e">
        <f t="shared" si="60"/>
        <v>#DIV/0!</v>
      </c>
      <c r="BF62" s="26">
        <f t="shared" si="61"/>
        <v>0</v>
      </c>
      <c r="BG62" s="30" t="e">
        <f t="shared" si="62"/>
        <v>#DIV/0!</v>
      </c>
      <c r="BH62" s="26">
        <f t="shared" si="63"/>
        <v>0</v>
      </c>
      <c r="BI62" s="27" t="e">
        <f t="shared" si="64"/>
        <v>#DIV/0!</v>
      </c>
      <c r="BJ62" s="161">
        <f t="shared" si="65"/>
        <v>0</v>
      </c>
      <c r="BK62" s="28" t="e">
        <f t="shared" si="66"/>
        <v>#DIV/0!</v>
      </c>
      <c r="BL62" s="29"/>
      <c r="BM62" s="29"/>
      <c r="BN62" s="81">
        <f t="shared" si="67"/>
        <v>0</v>
      </c>
      <c r="BO62" s="27" t="e">
        <f t="shared" si="73"/>
        <v>#DIV/0!</v>
      </c>
      <c r="BP62" s="27">
        <f t="shared" si="68"/>
        <v>0</v>
      </c>
      <c r="BQ62" s="27" t="e">
        <f t="shared" si="74"/>
        <v>#DIV/0!</v>
      </c>
      <c r="BR62" s="27">
        <f t="shared" si="69"/>
        <v>0</v>
      </c>
      <c r="BS62" s="27" t="e">
        <f t="shared" si="75"/>
        <v>#DIV/0!</v>
      </c>
      <c r="BT62" s="27">
        <f t="shared" si="70"/>
        <v>0</v>
      </c>
      <c r="BU62" s="27" t="e">
        <f t="shared" si="76"/>
        <v>#DIV/0!</v>
      </c>
      <c r="BV62" s="27">
        <f t="shared" si="71"/>
        <v>0</v>
      </c>
      <c r="BW62" s="27" t="e">
        <f t="shared" si="72"/>
        <v>#DIV/0!</v>
      </c>
      <c r="BX62" s="27">
        <f t="shared" si="77"/>
        <v>0</v>
      </c>
      <c r="BY62" s="30" t="e">
        <f t="shared" si="78"/>
        <v>#DIV/0!</v>
      </c>
      <c r="BZ62" s="27">
        <f t="shared" si="79"/>
        <v>0</v>
      </c>
      <c r="CA62" s="30" t="e">
        <f t="shared" si="80"/>
        <v>#DIV/0!</v>
      </c>
    </row>
    <row r="63" spans="1:79" ht="32.25" customHeight="1" thickBot="1">
      <c r="A63" s="205" t="s">
        <v>4</v>
      </c>
      <c r="B63" s="31">
        <v>934520.42299999995</v>
      </c>
      <c r="C63" s="27">
        <v>19</v>
      </c>
      <c r="D63" s="26">
        <v>925011.69299999997</v>
      </c>
      <c r="E63" s="27">
        <v>18.8</v>
      </c>
      <c r="F63" s="26">
        <v>907838.35900000005</v>
      </c>
      <c r="G63" s="27">
        <v>19.7</v>
      </c>
      <c r="H63" s="29">
        <v>918302.80700000003</v>
      </c>
      <c r="I63" s="27">
        <v>18.100000000000001</v>
      </c>
      <c r="J63" s="27">
        <v>806622.74699999997</v>
      </c>
      <c r="K63" s="27">
        <v>17.7</v>
      </c>
      <c r="L63" s="27">
        <v>953387.31799999997</v>
      </c>
      <c r="M63" s="30">
        <v>18.8</v>
      </c>
      <c r="N63" s="27">
        <v>918128.12600000005</v>
      </c>
      <c r="O63" s="28">
        <v>18.100000000000001</v>
      </c>
      <c r="P63" s="29"/>
      <c r="Q63" s="29"/>
      <c r="R63" s="37">
        <v>976808.03599999996</v>
      </c>
      <c r="S63" s="27">
        <v>16</v>
      </c>
      <c r="T63" s="26">
        <v>944434.71299999999</v>
      </c>
      <c r="U63" s="27">
        <v>16.2</v>
      </c>
      <c r="V63" s="26">
        <v>942693.60900000005</v>
      </c>
      <c r="W63" s="27">
        <v>16</v>
      </c>
      <c r="X63" s="29">
        <v>1098033.6629999999</v>
      </c>
      <c r="Y63" s="30">
        <v>15.7</v>
      </c>
      <c r="Z63" s="27">
        <v>891395.84499999997</v>
      </c>
      <c r="AA63" s="30">
        <v>18</v>
      </c>
      <c r="AB63" s="27">
        <v>943162.90500000003</v>
      </c>
      <c r="AC63" s="30">
        <v>18.2</v>
      </c>
      <c r="AD63" s="27">
        <v>937981.98300000001</v>
      </c>
      <c r="AE63" s="104">
        <v>16.7</v>
      </c>
      <c r="AF63" s="29"/>
      <c r="AG63" s="29"/>
      <c r="AH63" s="31">
        <v>1136247.7960000001</v>
      </c>
      <c r="AI63" s="27">
        <v>6.4</v>
      </c>
      <c r="AJ63" s="26">
        <v>1063224.2949999999</v>
      </c>
      <c r="AK63" s="27">
        <v>7.9</v>
      </c>
      <c r="AL63" s="26">
        <v>994881.97600000002</v>
      </c>
      <c r="AM63" s="27">
        <v>10.8</v>
      </c>
      <c r="AN63" s="27">
        <v>1080825.5649999999</v>
      </c>
      <c r="AO63" s="30">
        <v>7.7</v>
      </c>
      <c r="AP63" s="77">
        <v>1039256.5</v>
      </c>
      <c r="AQ63" s="30">
        <v>10.3</v>
      </c>
      <c r="AR63" s="27">
        <v>1020348.464</v>
      </c>
      <c r="AS63" s="29">
        <v>10.3</v>
      </c>
      <c r="AT63" s="27">
        <v>1005351.785</v>
      </c>
      <c r="AU63" s="104">
        <v>10.8</v>
      </c>
      <c r="AV63" s="29"/>
      <c r="AW63" s="29"/>
      <c r="AX63" s="37">
        <f t="shared" si="53"/>
        <v>3047576.2549999999</v>
      </c>
      <c r="AY63" s="27">
        <f t="shared" si="54"/>
        <v>13.799999999999999</v>
      </c>
      <c r="AZ63" s="26">
        <f t="shared" si="55"/>
        <v>2932670.7009999999</v>
      </c>
      <c r="BA63" s="27">
        <f t="shared" si="56"/>
        <v>14.299999999999999</v>
      </c>
      <c r="BB63" s="26">
        <f t="shared" si="57"/>
        <v>2845413.9440000001</v>
      </c>
      <c r="BC63" s="27">
        <f t="shared" si="58"/>
        <v>15.5</v>
      </c>
      <c r="BD63" s="26">
        <f t="shared" si="59"/>
        <v>3097162.0350000001</v>
      </c>
      <c r="BE63" s="27">
        <f t="shared" si="60"/>
        <v>13.833333333333334</v>
      </c>
      <c r="BF63" s="26">
        <f t="shared" si="61"/>
        <v>2737275.0920000002</v>
      </c>
      <c r="BG63" s="30">
        <f t="shared" si="62"/>
        <v>15.333333333333334</v>
      </c>
      <c r="BH63" s="26">
        <f t="shared" si="63"/>
        <v>2916898.6869999999</v>
      </c>
      <c r="BI63" s="27">
        <f t="shared" si="64"/>
        <v>15.766666666666666</v>
      </c>
      <c r="BJ63" s="112">
        <f t="shared" si="65"/>
        <v>2861461.8940000003</v>
      </c>
      <c r="BK63" s="28">
        <f t="shared" si="66"/>
        <v>15.199999999999998</v>
      </c>
      <c r="BL63" s="29"/>
      <c r="BM63" s="29"/>
      <c r="BN63" s="81">
        <f t="shared" si="67"/>
        <v>10760746.389</v>
      </c>
      <c r="BO63" s="27">
        <f t="shared" si="73"/>
        <v>4</v>
      </c>
      <c r="BP63" s="27">
        <f t="shared" si="68"/>
        <v>10271107.964</v>
      </c>
      <c r="BQ63" s="27">
        <f t="shared" si="74"/>
        <v>5.5222222222222221</v>
      </c>
      <c r="BR63" s="27">
        <f t="shared" si="69"/>
        <v>10268603.965</v>
      </c>
      <c r="BS63" s="27">
        <f t="shared" si="75"/>
        <v>4.177777777777778</v>
      </c>
      <c r="BT63" s="27">
        <f t="shared" si="70"/>
        <v>10138674.112</v>
      </c>
      <c r="BU63" s="27">
        <f t="shared" si="76"/>
        <v>5.1111111111111116</v>
      </c>
      <c r="BV63" s="27">
        <f t="shared" si="71"/>
        <v>10172759.923</v>
      </c>
      <c r="BW63" s="27">
        <f t="shared" si="72"/>
        <v>3.8111111111111113</v>
      </c>
      <c r="BX63" s="27">
        <f t="shared" si="77"/>
        <v>10127133.524999999</v>
      </c>
      <c r="BY63" s="30">
        <f t="shared" si="78"/>
        <v>5.9444444444444455</v>
      </c>
      <c r="BZ63" s="27">
        <f t="shared" si="79"/>
        <v>9628495.1550000012</v>
      </c>
      <c r="CA63" s="30">
        <f t="shared" si="80"/>
        <v>7.3444444444444441</v>
      </c>
    </row>
    <row r="64" spans="1:79" ht="32.25" hidden="1" customHeight="1" thickBot="1">
      <c r="A64" s="206"/>
      <c r="B64" s="31"/>
      <c r="C64" s="27"/>
      <c r="D64" s="26"/>
      <c r="E64" s="27"/>
      <c r="F64" s="26"/>
      <c r="G64" s="27"/>
      <c r="H64" s="29"/>
      <c r="I64" s="27"/>
      <c r="J64" s="27"/>
      <c r="K64" s="27"/>
      <c r="L64" s="27"/>
      <c r="M64" s="30"/>
      <c r="N64" s="27"/>
      <c r="O64" s="28"/>
      <c r="P64" s="29"/>
      <c r="Q64" s="29"/>
      <c r="R64" s="37"/>
      <c r="S64" s="27"/>
      <c r="T64" s="26"/>
      <c r="U64" s="27"/>
      <c r="V64" s="26"/>
      <c r="W64" s="27"/>
      <c r="X64" s="29"/>
      <c r="Y64" s="30"/>
      <c r="Z64" s="27"/>
      <c r="AA64" s="30"/>
      <c r="AB64" s="27"/>
      <c r="AC64" s="30"/>
      <c r="AD64" s="27"/>
      <c r="AE64" s="104"/>
      <c r="AF64" s="29"/>
      <c r="AG64" s="29"/>
      <c r="AH64" s="31"/>
      <c r="AI64" s="27"/>
      <c r="AJ64" s="26"/>
      <c r="AK64" s="27"/>
      <c r="AL64" s="26"/>
      <c r="AM64" s="27"/>
      <c r="AN64" s="27"/>
      <c r="AO64" s="30"/>
      <c r="AP64" s="27"/>
      <c r="AQ64" s="30"/>
      <c r="AR64" s="27"/>
      <c r="AS64" s="29"/>
      <c r="AT64" s="27"/>
      <c r="AU64" s="104"/>
      <c r="AV64" s="29"/>
      <c r="AW64" s="29"/>
      <c r="AX64" s="37">
        <f t="shared" si="53"/>
        <v>0</v>
      </c>
      <c r="AY64" s="27" t="e">
        <f t="shared" si="54"/>
        <v>#DIV/0!</v>
      </c>
      <c r="AZ64" s="26">
        <f t="shared" si="55"/>
        <v>0</v>
      </c>
      <c r="BA64" s="27" t="e">
        <f t="shared" si="56"/>
        <v>#DIV/0!</v>
      </c>
      <c r="BB64" s="26">
        <f t="shared" si="57"/>
        <v>0</v>
      </c>
      <c r="BC64" s="27" t="e">
        <f t="shared" si="58"/>
        <v>#DIV/0!</v>
      </c>
      <c r="BD64" s="26">
        <f t="shared" si="59"/>
        <v>0</v>
      </c>
      <c r="BE64" s="27" t="e">
        <f t="shared" si="60"/>
        <v>#DIV/0!</v>
      </c>
      <c r="BF64" s="26">
        <f t="shared" si="61"/>
        <v>0</v>
      </c>
      <c r="BG64" s="30" t="e">
        <f t="shared" si="62"/>
        <v>#DIV/0!</v>
      </c>
      <c r="BH64" s="26">
        <f t="shared" si="63"/>
        <v>0</v>
      </c>
      <c r="BI64" s="27" t="e">
        <f t="shared" si="64"/>
        <v>#DIV/0!</v>
      </c>
      <c r="BJ64" s="161">
        <f t="shared" si="65"/>
        <v>0</v>
      </c>
      <c r="BK64" s="28" t="e">
        <f t="shared" si="66"/>
        <v>#DIV/0!</v>
      </c>
      <c r="BL64" s="29"/>
      <c r="BM64" s="29"/>
      <c r="BN64" s="81">
        <f t="shared" si="67"/>
        <v>0</v>
      </c>
      <c r="BO64" s="27" t="e">
        <f t="shared" si="73"/>
        <v>#DIV/0!</v>
      </c>
      <c r="BP64" s="27">
        <f t="shared" si="68"/>
        <v>0</v>
      </c>
      <c r="BQ64" s="27" t="e">
        <f t="shared" si="74"/>
        <v>#DIV/0!</v>
      </c>
      <c r="BR64" s="27">
        <f t="shared" si="69"/>
        <v>0</v>
      </c>
      <c r="BS64" s="27" t="e">
        <f t="shared" si="75"/>
        <v>#DIV/0!</v>
      </c>
      <c r="BT64" s="27">
        <f t="shared" si="70"/>
        <v>0</v>
      </c>
      <c r="BU64" s="27" t="e">
        <f t="shared" si="76"/>
        <v>#DIV/0!</v>
      </c>
      <c r="BV64" s="27">
        <f t="shared" si="71"/>
        <v>0</v>
      </c>
      <c r="BW64" s="27" t="e">
        <f t="shared" si="72"/>
        <v>#DIV/0!</v>
      </c>
      <c r="BX64" s="27">
        <f t="shared" si="77"/>
        <v>0</v>
      </c>
      <c r="BY64" s="30" t="e">
        <f t="shared" si="78"/>
        <v>#DIV/0!</v>
      </c>
      <c r="BZ64" s="27">
        <f t="shared" si="79"/>
        <v>0</v>
      </c>
      <c r="CA64" s="30" t="e">
        <f t="shared" si="80"/>
        <v>#DIV/0!</v>
      </c>
    </row>
    <row r="65" spans="1:79" ht="32.25" customHeight="1" thickBot="1">
      <c r="A65" s="195" t="s">
        <v>35</v>
      </c>
      <c r="B65" s="33">
        <v>1425766.3840000001</v>
      </c>
      <c r="C65" s="27">
        <v>19.899999999999999</v>
      </c>
      <c r="D65" s="32">
        <v>1240248.987</v>
      </c>
      <c r="E65" s="27">
        <v>19.899999999999999</v>
      </c>
      <c r="F65" s="32">
        <v>1212579.4920000001</v>
      </c>
      <c r="G65" s="27">
        <v>20.5</v>
      </c>
      <c r="H65" s="29">
        <v>1194269.4739999999</v>
      </c>
      <c r="I65" s="27">
        <v>18.399999999999999</v>
      </c>
      <c r="J65" s="27">
        <v>1189579.0719999999</v>
      </c>
      <c r="K65" s="27">
        <v>17.899999999999999</v>
      </c>
      <c r="L65" s="27">
        <v>1201179.1200000001</v>
      </c>
      <c r="M65" s="30">
        <v>18.600000000000001</v>
      </c>
      <c r="N65" s="27">
        <v>1147941.335</v>
      </c>
      <c r="O65" s="28">
        <v>19</v>
      </c>
      <c r="P65" s="29"/>
      <c r="Q65" s="29"/>
      <c r="R65" s="38">
        <v>1439106.2439999999</v>
      </c>
      <c r="S65" s="27">
        <v>17.2</v>
      </c>
      <c r="T65" s="32">
        <v>1272369.716</v>
      </c>
      <c r="U65" s="27">
        <v>16.899999999999999</v>
      </c>
      <c r="V65" s="32">
        <v>1206460.6244508</v>
      </c>
      <c r="W65" s="27">
        <v>16.8</v>
      </c>
      <c r="X65" s="29">
        <v>1242669.6410000001</v>
      </c>
      <c r="Y65" s="30">
        <v>16.600000000000001</v>
      </c>
      <c r="Z65" s="27">
        <v>1157763.7191187604</v>
      </c>
      <c r="AA65" s="30">
        <v>16.100000000000001</v>
      </c>
      <c r="AB65" s="27">
        <v>1200289.6499999999</v>
      </c>
      <c r="AC65" s="30">
        <v>17.8</v>
      </c>
      <c r="AD65" s="27">
        <v>1162167.0649999999</v>
      </c>
      <c r="AE65" s="104">
        <v>18.3</v>
      </c>
      <c r="AF65" s="29"/>
      <c r="AG65" s="29"/>
      <c r="AH65" s="33">
        <v>1504844.0360000001</v>
      </c>
      <c r="AI65" s="27">
        <v>7.9</v>
      </c>
      <c r="AJ65" s="32">
        <v>1344088.1310000001</v>
      </c>
      <c r="AK65" s="27">
        <v>8.1999999999999993</v>
      </c>
      <c r="AL65" s="32">
        <v>1254956.17</v>
      </c>
      <c r="AM65" s="27">
        <v>12.1</v>
      </c>
      <c r="AN65" s="27">
        <v>1297517.93286532</v>
      </c>
      <c r="AO65" s="30">
        <v>8.6999999999999993</v>
      </c>
      <c r="AP65" s="27">
        <v>1230906.6158649994</v>
      </c>
      <c r="AQ65" s="30">
        <v>10.7</v>
      </c>
      <c r="AR65" s="27">
        <v>1233120.06</v>
      </c>
      <c r="AS65" s="29">
        <v>10.4</v>
      </c>
      <c r="AT65" s="27">
        <v>1194828.996</v>
      </c>
      <c r="AU65" s="104">
        <v>10.1</v>
      </c>
      <c r="AV65" s="29"/>
      <c r="AW65" s="29"/>
      <c r="AX65" s="37">
        <f t="shared" si="53"/>
        <v>4369716.6639999999</v>
      </c>
      <c r="AY65" s="27">
        <f t="shared" si="54"/>
        <v>14.999999999999998</v>
      </c>
      <c r="AZ65" s="26">
        <f t="shared" si="55"/>
        <v>3856706.8339999998</v>
      </c>
      <c r="BA65" s="27">
        <f t="shared" si="56"/>
        <v>15</v>
      </c>
      <c r="BB65" s="26">
        <f t="shared" si="57"/>
        <v>3673996.2864508</v>
      </c>
      <c r="BC65" s="27">
        <f t="shared" si="58"/>
        <v>16.466666666666665</v>
      </c>
      <c r="BD65" s="26">
        <f t="shared" si="59"/>
        <v>3734457.04786532</v>
      </c>
      <c r="BE65" s="27">
        <f t="shared" si="60"/>
        <v>14.566666666666668</v>
      </c>
      <c r="BF65" s="26">
        <f t="shared" si="61"/>
        <v>3578249.4069837602</v>
      </c>
      <c r="BG65" s="30">
        <f t="shared" si="62"/>
        <v>14.9</v>
      </c>
      <c r="BH65" s="26">
        <f t="shared" si="63"/>
        <v>3634588.83</v>
      </c>
      <c r="BI65" s="27">
        <f t="shared" si="64"/>
        <v>15.600000000000001</v>
      </c>
      <c r="BJ65" s="112">
        <f t="shared" si="65"/>
        <v>3504937.3959999997</v>
      </c>
      <c r="BK65" s="28">
        <f t="shared" si="66"/>
        <v>15.799999999999999</v>
      </c>
      <c r="BL65" s="29"/>
      <c r="BM65" s="29"/>
      <c r="BN65" s="81">
        <f t="shared" si="67"/>
        <v>14291580.689999999</v>
      </c>
      <c r="BO65" s="27">
        <f t="shared" si="73"/>
        <v>4.177777777777778</v>
      </c>
      <c r="BP65" s="27">
        <f t="shared" si="68"/>
        <v>12409456.914999999</v>
      </c>
      <c r="BQ65" s="27">
        <f t="shared" si="74"/>
        <v>5.7111111111111112</v>
      </c>
      <c r="BR65" s="27">
        <f t="shared" si="69"/>
        <v>11890070.550537361</v>
      </c>
      <c r="BS65" s="27">
        <f t="shared" si="75"/>
        <v>5.4222222222222216</v>
      </c>
      <c r="BT65" s="27">
        <f t="shared" si="70"/>
        <v>11836074.755016921</v>
      </c>
      <c r="BU65" s="27">
        <f t="shared" si="76"/>
        <v>5.3000000000000007</v>
      </c>
      <c r="BV65" s="27">
        <f t="shared" si="71"/>
        <v>11843706.549483759</v>
      </c>
      <c r="BW65" s="27">
        <f t="shared" si="72"/>
        <v>3.1888888888888887</v>
      </c>
      <c r="BX65" s="27">
        <f t="shared" si="77"/>
        <v>11736727.50582701</v>
      </c>
      <c r="BY65" s="30">
        <f t="shared" si="78"/>
        <v>4.8111111111111109</v>
      </c>
      <c r="BZ65" s="27">
        <f t="shared" si="79"/>
        <v>11132858.806196</v>
      </c>
      <c r="CA65" s="30">
        <f t="shared" si="80"/>
        <v>7.3333333333333321</v>
      </c>
    </row>
    <row r="66" spans="1:79" ht="32.25" hidden="1" customHeight="1" thickBot="1">
      <c r="A66" s="196"/>
      <c r="B66" s="33"/>
      <c r="C66" s="27"/>
      <c r="D66" s="32"/>
      <c r="E66" s="27"/>
      <c r="F66" s="32"/>
      <c r="G66" s="27"/>
      <c r="H66" s="29"/>
      <c r="I66" s="27">
        <v>65</v>
      </c>
      <c r="J66" s="27"/>
      <c r="K66" s="27"/>
      <c r="L66" s="27"/>
      <c r="M66" s="30"/>
      <c r="N66" s="27"/>
      <c r="O66" s="28"/>
      <c r="P66" s="29"/>
      <c r="Q66" s="29"/>
      <c r="R66" s="38"/>
      <c r="S66" s="27"/>
      <c r="T66" s="32"/>
      <c r="U66" s="27"/>
      <c r="V66" s="32"/>
      <c r="W66" s="27"/>
      <c r="X66" s="29"/>
      <c r="Y66" s="30"/>
      <c r="Z66" s="27"/>
      <c r="AA66" s="30"/>
      <c r="AB66" s="27"/>
      <c r="AC66" s="30"/>
      <c r="AD66" s="27"/>
      <c r="AE66" s="104"/>
      <c r="AF66" s="29"/>
      <c r="AG66" s="29"/>
      <c r="AH66" s="33"/>
      <c r="AI66" s="27"/>
      <c r="AJ66" s="32"/>
      <c r="AK66" s="27"/>
      <c r="AL66" s="32"/>
      <c r="AM66" s="27"/>
      <c r="AN66" s="27"/>
      <c r="AO66" s="30"/>
      <c r="AP66" s="27"/>
      <c r="AQ66" s="30"/>
      <c r="AR66" s="27"/>
      <c r="AS66" s="29"/>
      <c r="AT66" s="27"/>
      <c r="AU66" s="104"/>
      <c r="AV66" s="29"/>
      <c r="AW66" s="29"/>
      <c r="AX66" s="37">
        <f t="shared" si="53"/>
        <v>0</v>
      </c>
      <c r="AY66" s="27" t="e">
        <f t="shared" si="54"/>
        <v>#DIV/0!</v>
      </c>
      <c r="AZ66" s="26">
        <f t="shared" si="55"/>
        <v>0</v>
      </c>
      <c r="BA66" s="27" t="e">
        <f t="shared" si="56"/>
        <v>#DIV/0!</v>
      </c>
      <c r="BB66" s="26">
        <f t="shared" si="57"/>
        <v>0</v>
      </c>
      <c r="BC66" s="27" t="e">
        <f t="shared" si="58"/>
        <v>#DIV/0!</v>
      </c>
      <c r="BD66" s="26">
        <f t="shared" si="59"/>
        <v>0</v>
      </c>
      <c r="BE66" s="27">
        <f t="shared" si="60"/>
        <v>65</v>
      </c>
      <c r="BF66" s="26">
        <f t="shared" si="61"/>
        <v>0</v>
      </c>
      <c r="BG66" s="30" t="e">
        <f t="shared" si="62"/>
        <v>#DIV/0!</v>
      </c>
      <c r="BH66" s="26">
        <f t="shared" si="63"/>
        <v>0</v>
      </c>
      <c r="BI66" s="27" t="e">
        <f t="shared" si="64"/>
        <v>#DIV/0!</v>
      </c>
      <c r="BJ66" s="161">
        <f t="shared" si="65"/>
        <v>0</v>
      </c>
      <c r="BK66" s="28" t="e">
        <f t="shared" si="66"/>
        <v>#DIV/0!</v>
      </c>
      <c r="BL66" s="29"/>
      <c r="BM66" s="29"/>
      <c r="BN66" s="81">
        <f t="shared" si="67"/>
        <v>0</v>
      </c>
      <c r="BO66" s="27" t="e">
        <f t="shared" si="73"/>
        <v>#DIV/0!</v>
      </c>
      <c r="BP66" s="27">
        <f t="shared" si="68"/>
        <v>0</v>
      </c>
      <c r="BQ66" s="27" t="e">
        <f t="shared" si="74"/>
        <v>#DIV/0!</v>
      </c>
      <c r="BR66" s="27">
        <f t="shared" si="69"/>
        <v>0</v>
      </c>
      <c r="BS66" s="27" t="e">
        <f t="shared" si="75"/>
        <v>#DIV/0!</v>
      </c>
      <c r="BT66" s="27">
        <f t="shared" si="70"/>
        <v>0</v>
      </c>
      <c r="BU66" s="27" t="e">
        <f t="shared" si="76"/>
        <v>#DIV/0!</v>
      </c>
      <c r="BV66" s="27">
        <f t="shared" si="71"/>
        <v>0</v>
      </c>
      <c r="BW66" s="27" t="e">
        <f t="shared" si="72"/>
        <v>#DIV/0!</v>
      </c>
      <c r="BX66" s="27">
        <f t="shared" si="77"/>
        <v>0</v>
      </c>
      <c r="BY66" s="30" t="e">
        <f t="shared" si="78"/>
        <v>#DIV/0!</v>
      </c>
      <c r="BZ66" s="27">
        <f t="shared" si="79"/>
        <v>0</v>
      </c>
      <c r="CA66" s="30" t="e">
        <f t="shared" si="80"/>
        <v>#DIV/0!</v>
      </c>
    </row>
    <row r="67" spans="1:79" ht="32.25" customHeight="1" thickBot="1">
      <c r="A67" s="195" t="s">
        <v>5</v>
      </c>
      <c r="B67" s="31">
        <v>615447.59100000001</v>
      </c>
      <c r="C67" s="27">
        <v>16.399999999999999</v>
      </c>
      <c r="D67" s="26">
        <v>619417.21600000001</v>
      </c>
      <c r="E67" s="27">
        <v>18.600000000000001</v>
      </c>
      <c r="F67" s="26">
        <v>600983.946</v>
      </c>
      <c r="G67" s="27">
        <v>19.600000000000001</v>
      </c>
      <c r="H67" s="29">
        <v>503137.58</v>
      </c>
      <c r="I67" s="27">
        <v>18.5</v>
      </c>
      <c r="J67" s="27">
        <v>582056.60200000007</v>
      </c>
      <c r="K67" s="27">
        <v>19.8</v>
      </c>
      <c r="L67" s="27">
        <v>611022.91200000001</v>
      </c>
      <c r="M67" s="30">
        <v>20.5</v>
      </c>
      <c r="N67" s="27">
        <v>619385.30799999996</v>
      </c>
      <c r="O67" s="28">
        <v>21.1</v>
      </c>
      <c r="P67" s="29"/>
      <c r="Q67" s="29"/>
      <c r="R67" s="37">
        <v>609673.54700000002</v>
      </c>
      <c r="S67" s="27">
        <v>19.100000000000001</v>
      </c>
      <c r="T67" s="26">
        <v>620525.20799999998</v>
      </c>
      <c r="U67" s="27">
        <v>15.4</v>
      </c>
      <c r="V67" s="26">
        <v>619537.50399999996</v>
      </c>
      <c r="W67" s="27">
        <v>19.2</v>
      </c>
      <c r="X67" s="29">
        <v>1265838.1340000001</v>
      </c>
      <c r="Y67" s="30">
        <v>18.2</v>
      </c>
      <c r="Z67" s="27">
        <v>586994.44099999999</v>
      </c>
      <c r="AA67" s="30">
        <v>16</v>
      </c>
      <c r="AB67" s="27">
        <v>613906.19900000002</v>
      </c>
      <c r="AC67" s="30">
        <v>17.899999999999999</v>
      </c>
      <c r="AD67" s="27">
        <v>622906.929</v>
      </c>
      <c r="AE67" s="104">
        <v>19.3</v>
      </c>
      <c r="AF67" s="29"/>
      <c r="AG67" s="29"/>
      <c r="AH67" s="31">
        <v>672875.29399999999</v>
      </c>
      <c r="AI67" s="27">
        <v>8.8000000000000007</v>
      </c>
      <c r="AJ67" s="26">
        <v>654363.19099999999</v>
      </c>
      <c r="AK67" s="27">
        <v>10</v>
      </c>
      <c r="AL67" s="26">
        <v>612220.929</v>
      </c>
      <c r="AM67" s="27">
        <v>13.1</v>
      </c>
      <c r="AN67" s="27">
        <v>658498.94299999997</v>
      </c>
      <c r="AO67" s="30">
        <v>9.1999999999999993</v>
      </c>
      <c r="AP67" s="27">
        <v>644750.674</v>
      </c>
      <c r="AQ67" s="30">
        <v>11.5</v>
      </c>
      <c r="AR67" s="27">
        <v>615266.15300000005</v>
      </c>
      <c r="AS67" s="29">
        <v>10.8</v>
      </c>
      <c r="AT67" s="27">
        <v>637724.11899999995</v>
      </c>
      <c r="AU67" s="104">
        <v>11.5</v>
      </c>
      <c r="AV67" s="29"/>
      <c r="AW67" s="29"/>
      <c r="AX67" s="37">
        <f t="shared" si="53"/>
        <v>1897996.432</v>
      </c>
      <c r="AY67" s="27">
        <f t="shared" si="54"/>
        <v>14.766666666666666</v>
      </c>
      <c r="AZ67" s="26">
        <f t="shared" si="55"/>
        <v>1894305.6150000002</v>
      </c>
      <c r="BA67" s="27">
        <f t="shared" si="56"/>
        <v>14.666666666666666</v>
      </c>
      <c r="BB67" s="26">
        <f t="shared" si="57"/>
        <v>1832742.379</v>
      </c>
      <c r="BC67" s="27">
        <f t="shared" si="58"/>
        <v>17.3</v>
      </c>
      <c r="BD67" s="26">
        <f t="shared" si="59"/>
        <v>2427474.6570000001</v>
      </c>
      <c r="BE67" s="27">
        <f t="shared" si="60"/>
        <v>15.300000000000002</v>
      </c>
      <c r="BF67" s="26">
        <f t="shared" si="61"/>
        <v>1813801.7170000002</v>
      </c>
      <c r="BG67" s="30">
        <f t="shared" si="62"/>
        <v>15.766666666666666</v>
      </c>
      <c r="BH67" s="26">
        <f t="shared" si="63"/>
        <v>1840195.264</v>
      </c>
      <c r="BI67" s="27">
        <f t="shared" si="64"/>
        <v>16.400000000000002</v>
      </c>
      <c r="BJ67" s="112">
        <f t="shared" si="65"/>
        <v>1880016.3559999999</v>
      </c>
      <c r="BK67" s="28">
        <f t="shared" si="66"/>
        <v>17.3</v>
      </c>
      <c r="BL67" s="29"/>
      <c r="BM67" s="29"/>
      <c r="BN67" s="81">
        <f t="shared" si="67"/>
        <v>6396671.5454000002</v>
      </c>
      <c r="BO67" s="27">
        <f t="shared" si="73"/>
        <v>4.4222222222222216</v>
      </c>
      <c r="BP67" s="27">
        <f t="shared" si="68"/>
        <v>6326417.4189999988</v>
      </c>
      <c r="BQ67" s="27">
        <f t="shared" si="74"/>
        <v>5.7444444444444427</v>
      </c>
      <c r="BR67" s="27">
        <f t="shared" si="69"/>
        <v>6215688.3829999994</v>
      </c>
      <c r="BS67" s="27">
        <f t="shared" si="75"/>
        <v>6.5333333333333323</v>
      </c>
      <c r="BT67" s="27">
        <f t="shared" si="70"/>
        <v>6218906.8169999998</v>
      </c>
      <c r="BU67" s="27">
        <f t="shared" si="76"/>
        <v>5.522222222222223</v>
      </c>
      <c r="BV67" s="27">
        <f t="shared" si="71"/>
        <v>6326688.0729999989</v>
      </c>
      <c r="BW67" s="27">
        <f t="shared" si="72"/>
        <v>3.2888888888888883</v>
      </c>
      <c r="BX67" s="27">
        <f t="shared" si="77"/>
        <v>6238456.9450000003</v>
      </c>
      <c r="BY67" s="30">
        <f t="shared" si="78"/>
        <v>4.9444444444444446</v>
      </c>
      <c r="BZ67" s="27">
        <f t="shared" si="79"/>
        <v>5987415.8489999995</v>
      </c>
      <c r="CA67" s="30">
        <f t="shared" si="80"/>
        <v>8.5</v>
      </c>
    </row>
    <row r="68" spans="1:79" ht="32.25" hidden="1" customHeight="1" thickBot="1">
      <c r="A68" s="196"/>
      <c r="B68" s="31"/>
      <c r="C68" s="27"/>
      <c r="D68" s="26"/>
      <c r="E68" s="27"/>
      <c r="F68" s="26"/>
      <c r="G68" s="27"/>
      <c r="H68" s="29"/>
      <c r="I68" s="27">
        <v>65</v>
      </c>
      <c r="J68" s="27"/>
      <c r="K68" s="27"/>
      <c r="L68" s="27"/>
      <c r="M68" s="30"/>
      <c r="N68" s="27"/>
      <c r="O68" s="28"/>
      <c r="P68" s="29"/>
      <c r="Q68" s="29"/>
      <c r="R68" s="37"/>
      <c r="S68" s="27"/>
      <c r="T68" s="26"/>
      <c r="U68" s="27"/>
      <c r="V68" s="26"/>
      <c r="W68" s="27"/>
      <c r="X68" s="29"/>
      <c r="Y68" s="30"/>
      <c r="Z68" s="27"/>
      <c r="AA68" s="30"/>
      <c r="AB68" s="27"/>
      <c r="AC68" s="30"/>
      <c r="AD68" s="27"/>
      <c r="AE68" s="104"/>
      <c r="AF68" s="29"/>
      <c r="AG68" s="29"/>
      <c r="AH68" s="31"/>
      <c r="AI68" s="27"/>
      <c r="AJ68" s="26"/>
      <c r="AK68" s="27">
        <v>50</v>
      </c>
      <c r="AL68" s="26"/>
      <c r="AM68" s="27"/>
      <c r="AN68" s="27"/>
      <c r="AO68" s="30"/>
      <c r="AP68" s="27"/>
      <c r="AQ68" s="30"/>
      <c r="AR68" s="27"/>
      <c r="AS68" s="29"/>
      <c r="AT68" s="27"/>
      <c r="AU68" s="104"/>
      <c r="AV68" s="29"/>
      <c r="AW68" s="29"/>
      <c r="AX68" s="37">
        <f t="shared" si="53"/>
        <v>0</v>
      </c>
      <c r="AY68" s="27" t="e">
        <f t="shared" si="54"/>
        <v>#DIV/0!</v>
      </c>
      <c r="AZ68" s="26">
        <f t="shared" si="55"/>
        <v>0</v>
      </c>
      <c r="BA68" s="27">
        <f t="shared" si="56"/>
        <v>50</v>
      </c>
      <c r="BB68" s="26">
        <f t="shared" si="57"/>
        <v>0</v>
      </c>
      <c r="BC68" s="27" t="e">
        <f t="shared" si="58"/>
        <v>#DIV/0!</v>
      </c>
      <c r="BD68" s="26">
        <f t="shared" si="59"/>
        <v>0</v>
      </c>
      <c r="BE68" s="27">
        <f t="shared" si="60"/>
        <v>65</v>
      </c>
      <c r="BF68" s="26">
        <f t="shared" si="61"/>
        <v>0</v>
      </c>
      <c r="BG68" s="30" t="e">
        <f t="shared" si="62"/>
        <v>#DIV/0!</v>
      </c>
      <c r="BH68" s="26">
        <f t="shared" si="63"/>
        <v>0</v>
      </c>
      <c r="BI68" s="27" t="e">
        <f t="shared" si="64"/>
        <v>#DIV/0!</v>
      </c>
      <c r="BJ68" s="161">
        <f t="shared" si="65"/>
        <v>0</v>
      </c>
      <c r="BK68" s="28" t="e">
        <f t="shared" si="66"/>
        <v>#DIV/0!</v>
      </c>
      <c r="BL68" s="29"/>
      <c r="BM68" s="29"/>
      <c r="BN68" s="81">
        <f t="shared" si="67"/>
        <v>0</v>
      </c>
      <c r="BO68" s="27" t="e">
        <f t="shared" si="73"/>
        <v>#DIV/0!</v>
      </c>
      <c r="BP68" s="27">
        <f t="shared" si="68"/>
        <v>0</v>
      </c>
      <c r="BQ68" s="27" t="e">
        <f t="shared" si="74"/>
        <v>#DIV/0!</v>
      </c>
      <c r="BR68" s="27">
        <f t="shared" si="69"/>
        <v>0</v>
      </c>
      <c r="BS68" s="27" t="e">
        <f t="shared" si="75"/>
        <v>#DIV/0!</v>
      </c>
      <c r="BT68" s="27">
        <f t="shared" si="70"/>
        <v>0</v>
      </c>
      <c r="BU68" s="27" t="e">
        <f t="shared" si="76"/>
        <v>#DIV/0!</v>
      </c>
      <c r="BV68" s="27">
        <f t="shared" si="71"/>
        <v>0</v>
      </c>
      <c r="BW68" s="27" t="e">
        <f t="shared" si="72"/>
        <v>#DIV/0!</v>
      </c>
      <c r="BX68" s="27">
        <f t="shared" si="77"/>
        <v>0</v>
      </c>
      <c r="BY68" s="30" t="e">
        <f t="shared" si="78"/>
        <v>#DIV/0!</v>
      </c>
      <c r="BZ68" s="27">
        <f t="shared" si="79"/>
        <v>0</v>
      </c>
      <c r="CA68" s="30" t="e">
        <f t="shared" si="80"/>
        <v>#DIV/0!</v>
      </c>
    </row>
    <row r="69" spans="1:79" ht="32.25" customHeight="1" thickBot="1">
      <c r="A69" s="195" t="s">
        <v>6</v>
      </c>
      <c r="B69" s="31">
        <v>914801.01800000004</v>
      </c>
      <c r="C69" s="27">
        <v>20.3</v>
      </c>
      <c r="D69" s="26">
        <v>925025.51500000001</v>
      </c>
      <c r="E69" s="27">
        <v>21.5</v>
      </c>
      <c r="F69" s="26">
        <v>918651.85499999998</v>
      </c>
      <c r="G69" s="27">
        <v>21.8</v>
      </c>
      <c r="H69" s="29">
        <v>176572.144</v>
      </c>
      <c r="I69" s="27">
        <v>19.2</v>
      </c>
      <c r="J69" s="27">
        <v>174660.71432170001</v>
      </c>
      <c r="K69" s="27">
        <v>19</v>
      </c>
      <c r="L69" s="27">
        <v>183037.63699999999</v>
      </c>
      <c r="M69" s="30">
        <v>18.8</v>
      </c>
      <c r="N69" s="27">
        <v>180924.11</v>
      </c>
      <c r="O69" s="28">
        <v>19.3</v>
      </c>
      <c r="P69" s="29"/>
      <c r="Q69" s="29"/>
      <c r="R69" s="37">
        <v>865445.66799999995</v>
      </c>
      <c r="S69" s="27">
        <v>17.8</v>
      </c>
      <c r="T69" s="26">
        <v>929558.43799999997</v>
      </c>
      <c r="U69" s="27">
        <v>18.899999999999999</v>
      </c>
      <c r="V69" s="26">
        <v>879554.18799999997</v>
      </c>
      <c r="W69" s="27">
        <v>17</v>
      </c>
      <c r="X69" s="29">
        <v>184781.33300000001</v>
      </c>
      <c r="Y69" s="30">
        <v>16.600000000000001</v>
      </c>
      <c r="Z69" s="27">
        <v>172545.99170489999</v>
      </c>
      <c r="AA69" s="30">
        <v>18.8</v>
      </c>
      <c r="AB69" s="27">
        <v>182947.01</v>
      </c>
      <c r="AC69" s="30">
        <v>18.2</v>
      </c>
      <c r="AD69" s="27">
        <v>183443.46299999999</v>
      </c>
      <c r="AE69" s="104">
        <v>18</v>
      </c>
      <c r="AF69" s="29"/>
      <c r="AG69" s="29"/>
      <c r="AH69" s="31">
        <v>934023.57499999995</v>
      </c>
      <c r="AI69" s="27">
        <v>9</v>
      </c>
      <c r="AJ69" s="26">
        <v>910896.00399999996</v>
      </c>
      <c r="AK69" s="27">
        <v>10.5</v>
      </c>
      <c r="AL69" s="26">
        <v>911113.93799999997</v>
      </c>
      <c r="AM69" s="27">
        <v>13.1</v>
      </c>
      <c r="AN69" s="27">
        <v>208987.011</v>
      </c>
      <c r="AO69" s="30">
        <v>9.1999999999999993</v>
      </c>
      <c r="AP69" s="27">
        <v>198600.74</v>
      </c>
      <c r="AQ69" s="30">
        <v>10.7</v>
      </c>
      <c r="AR69" s="27">
        <v>198896.85200000001</v>
      </c>
      <c r="AS69" s="29">
        <v>11.4</v>
      </c>
      <c r="AT69" s="27">
        <v>201115.658</v>
      </c>
      <c r="AU69" s="104">
        <v>10.199999999999999</v>
      </c>
      <c r="AV69" s="29"/>
      <c r="AW69" s="29"/>
      <c r="AX69" s="37">
        <f t="shared" si="53"/>
        <v>2714270.2609999999</v>
      </c>
      <c r="AY69" s="27">
        <f t="shared" si="54"/>
        <v>15.700000000000001</v>
      </c>
      <c r="AZ69" s="26">
        <f t="shared" si="55"/>
        <v>2765479.9569999999</v>
      </c>
      <c r="BA69" s="27">
        <f t="shared" si="56"/>
        <v>16.966666666666665</v>
      </c>
      <c r="BB69" s="26">
        <f t="shared" si="57"/>
        <v>2709319.9810000001</v>
      </c>
      <c r="BC69" s="27">
        <f t="shared" si="58"/>
        <v>17.3</v>
      </c>
      <c r="BD69" s="26">
        <f t="shared" si="59"/>
        <v>570340.48800000001</v>
      </c>
      <c r="BE69" s="27">
        <f t="shared" si="60"/>
        <v>15</v>
      </c>
      <c r="BF69" s="26">
        <f t="shared" si="61"/>
        <v>545807.44602659997</v>
      </c>
      <c r="BG69" s="30">
        <f t="shared" si="62"/>
        <v>16.166666666666668</v>
      </c>
      <c r="BH69" s="26">
        <f t="shared" si="63"/>
        <v>564881.49900000007</v>
      </c>
      <c r="BI69" s="27">
        <f t="shared" si="64"/>
        <v>16.133333333333333</v>
      </c>
      <c r="BJ69" s="112">
        <f t="shared" si="65"/>
        <v>565483.23099999991</v>
      </c>
      <c r="BK69" s="28">
        <f t="shared" si="66"/>
        <v>15.833333333333334</v>
      </c>
      <c r="BL69" s="29"/>
      <c r="BM69" s="29"/>
      <c r="BN69" s="81">
        <f t="shared" si="67"/>
        <v>8418252.6609999985</v>
      </c>
      <c r="BO69" s="27">
        <f t="shared" si="73"/>
        <v>5.4888888888888898</v>
      </c>
      <c r="BP69" s="27">
        <f t="shared" si="68"/>
        <v>8581295.5869999994</v>
      </c>
      <c r="BQ69" s="27">
        <f t="shared" si="74"/>
        <v>7.1333333333333329</v>
      </c>
      <c r="BR69" s="27">
        <f t="shared" si="69"/>
        <v>8575698.8719999995</v>
      </c>
      <c r="BS69" s="27">
        <f t="shared" si="75"/>
        <v>5.2777777777777786</v>
      </c>
      <c r="BT69" s="27">
        <f t="shared" si="70"/>
        <v>6361014.4340000004</v>
      </c>
      <c r="BU69" s="27">
        <f t="shared" si="76"/>
        <v>5.9555555555555557</v>
      </c>
      <c r="BV69" s="27">
        <f t="shared" si="71"/>
        <v>2100081.3390266001</v>
      </c>
      <c r="BW69" s="27">
        <f t="shared" si="72"/>
        <v>4.322222222222222</v>
      </c>
      <c r="BX69" s="27">
        <f t="shared" si="77"/>
        <v>2066830.94</v>
      </c>
      <c r="BY69" s="30">
        <f t="shared" si="78"/>
        <v>5</v>
      </c>
      <c r="BZ69" s="27">
        <f t="shared" si="79"/>
        <v>2004126.4820000001</v>
      </c>
      <c r="CA69" s="30">
        <f t="shared" si="80"/>
        <v>6.855555555555557</v>
      </c>
    </row>
    <row r="70" spans="1:79" ht="32.25" hidden="1" customHeight="1" thickBot="1">
      <c r="A70" s="196"/>
      <c r="B70" s="31"/>
      <c r="C70" s="27"/>
      <c r="D70" s="26"/>
      <c r="E70" s="27"/>
      <c r="F70" s="26"/>
      <c r="G70" s="27"/>
      <c r="H70" s="29"/>
      <c r="I70" s="27"/>
      <c r="J70" s="27"/>
      <c r="K70" s="27"/>
      <c r="L70" s="27"/>
      <c r="M70" s="30"/>
      <c r="N70" s="27"/>
      <c r="O70" s="28"/>
      <c r="P70" s="29"/>
      <c r="Q70" s="29"/>
      <c r="R70" s="37"/>
      <c r="S70" s="27"/>
      <c r="T70" s="26"/>
      <c r="U70" s="27"/>
      <c r="V70" s="26"/>
      <c r="W70" s="27"/>
      <c r="X70" s="29"/>
      <c r="Y70" s="30"/>
      <c r="Z70" s="27"/>
      <c r="AA70" s="30"/>
      <c r="AB70" s="27"/>
      <c r="AC70" s="30"/>
      <c r="AD70" s="27"/>
      <c r="AE70" s="104"/>
      <c r="AF70" s="29"/>
      <c r="AG70" s="29"/>
      <c r="AH70" s="31"/>
      <c r="AI70" s="27"/>
      <c r="AJ70" s="26"/>
      <c r="AK70" s="27"/>
      <c r="AL70" s="26"/>
      <c r="AM70" s="27"/>
      <c r="AN70" s="27"/>
      <c r="AO70" s="30"/>
      <c r="AP70" s="27"/>
      <c r="AQ70" s="30"/>
      <c r="AR70" s="27"/>
      <c r="AS70" s="29"/>
      <c r="AT70" s="27"/>
      <c r="AU70" s="104"/>
      <c r="AV70" s="29"/>
      <c r="AW70" s="29"/>
      <c r="AX70" s="37">
        <f t="shared" si="53"/>
        <v>0</v>
      </c>
      <c r="AY70" s="27" t="e">
        <f t="shared" si="54"/>
        <v>#DIV/0!</v>
      </c>
      <c r="AZ70" s="26">
        <f t="shared" si="55"/>
        <v>0</v>
      </c>
      <c r="BA70" s="27" t="e">
        <f t="shared" si="56"/>
        <v>#DIV/0!</v>
      </c>
      <c r="BB70" s="26">
        <f t="shared" si="57"/>
        <v>0</v>
      </c>
      <c r="BC70" s="27" t="e">
        <f t="shared" si="58"/>
        <v>#DIV/0!</v>
      </c>
      <c r="BD70" s="26">
        <f t="shared" si="59"/>
        <v>0</v>
      </c>
      <c r="BE70" s="27" t="e">
        <f t="shared" si="60"/>
        <v>#DIV/0!</v>
      </c>
      <c r="BF70" s="26">
        <f t="shared" si="61"/>
        <v>0</v>
      </c>
      <c r="BG70" s="30" t="e">
        <f t="shared" si="62"/>
        <v>#DIV/0!</v>
      </c>
      <c r="BH70" s="26">
        <f t="shared" si="63"/>
        <v>0</v>
      </c>
      <c r="BI70" s="27" t="e">
        <f t="shared" si="64"/>
        <v>#DIV/0!</v>
      </c>
      <c r="BJ70" s="161">
        <f t="shared" si="65"/>
        <v>0</v>
      </c>
      <c r="BK70" s="28" t="e">
        <f t="shared" si="66"/>
        <v>#DIV/0!</v>
      </c>
      <c r="BL70" s="29"/>
      <c r="BM70" s="29"/>
      <c r="BN70" s="81">
        <f t="shared" si="67"/>
        <v>0</v>
      </c>
      <c r="BO70" s="27" t="e">
        <f t="shared" si="73"/>
        <v>#DIV/0!</v>
      </c>
      <c r="BP70" s="27">
        <f t="shared" si="68"/>
        <v>0</v>
      </c>
      <c r="BQ70" s="27" t="e">
        <f t="shared" si="74"/>
        <v>#DIV/0!</v>
      </c>
      <c r="BR70" s="27">
        <f t="shared" si="69"/>
        <v>0</v>
      </c>
      <c r="BS70" s="27" t="e">
        <f t="shared" si="75"/>
        <v>#DIV/0!</v>
      </c>
      <c r="BT70" s="27">
        <f t="shared" si="70"/>
        <v>0</v>
      </c>
      <c r="BU70" s="27" t="e">
        <f t="shared" si="76"/>
        <v>#DIV/0!</v>
      </c>
      <c r="BV70" s="27">
        <f t="shared" si="71"/>
        <v>0</v>
      </c>
      <c r="BW70" s="27" t="e">
        <f t="shared" si="72"/>
        <v>#DIV/0!</v>
      </c>
      <c r="BX70" s="27">
        <f t="shared" si="77"/>
        <v>0</v>
      </c>
      <c r="BY70" s="30" t="e">
        <f t="shared" si="78"/>
        <v>#DIV/0!</v>
      </c>
      <c r="BZ70" s="27">
        <f t="shared" si="79"/>
        <v>0</v>
      </c>
      <c r="CA70" s="30" t="e">
        <f t="shared" si="80"/>
        <v>#DIV/0!</v>
      </c>
    </row>
    <row r="71" spans="1:79" ht="32.25" customHeight="1" thickBot="1">
      <c r="A71" s="195" t="s">
        <v>34</v>
      </c>
      <c r="B71" s="33">
        <v>414140.31300000002</v>
      </c>
      <c r="C71" s="27">
        <v>19.5</v>
      </c>
      <c r="D71" s="32">
        <v>412720.75599999999</v>
      </c>
      <c r="E71" s="27">
        <v>22.2</v>
      </c>
      <c r="F71" s="32">
        <v>429193.56300000002</v>
      </c>
      <c r="G71" s="27">
        <v>20.100000000000001</v>
      </c>
      <c r="H71" s="29">
        <v>433580.22499999998</v>
      </c>
      <c r="I71" s="27">
        <v>19.600000000000001</v>
      </c>
      <c r="J71" s="27">
        <v>416744.36300000001</v>
      </c>
      <c r="K71" s="27">
        <v>18.100000000000001</v>
      </c>
      <c r="L71" s="27">
        <v>443033.96799999999</v>
      </c>
      <c r="M71" s="30">
        <v>19.5</v>
      </c>
      <c r="N71" s="27">
        <v>445922.245</v>
      </c>
      <c r="O71" s="28">
        <v>19.7</v>
      </c>
      <c r="P71" s="29"/>
      <c r="Q71" s="29"/>
      <c r="R71" s="38">
        <v>417370.75099999999</v>
      </c>
      <c r="S71" s="27">
        <v>17.100000000000001</v>
      </c>
      <c r="T71" s="32">
        <v>417433.51699999999</v>
      </c>
      <c r="U71" s="27">
        <v>18</v>
      </c>
      <c r="V71" s="32">
        <v>441975.679</v>
      </c>
      <c r="W71" s="27">
        <v>16.8</v>
      </c>
      <c r="X71" s="29">
        <v>437271.65399999998</v>
      </c>
      <c r="Y71" s="30">
        <v>16.8</v>
      </c>
      <c r="Z71" s="27">
        <v>420594.10499999998</v>
      </c>
      <c r="AA71" s="30">
        <v>17.5</v>
      </c>
      <c r="AB71" s="27">
        <v>435770.39399999997</v>
      </c>
      <c r="AC71" s="30">
        <v>16.2</v>
      </c>
      <c r="AD71" s="27">
        <v>456794.54759999999</v>
      </c>
      <c r="AE71" s="104">
        <v>16.5</v>
      </c>
      <c r="AF71" s="29"/>
      <c r="AG71" s="29"/>
      <c r="AH71" s="33">
        <v>483062.68300000002</v>
      </c>
      <c r="AI71" s="27">
        <v>8.6999999999999993</v>
      </c>
      <c r="AJ71" s="32">
        <v>445780.41399999999</v>
      </c>
      <c r="AK71" s="27">
        <v>10</v>
      </c>
      <c r="AL71" s="32">
        <v>450978.0906</v>
      </c>
      <c r="AM71" s="27">
        <v>10.8</v>
      </c>
      <c r="AN71" s="27">
        <v>467969.83385882399</v>
      </c>
      <c r="AO71" s="30">
        <v>9</v>
      </c>
      <c r="AP71" s="27">
        <v>459889.277</v>
      </c>
      <c r="AQ71" s="30">
        <v>10.199999999999999</v>
      </c>
      <c r="AR71" s="27">
        <v>462159.19500000001</v>
      </c>
      <c r="AS71" s="29">
        <v>11.3</v>
      </c>
      <c r="AT71" s="27">
        <v>472612.41879999998</v>
      </c>
      <c r="AU71" s="104">
        <v>10.7</v>
      </c>
      <c r="AV71" s="29"/>
      <c r="AW71" s="29"/>
      <c r="AX71" s="37">
        <f t="shared" si="53"/>
        <v>1314573.747</v>
      </c>
      <c r="AY71" s="27">
        <f t="shared" si="54"/>
        <v>15.1</v>
      </c>
      <c r="AZ71" s="26">
        <f t="shared" si="55"/>
        <v>1275934.6869999999</v>
      </c>
      <c r="BA71" s="27">
        <f t="shared" si="56"/>
        <v>16.733333333333334</v>
      </c>
      <c r="BB71" s="26">
        <f t="shared" si="57"/>
        <v>1322147.3326000001</v>
      </c>
      <c r="BC71" s="27">
        <f t="shared" si="58"/>
        <v>15.9</v>
      </c>
      <c r="BD71" s="26">
        <f t="shared" si="59"/>
        <v>1338821.7128588241</v>
      </c>
      <c r="BE71" s="27">
        <f t="shared" si="60"/>
        <v>15.133333333333335</v>
      </c>
      <c r="BF71" s="26">
        <f t="shared" si="61"/>
        <v>1297227.7450000001</v>
      </c>
      <c r="BG71" s="30">
        <f t="shared" si="62"/>
        <v>15.266666666666666</v>
      </c>
      <c r="BH71" s="26">
        <f t="shared" si="63"/>
        <v>1340963.557</v>
      </c>
      <c r="BI71" s="27">
        <f t="shared" si="64"/>
        <v>15.666666666666666</v>
      </c>
      <c r="BJ71" s="112">
        <f t="shared" si="65"/>
        <v>1375329.2113999999</v>
      </c>
      <c r="BK71" s="28">
        <f t="shared" si="66"/>
        <v>15.633333333333335</v>
      </c>
      <c r="BL71" s="29"/>
      <c r="BM71" s="29"/>
      <c r="BN71" s="81">
        <f t="shared" si="67"/>
        <v>4388937.1450000005</v>
      </c>
      <c r="BO71" s="27">
        <f t="shared" si="73"/>
        <v>3.4000000000000004</v>
      </c>
      <c r="BP71" s="27">
        <f t="shared" si="68"/>
        <v>4344947.5369999995</v>
      </c>
      <c r="BQ71" s="27">
        <f t="shared" si="74"/>
        <v>3.9333333333333336</v>
      </c>
      <c r="BR71" s="27">
        <f t="shared" si="69"/>
        <v>4473456.8616199996</v>
      </c>
      <c r="BS71" s="27">
        <f t="shared" si="75"/>
        <v>3.3444444444444446</v>
      </c>
      <c r="BT71" s="27">
        <f t="shared" si="70"/>
        <v>4504725.6630148245</v>
      </c>
      <c r="BU71" s="27">
        <f t="shared" si="76"/>
        <v>3.8666666666666667</v>
      </c>
      <c r="BV71" s="27">
        <f t="shared" si="71"/>
        <v>4440098.4139999999</v>
      </c>
      <c r="BW71" s="27">
        <f t="shared" si="72"/>
        <v>2.9555555555555553</v>
      </c>
      <c r="BX71" s="27">
        <f t="shared" si="77"/>
        <v>4499745.3814847004</v>
      </c>
      <c r="BY71" s="30">
        <f t="shared" si="78"/>
        <v>3.8333333333333326</v>
      </c>
      <c r="BZ71" s="27">
        <f t="shared" si="79"/>
        <v>4552992.6874000002</v>
      </c>
      <c r="CA71" s="30">
        <f t="shared" si="80"/>
        <v>3.9555555555555562</v>
      </c>
    </row>
    <row r="72" spans="1:79" ht="32.25" hidden="1" customHeight="1" thickBot="1">
      <c r="A72" s="196"/>
      <c r="B72" s="33"/>
      <c r="C72" s="27"/>
      <c r="D72" s="32"/>
      <c r="E72" s="27"/>
      <c r="F72" s="32"/>
      <c r="G72" s="27"/>
      <c r="H72" s="29"/>
      <c r="I72" s="27">
        <v>67</v>
      </c>
      <c r="J72" s="27"/>
      <c r="K72" s="27"/>
      <c r="L72" s="27"/>
      <c r="M72" s="30"/>
      <c r="N72" s="27"/>
      <c r="O72" s="28"/>
      <c r="P72" s="29"/>
      <c r="Q72" s="29"/>
      <c r="R72" s="38"/>
      <c r="S72" s="27"/>
      <c r="T72" s="32"/>
      <c r="U72" s="27"/>
      <c r="V72" s="32"/>
      <c r="W72" s="27"/>
      <c r="X72" s="29"/>
      <c r="Y72" s="30"/>
      <c r="Z72" s="27"/>
      <c r="AA72" s="30"/>
      <c r="AB72" s="27"/>
      <c r="AC72" s="30"/>
      <c r="AD72" s="27"/>
      <c r="AE72" s="104"/>
      <c r="AF72" s="29"/>
      <c r="AG72" s="29"/>
      <c r="AH72" s="33"/>
      <c r="AI72" s="27"/>
      <c r="AJ72" s="32"/>
      <c r="AK72" s="27"/>
      <c r="AL72" s="32"/>
      <c r="AM72" s="27"/>
      <c r="AN72" s="27"/>
      <c r="AO72" s="30"/>
      <c r="AP72" s="27"/>
      <c r="AQ72" s="30"/>
      <c r="AR72" s="27"/>
      <c r="AS72" s="29"/>
      <c r="AT72" s="27"/>
      <c r="AU72" s="104"/>
      <c r="AV72" s="29"/>
      <c r="AW72" s="29"/>
      <c r="AX72" s="37">
        <f t="shared" si="53"/>
        <v>0</v>
      </c>
      <c r="AY72" s="27" t="e">
        <f t="shared" si="54"/>
        <v>#DIV/0!</v>
      </c>
      <c r="AZ72" s="26">
        <f t="shared" si="55"/>
        <v>0</v>
      </c>
      <c r="BA72" s="27" t="e">
        <f t="shared" si="56"/>
        <v>#DIV/0!</v>
      </c>
      <c r="BB72" s="26">
        <f t="shared" si="57"/>
        <v>0</v>
      </c>
      <c r="BC72" s="27" t="e">
        <f t="shared" si="58"/>
        <v>#DIV/0!</v>
      </c>
      <c r="BD72" s="26">
        <f t="shared" si="59"/>
        <v>0</v>
      </c>
      <c r="BE72" s="27">
        <f t="shared" si="60"/>
        <v>67</v>
      </c>
      <c r="BF72" s="83">
        <f t="shared" si="61"/>
        <v>0</v>
      </c>
      <c r="BG72" s="30" t="e">
        <f t="shared" si="62"/>
        <v>#DIV/0!</v>
      </c>
      <c r="BH72" s="26">
        <f t="shared" si="63"/>
        <v>0</v>
      </c>
      <c r="BI72" s="27" t="e">
        <f t="shared" si="64"/>
        <v>#DIV/0!</v>
      </c>
      <c r="BJ72" s="161">
        <f t="shared" si="65"/>
        <v>0</v>
      </c>
      <c r="BK72" s="28" t="e">
        <f t="shared" si="66"/>
        <v>#DIV/0!</v>
      </c>
      <c r="BL72" s="29"/>
      <c r="BM72" s="29"/>
      <c r="BN72" s="81">
        <f t="shared" si="67"/>
        <v>0</v>
      </c>
      <c r="BO72" s="27" t="e">
        <f t="shared" si="73"/>
        <v>#DIV/0!</v>
      </c>
      <c r="BP72" s="27">
        <f t="shared" si="68"/>
        <v>0</v>
      </c>
      <c r="BQ72" s="27" t="e">
        <f t="shared" si="74"/>
        <v>#DIV/0!</v>
      </c>
      <c r="BR72" s="27">
        <f t="shared" si="69"/>
        <v>0</v>
      </c>
      <c r="BS72" s="27" t="e">
        <f t="shared" si="75"/>
        <v>#DIV/0!</v>
      </c>
      <c r="BT72" s="27">
        <f t="shared" si="70"/>
        <v>0</v>
      </c>
      <c r="BU72" s="27" t="e">
        <f t="shared" si="76"/>
        <v>#DIV/0!</v>
      </c>
      <c r="BV72" s="27">
        <f t="shared" si="71"/>
        <v>0</v>
      </c>
      <c r="BW72" s="27" t="e">
        <f t="shared" si="72"/>
        <v>#DIV/0!</v>
      </c>
      <c r="BX72" s="27">
        <f t="shared" si="77"/>
        <v>0</v>
      </c>
      <c r="BY72" s="30" t="e">
        <f t="shared" si="78"/>
        <v>#DIV/0!</v>
      </c>
      <c r="BZ72" s="27">
        <f t="shared" si="79"/>
        <v>0</v>
      </c>
      <c r="CA72" s="30" t="e">
        <f t="shared" si="80"/>
        <v>#DIV/0!</v>
      </c>
    </row>
    <row r="73" spans="1:79" ht="32.25" customHeight="1" thickBot="1">
      <c r="A73" s="198" t="s">
        <v>7</v>
      </c>
      <c r="B73" s="31">
        <v>33210.947</v>
      </c>
      <c r="C73" s="27">
        <v>21.2</v>
      </c>
      <c r="D73" s="26">
        <v>35679.196000000004</v>
      </c>
      <c r="E73" s="27">
        <v>23</v>
      </c>
      <c r="F73" s="26">
        <v>36253.370999999999</v>
      </c>
      <c r="G73" s="27">
        <v>23.5</v>
      </c>
      <c r="H73" s="29">
        <v>36875.218999999997</v>
      </c>
      <c r="I73" s="27">
        <v>20.399999999999999</v>
      </c>
      <c r="J73" s="27">
        <v>32614.938999999998</v>
      </c>
      <c r="K73" s="27">
        <v>19.2</v>
      </c>
      <c r="L73" s="27">
        <v>40267.468000000001</v>
      </c>
      <c r="M73" s="30">
        <v>22.9</v>
      </c>
      <c r="N73" s="27">
        <v>39648.129000000001</v>
      </c>
      <c r="O73" s="28">
        <v>21</v>
      </c>
      <c r="P73" s="29"/>
      <c r="Q73" s="29"/>
      <c r="R73" s="37">
        <v>34068.550999999999</v>
      </c>
      <c r="S73" s="27">
        <v>19.600000000000001</v>
      </c>
      <c r="T73" s="26">
        <v>36136.328999999998</v>
      </c>
      <c r="U73" s="27">
        <v>20</v>
      </c>
      <c r="V73" s="26">
        <v>39609.171999999999</v>
      </c>
      <c r="W73" s="27">
        <v>17.399999999999999</v>
      </c>
      <c r="X73" s="29">
        <v>40254.83</v>
      </c>
      <c r="Y73" s="30">
        <v>17.600000000000001</v>
      </c>
      <c r="Z73" s="27">
        <v>29785.006000000001</v>
      </c>
      <c r="AA73" s="30">
        <v>18.899999999999999</v>
      </c>
      <c r="AB73" s="27">
        <v>41282.093000000001</v>
      </c>
      <c r="AC73" s="30">
        <v>18.8</v>
      </c>
      <c r="AD73" s="27">
        <v>42094.084999999999</v>
      </c>
      <c r="AE73" s="104">
        <v>17.399999999999999</v>
      </c>
      <c r="AF73" s="29"/>
      <c r="AG73" s="29"/>
      <c r="AH73" s="31">
        <v>41000.258999999998</v>
      </c>
      <c r="AI73" s="27">
        <v>11.1</v>
      </c>
      <c r="AJ73" s="26">
        <v>45393.758999999998</v>
      </c>
      <c r="AK73" s="27">
        <v>10.1</v>
      </c>
      <c r="AL73" s="26">
        <v>42954.485999999997</v>
      </c>
      <c r="AM73" s="27">
        <v>13.6</v>
      </c>
      <c r="AN73" s="27">
        <v>47708.623</v>
      </c>
      <c r="AO73" s="30">
        <v>10.6</v>
      </c>
      <c r="AP73" s="27">
        <v>49319.976000000002</v>
      </c>
      <c r="AQ73" s="30">
        <v>10.199999999999999</v>
      </c>
      <c r="AR73" s="27">
        <v>45743.046999999999</v>
      </c>
      <c r="AS73" s="29">
        <v>13.6</v>
      </c>
      <c r="AT73" s="27">
        <v>49229.649000000005</v>
      </c>
      <c r="AU73" s="104">
        <v>11.1</v>
      </c>
      <c r="AV73" s="29"/>
      <c r="AW73" s="29"/>
      <c r="AX73" s="37">
        <f t="shared" si="53"/>
        <v>108279.75699999998</v>
      </c>
      <c r="AY73" s="27">
        <f t="shared" si="54"/>
        <v>17.3</v>
      </c>
      <c r="AZ73" s="26">
        <f t="shared" si="55"/>
        <v>117209.28399999999</v>
      </c>
      <c r="BA73" s="27">
        <f t="shared" si="56"/>
        <v>17.7</v>
      </c>
      <c r="BB73" s="26">
        <f t="shared" si="57"/>
        <v>118817.02900000001</v>
      </c>
      <c r="BC73" s="27">
        <f t="shared" si="58"/>
        <v>18.166666666666668</v>
      </c>
      <c r="BD73" s="26">
        <f t="shared" si="59"/>
        <v>124838.67199999999</v>
      </c>
      <c r="BE73" s="27">
        <f t="shared" si="60"/>
        <v>16.2</v>
      </c>
      <c r="BF73" s="26">
        <f t="shared" si="61"/>
        <v>111719.921</v>
      </c>
      <c r="BG73" s="30">
        <f t="shared" si="62"/>
        <v>16.099999999999998</v>
      </c>
      <c r="BH73" s="26">
        <f t="shared" si="63"/>
        <v>127292.60800000001</v>
      </c>
      <c r="BI73" s="27">
        <f t="shared" si="64"/>
        <v>18.433333333333334</v>
      </c>
      <c r="BJ73" s="112">
        <f t="shared" si="65"/>
        <v>130971.86300000001</v>
      </c>
      <c r="BK73" s="28">
        <f t="shared" si="66"/>
        <v>16.5</v>
      </c>
      <c r="BL73" s="29"/>
      <c r="BM73" s="29"/>
      <c r="BN73" s="81">
        <f t="shared" si="67"/>
        <v>445511.12699999998</v>
      </c>
      <c r="BO73" s="27">
        <f t="shared" si="73"/>
        <v>3.5888888888888886</v>
      </c>
      <c r="BP73" s="27">
        <f t="shared" si="68"/>
        <v>475995.10600000009</v>
      </c>
      <c r="BQ73" s="27">
        <f t="shared" si="74"/>
        <v>4.2777777777777768</v>
      </c>
      <c r="BR73" s="27">
        <f t="shared" si="69"/>
        <v>494309.342</v>
      </c>
      <c r="BS73" s="27">
        <f t="shared" si="75"/>
        <v>3.6333333333333333</v>
      </c>
      <c r="BT73" s="27">
        <f t="shared" si="70"/>
        <v>495910.53200000001</v>
      </c>
      <c r="BU73" s="27">
        <f t="shared" si="76"/>
        <v>4.1888888888888882</v>
      </c>
      <c r="BV73" s="27">
        <f t="shared" si="71"/>
        <v>492138.88300000003</v>
      </c>
      <c r="BW73" s="27">
        <f t="shared" si="72"/>
        <v>4.2111111111111104</v>
      </c>
      <c r="BX73" s="27">
        <f t="shared" si="77"/>
        <v>510489.82900000003</v>
      </c>
      <c r="BY73" s="30">
        <f t="shared" si="78"/>
        <v>3.9555555555555544</v>
      </c>
      <c r="BZ73" s="27">
        <f t="shared" si="79"/>
        <v>504780.44900000002</v>
      </c>
      <c r="CA73" s="30">
        <f t="shared" si="80"/>
        <v>4.0777777777777784</v>
      </c>
    </row>
    <row r="74" spans="1:79" ht="32.25" hidden="1" customHeight="1" thickBot="1">
      <c r="A74" s="199"/>
      <c r="B74" s="31"/>
      <c r="C74" s="40">
        <v>70</v>
      </c>
      <c r="D74" s="26"/>
      <c r="E74" s="26"/>
      <c r="F74" s="26"/>
      <c r="G74" s="26"/>
      <c r="H74" s="41"/>
      <c r="I74" s="66">
        <v>69</v>
      </c>
      <c r="J74" s="26"/>
      <c r="K74" s="26"/>
      <c r="L74" s="26"/>
      <c r="M74" s="79"/>
      <c r="N74" s="26"/>
      <c r="O74" s="39"/>
      <c r="P74" s="41"/>
      <c r="Q74" s="41"/>
      <c r="R74" s="37"/>
      <c r="S74" s="40">
        <v>67</v>
      </c>
      <c r="T74" s="26"/>
      <c r="U74" s="40">
        <v>68</v>
      </c>
      <c r="V74" s="26"/>
      <c r="W74" s="26"/>
      <c r="X74" s="41"/>
      <c r="Y74" s="41"/>
      <c r="Z74" s="40"/>
      <c r="AA74" s="42"/>
      <c r="AB74" s="26"/>
      <c r="AC74" s="79"/>
      <c r="AD74" s="26"/>
      <c r="AE74" s="147"/>
      <c r="AF74" s="41"/>
      <c r="AG74" s="41"/>
      <c r="AH74" s="31"/>
      <c r="AI74" s="26"/>
      <c r="AJ74" s="26"/>
      <c r="AK74" s="26"/>
      <c r="AL74" s="26"/>
      <c r="AM74" s="40">
        <v>56</v>
      </c>
      <c r="AN74" s="40"/>
      <c r="AO74" s="42"/>
      <c r="AP74" s="40"/>
      <c r="AQ74" s="42"/>
      <c r="AR74" s="40"/>
      <c r="AS74" s="59"/>
      <c r="AT74" s="40"/>
      <c r="AU74" s="105"/>
      <c r="AV74" s="59"/>
      <c r="AW74" s="59"/>
      <c r="AX74" s="37"/>
      <c r="AY74" s="26"/>
      <c r="AZ74" s="26"/>
      <c r="BA74" s="26"/>
      <c r="BB74" s="26"/>
      <c r="BC74" s="26"/>
      <c r="BD74" s="26"/>
      <c r="BE74" s="27">
        <f t="shared" si="60"/>
        <v>69</v>
      </c>
      <c r="BF74" s="26"/>
      <c r="BG74" s="79"/>
      <c r="BH74" s="26"/>
      <c r="BI74" s="27" t="e">
        <f t="shared" si="64"/>
        <v>#DIV/0!</v>
      </c>
      <c r="BJ74" s="41"/>
      <c r="BK74" s="22" t="e">
        <f t="shared" si="66"/>
        <v>#DIV/0!</v>
      </c>
      <c r="BL74" s="23"/>
      <c r="BM74" s="23"/>
      <c r="BN74" s="31"/>
      <c r="BO74" s="27" t="e">
        <f t="shared" si="73"/>
        <v>#DIV/0!</v>
      </c>
      <c r="BP74" s="26"/>
      <c r="BQ74" s="27" t="e">
        <f t="shared" si="74"/>
        <v>#DIV/0!</v>
      </c>
      <c r="BR74" s="26"/>
      <c r="BS74" s="27" t="e">
        <f t="shared" si="75"/>
        <v>#DIV/0!</v>
      </c>
      <c r="BT74" s="26"/>
      <c r="BU74" s="27" t="e">
        <f t="shared" si="76"/>
        <v>#DIV/0!</v>
      </c>
      <c r="BV74" s="26"/>
      <c r="BW74" s="27" t="e">
        <f t="shared" si="72"/>
        <v>#DIV/0!</v>
      </c>
      <c r="BX74" s="26"/>
      <c r="BY74" s="30" t="e">
        <f t="shared" si="78"/>
        <v>#DIV/0!</v>
      </c>
      <c r="BZ74" s="26"/>
      <c r="CA74" s="30" t="e">
        <f t="shared" si="80"/>
        <v>#DIV/0!</v>
      </c>
    </row>
    <row r="75" spans="1:79" ht="32.25" customHeight="1" thickBot="1">
      <c r="A75" s="200" t="s">
        <v>8</v>
      </c>
      <c r="B75" s="43">
        <f>B57+B59+B61+B63+B65+B67+B69+B71</f>
        <v>5157651.9220000003</v>
      </c>
      <c r="C75" s="44">
        <f>AVERAGE(C57:C72)</f>
        <v>19.412500000000001</v>
      </c>
      <c r="D75" s="44">
        <f>D57+D59+D61+D63+D65+D67+D69+D71</f>
        <v>4974919.5839999998</v>
      </c>
      <c r="E75" s="44">
        <f>AVERAGE(E57:E72)</f>
        <v>20.262499999999996</v>
      </c>
      <c r="F75" s="44">
        <f>F57+F59+F61+F63+F65+F67+F69+F71</f>
        <v>4924343.8717</v>
      </c>
      <c r="G75" s="44">
        <f>AVERAGE(G57:G72)</f>
        <v>20.625</v>
      </c>
      <c r="H75" s="46">
        <f>H57+H59+H61+H63+H65+H67+H69+H71</f>
        <v>4092067.5159999998</v>
      </c>
      <c r="I75" s="44">
        <f>AVERAGE(I57,I59,I61,I63,I65,I67,I69,I71)</f>
        <v>19.149999999999999</v>
      </c>
      <c r="J75" s="44">
        <f>J57+J59+J61+J63+J65+J67+J69+J71</f>
        <v>3987275.7643216997</v>
      </c>
      <c r="K75" s="44">
        <f>AVERAGE(K57:K72)</f>
        <v>18.574999999999999</v>
      </c>
      <c r="L75" s="44">
        <f>L57+L59+L61+L63+L65+L67+L69+L71</f>
        <v>4285084.3780000005</v>
      </c>
      <c r="M75" s="64">
        <f>AVERAGE(M57:M72)</f>
        <v>19.737500000000001</v>
      </c>
      <c r="N75" s="44">
        <f>N57+N59+N61+N63+N65+N67+N69+N71</f>
        <v>4202052.4019999998</v>
      </c>
      <c r="O75" s="45">
        <f>AVERAGE(O57:O72)</f>
        <v>19.787499999999998</v>
      </c>
      <c r="P75" s="168"/>
      <c r="Q75" s="168"/>
      <c r="R75" s="46">
        <f>R57+R59+R61+R63+R65+R67+R69+R71</f>
        <v>5161494.4059999995</v>
      </c>
      <c r="S75" s="44">
        <f>AVERAGE(S57:S72)</f>
        <v>17.625</v>
      </c>
      <c r="T75" s="44">
        <f>T57+T59+T61+T63+T65+T67+T69+T71</f>
        <v>5037813.4280000003</v>
      </c>
      <c r="U75" s="44">
        <f>AVERAGE(U57:U72)</f>
        <v>17.75</v>
      </c>
      <c r="V75" s="44">
        <f>V57+V59+V61+V63+V65+V67+V69+V71</f>
        <v>4956993.9994508009</v>
      </c>
      <c r="W75" s="44">
        <f>AVERAGE(W57,W59,W61,W63,W65,W67,W69,W71)</f>
        <v>17.137499999999999</v>
      </c>
      <c r="X75" s="44">
        <f>X57+X59+X61+X63+X65+X67+X69+X71</f>
        <v>5116527.1229999997</v>
      </c>
      <c r="Y75" s="44">
        <f>AVERAGE(Y57,Y59,Y61,Y63,Y65,Y67,Y69,Y71)</f>
        <v>16.900000000000002</v>
      </c>
      <c r="Z75" s="44">
        <f>Z57+Z59+Z61+Z63+Z65+Z67+Z69+Z71</f>
        <v>4058027.3628236605</v>
      </c>
      <c r="AA75" s="64">
        <f>AVERAGE(AA57:AA72)</f>
        <v>17.5625</v>
      </c>
      <c r="AB75" s="44">
        <f>AB57+AB59+AB61+AB63+AB65+AB67+AB69+AB71</f>
        <v>4274175.335</v>
      </c>
      <c r="AC75" s="64">
        <f>AVERAGE(AC57:AC72)</f>
        <v>18.037499999999998</v>
      </c>
      <c r="AD75" s="44">
        <f>AD57+AD59+AD61+AD63+AD65+AD67+AD69+AD71</f>
        <v>4265943.9976000004</v>
      </c>
      <c r="AE75" s="64">
        <f>AVERAGE(AE57:AE72)</f>
        <v>18.037500000000001</v>
      </c>
      <c r="AF75" s="168"/>
      <c r="AG75" s="168"/>
      <c r="AH75" s="43">
        <f>AH57+AH59+AH61+AH63+AH65+AH67+AH69+AH71</f>
        <v>5679291.4040000001</v>
      </c>
      <c r="AI75" s="44">
        <f>AVERAGE(AI57:AI72)</f>
        <v>8.5875000000000004</v>
      </c>
      <c r="AJ75" s="44">
        <f>AJ57+AJ59+AJ61+AJ63+AJ65+AJ67+AJ69+AJ71</f>
        <v>5346189.1050000004</v>
      </c>
      <c r="AK75" s="44">
        <f>AVERAGE(AK57,AK59,AK61,AK63,AK65,AK67,AK69,AK71)</f>
        <v>9.7125000000000004</v>
      </c>
      <c r="AL75" s="44">
        <f>AL57+AL59+AL61+AL63+AL65+AL67+AL69+AL71</f>
        <v>5101925.6812999994</v>
      </c>
      <c r="AM75" s="44">
        <f>AVERAGE(AM57:AM72)</f>
        <v>12.487499999999999</v>
      </c>
      <c r="AN75" s="44">
        <f>AN57+AN59+AN61+AN63+AN65+AN67+AN69+AN71</f>
        <v>4653256.6562241437</v>
      </c>
      <c r="AO75" s="44">
        <f>AVERAGE(AO57:AO72)</f>
        <v>9.1625000000000014</v>
      </c>
      <c r="AP75" s="44">
        <f>AP57+AP59+AP61+AP63+AP65+AP67+AP69+AP71</f>
        <v>4505828.106864999</v>
      </c>
      <c r="AQ75" s="64">
        <f>AVERAGE(AQ57:AQ72)</f>
        <v>10.887500000000001</v>
      </c>
      <c r="AR75" s="44">
        <f>AR57+AR59+AR61+AR63+AR65+AR67+AR69+AR71</f>
        <v>4450293.5839999998</v>
      </c>
      <c r="AS75" s="64">
        <f>AVERAGE(AS57:AS72)</f>
        <v>11.3</v>
      </c>
      <c r="AT75" s="44">
        <f>AT57+AT59+AT61+AT63+AT65+AT67+AT69+AT71</f>
        <v>4455098.2787999995</v>
      </c>
      <c r="AU75" s="45">
        <f>AVERAGE(AU57:AU72)</f>
        <v>10.787500000000001</v>
      </c>
      <c r="AV75" s="168"/>
      <c r="AW75" s="168"/>
      <c r="AX75" s="46">
        <f>AX57+AX59+AX61+AX63+AX65+AX67+AX69+AX71</f>
        <v>15998437.731999999</v>
      </c>
      <c r="AY75" s="44">
        <f>AVERAGE(AY57,AY59,AY61,AY63,AY65,AY67,AY69,AY71)</f>
        <v>15.208333333333332</v>
      </c>
      <c r="AZ75" s="44">
        <f>AZ57+AZ59+AZ61+AZ63+AZ65+AZ67+AZ69+AZ71</f>
        <v>15358922.116999999</v>
      </c>
      <c r="BA75" s="44">
        <f>AVERAGE(E75,U75,AK75)</f>
        <v>15.908333333333331</v>
      </c>
      <c r="BB75" s="44">
        <f>BB57+BB59+BB61+BB63+BB65+BB67+BB69+BB71</f>
        <v>14983263.5524508</v>
      </c>
      <c r="BC75" s="44">
        <f>AVERAGE(G75,W75,AM75)</f>
        <v>16.75</v>
      </c>
      <c r="BD75" s="44">
        <f>BD57+BD59+BD61+BD63+BD65+BD67+BD69+BD71</f>
        <v>13861851.295224143</v>
      </c>
      <c r="BE75" s="44">
        <f t="shared" si="60"/>
        <v>15.070833333333333</v>
      </c>
      <c r="BF75" s="44">
        <f>BF57+BF59+BF61+BF63+BF65+BF67+BF69+BF71</f>
        <v>12551131.234010361</v>
      </c>
      <c r="BG75" s="64">
        <f>AVERAGE(K75,AA75,AQ75)</f>
        <v>15.675000000000002</v>
      </c>
      <c r="BH75" s="44">
        <f>BH57+BH59+BH61+BH63+BH65+BH67+BH69+BH71</f>
        <v>13009553.297</v>
      </c>
      <c r="BI75" s="44">
        <f>AVERAGE(BI57,BI59,BI61,BI63,BI67,BI65,BI69,BI71)</f>
        <v>16.358333333333331</v>
      </c>
      <c r="BJ75" s="44">
        <f>BJ57+BJ59+BJ61+BJ63+BJ65+BJ67+BJ69+BJ71</f>
        <v>12923094.678400001</v>
      </c>
      <c r="BK75" s="45">
        <f>AVERAGE(BK57,BK59,BK61,BK63,BK67,BK65,BK69,BK71)</f>
        <v>16.204166666666666</v>
      </c>
      <c r="BL75" s="168"/>
      <c r="BM75" s="168"/>
      <c r="BN75" s="134">
        <f>BN57+BN59+BN61+BN63+BN65+BN67+BN69+BN71</f>
        <v>53429927.690460004</v>
      </c>
      <c r="BO75" s="44">
        <f t="shared" si="73"/>
        <v>4.5972222222222214</v>
      </c>
      <c r="BP75" s="44">
        <f>BP57+BP59+BP61+BP63+BP65+BP67+BP69+BP71</f>
        <v>50927462.516999997</v>
      </c>
      <c r="BQ75" s="44">
        <f t="shared" si="74"/>
        <v>5.769444444444443</v>
      </c>
      <c r="BR75" s="44">
        <f>BR57+BR59+BR61+BR63+BR65+BR67+BR69+BR71</f>
        <v>50365774.418557368</v>
      </c>
      <c r="BS75" s="44">
        <f t="shared" si="75"/>
        <v>5.6111111111111116</v>
      </c>
      <c r="BT75" s="44">
        <f>BT57+BT59+BT61+BT63+BT65+BT67+BT69+BT71</f>
        <v>48066756.168531746</v>
      </c>
      <c r="BU75" s="44">
        <f t="shared" si="76"/>
        <v>5.4402777777777773</v>
      </c>
      <c r="BV75" s="44">
        <f>BV57+BV59+BV61+BV63+BV65+BV67+BV69+BV71</f>
        <v>43979103.959510356</v>
      </c>
      <c r="BW75" s="44">
        <f t="shared" si="72"/>
        <v>3.87638888888889</v>
      </c>
      <c r="BX75" s="44">
        <f>BX57+BX59+BX61+BX63+BX65+BX67+BX69+BX71</f>
        <v>43805753.168311708</v>
      </c>
      <c r="BY75" s="64">
        <f>AVERAGE(BI25,BI50,BI75)</f>
        <v>5.0777777777777766</v>
      </c>
      <c r="BZ75" s="44">
        <f>BZ57+BZ59+BZ61+BZ63+BZ65+BZ67+BZ69+BZ71</f>
        <v>42236892.316596001</v>
      </c>
      <c r="CA75" s="64">
        <f>AVERAGE(BK25,BK50,BK75)</f>
        <v>6.8486111111111114</v>
      </c>
    </row>
    <row r="76" spans="1:79" ht="16.5" hidden="1" customHeight="1" thickBot="1">
      <c r="A76" s="201"/>
      <c r="B76" s="47"/>
      <c r="C76" s="48"/>
      <c r="D76" s="48"/>
      <c r="E76" s="48"/>
      <c r="F76" s="48"/>
      <c r="G76" s="48"/>
      <c r="H76" s="50"/>
      <c r="I76" s="50"/>
      <c r="J76" s="48"/>
      <c r="K76" s="48"/>
      <c r="L76" s="48"/>
      <c r="M76" s="52"/>
      <c r="N76" s="48"/>
      <c r="O76" s="48"/>
      <c r="P76" s="50"/>
      <c r="Q76" s="50"/>
      <c r="R76" s="50"/>
      <c r="S76" s="48"/>
      <c r="T76" s="48"/>
      <c r="U76" s="48"/>
      <c r="V76" s="48"/>
      <c r="W76" s="48"/>
      <c r="X76" s="50"/>
      <c r="Y76" s="51"/>
      <c r="Z76" s="48"/>
      <c r="AA76" s="52"/>
      <c r="AB76" s="48"/>
      <c r="AC76" s="52"/>
      <c r="AD76" s="48"/>
      <c r="AE76" s="103"/>
      <c r="AF76" s="51"/>
      <c r="AG76" s="51"/>
      <c r="AH76" s="47"/>
      <c r="AI76" s="48"/>
      <c r="AJ76" s="48"/>
      <c r="AK76" s="48"/>
      <c r="AL76" s="48"/>
      <c r="AM76" s="48"/>
      <c r="AN76" s="48"/>
      <c r="AO76" s="52"/>
      <c r="AP76" s="48"/>
      <c r="AQ76" s="52"/>
      <c r="AR76" s="48"/>
      <c r="AS76" s="51"/>
      <c r="AT76" s="48"/>
      <c r="AU76" s="103"/>
      <c r="AV76" s="51"/>
      <c r="AW76" s="51"/>
      <c r="AX76" s="50"/>
      <c r="AY76" s="48"/>
      <c r="AZ76" s="48"/>
      <c r="BA76" s="48"/>
      <c r="BB76" s="48"/>
      <c r="BC76" s="48"/>
      <c r="BD76" s="48"/>
      <c r="BE76" s="48"/>
      <c r="BF76" s="48"/>
      <c r="BG76" s="52"/>
      <c r="BH76" s="48"/>
      <c r="BI76" s="49"/>
      <c r="BJ76" s="50"/>
      <c r="BK76" s="103"/>
      <c r="BL76" s="51"/>
      <c r="BM76" s="51"/>
      <c r="BN76" s="47"/>
      <c r="BO76" s="27" t="e">
        <f t="shared" si="73"/>
        <v>#DIV/0!</v>
      </c>
      <c r="BP76" s="48"/>
      <c r="BQ76" s="27" t="e">
        <f t="shared" si="74"/>
        <v>#DIV/0!</v>
      </c>
      <c r="BR76" s="48"/>
      <c r="BS76" s="27" t="e">
        <f t="shared" si="75"/>
        <v>#DIV/0!</v>
      </c>
      <c r="BT76" s="48"/>
      <c r="BU76" s="27" t="e">
        <f t="shared" si="76"/>
        <v>#DIV/0!</v>
      </c>
      <c r="BV76" s="48"/>
      <c r="BW76" s="27" t="e">
        <f t="shared" si="72"/>
        <v>#DIV/0!</v>
      </c>
      <c r="BX76" s="48"/>
      <c r="BY76" s="30" t="e">
        <f t="shared" si="78"/>
        <v>#DIV/0!</v>
      </c>
      <c r="BZ76" s="48"/>
      <c r="CA76" s="30" t="e">
        <f t="shared" ref="CA76:CA77" si="81">AVERAGE(BK76,BK51,BK26)</f>
        <v>#DIV/0!</v>
      </c>
    </row>
    <row r="77" spans="1:79" ht="32.25" customHeight="1" thickBot="1">
      <c r="A77" s="219" t="s">
        <v>9</v>
      </c>
      <c r="B77" s="53">
        <f>B75+B73</f>
        <v>5190862.8689999999</v>
      </c>
      <c r="C77" s="54">
        <f>AVERAGE(C57:C73)</f>
        <v>19.611111111111111</v>
      </c>
      <c r="D77" s="54">
        <f>D75+D73</f>
        <v>5010598.78</v>
      </c>
      <c r="E77" s="54">
        <f>AVERAGE(E57:E73)</f>
        <v>20.566666666666663</v>
      </c>
      <c r="F77" s="54">
        <f>F75+F73</f>
        <v>4960597.2427000003</v>
      </c>
      <c r="G77" s="54">
        <f>AVERAGE(G57:G73)</f>
        <v>20.944444444444443</v>
      </c>
      <c r="H77" s="56">
        <f>H75+H73</f>
        <v>4128942.7349999999</v>
      </c>
      <c r="I77" s="54">
        <f>AVERAGE(I57,I59,I61,I63,I65,I67,I69,I71,I73)</f>
        <v>19.288888888888888</v>
      </c>
      <c r="J77" s="54">
        <f>J75+J73</f>
        <v>4019890.7033216995</v>
      </c>
      <c r="K77" s="54">
        <f>AVERAGE(K57:K73)</f>
        <v>18.644444444444442</v>
      </c>
      <c r="L77" s="54">
        <f>L75+L73</f>
        <v>4325351.8460000008</v>
      </c>
      <c r="M77" s="65">
        <f>AVERAGE(M57:M73)</f>
        <v>20.088888888888889</v>
      </c>
      <c r="N77" s="54">
        <f>N75+N73</f>
        <v>4241700.5309999995</v>
      </c>
      <c r="O77" s="55">
        <f>AVERAGE(O57:O73)</f>
        <v>19.922222222222221</v>
      </c>
      <c r="P77" s="169"/>
      <c r="Q77" s="169"/>
      <c r="R77" s="56">
        <f>R75+R73</f>
        <v>5195562.9569999995</v>
      </c>
      <c r="S77" s="54">
        <f>AVERAGE(S57:S73)</f>
        <v>17.844444444444445</v>
      </c>
      <c r="T77" s="54">
        <f>T75+T73</f>
        <v>5073949.7570000002</v>
      </c>
      <c r="U77" s="54">
        <f>AVERAGE(U57:U73)</f>
        <v>18</v>
      </c>
      <c r="V77" s="54">
        <f>V75+V73</f>
        <v>4996603.1714508012</v>
      </c>
      <c r="W77" s="54">
        <f>AVERAGE(W57,W59,W61,W63,W65,W67,W69,W71,W73)</f>
        <v>17.166666666666668</v>
      </c>
      <c r="X77" s="56">
        <f>X75+X73</f>
        <v>5156781.9529999997</v>
      </c>
      <c r="Y77" s="54">
        <f>AVERAGE(Y57,Y59,Y61,Y63,Y65,Y67,Y69,Y71,Y73)</f>
        <v>16.977777777777778</v>
      </c>
      <c r="Z77" s="56">
        <f>Z75+Z73</f>
        <v>4087812.3688236605</v>
      </c>
      <c r="AA77" s="65">
        <f>AVERAGE(AA57:AA73)</f>
        <v>17.711111111111112</v>
      </c>
      <c r="AB77" s="56">
        <f>AB75+AB73</f>
        <v>4315457.4280000003</v>
      </c>
      <c r="AC77" s="65">
        <f>AVERAGE(AC57:AC73)</f>
        <v>18.12222222222222</v>
      </c>
      <c r="AD77" s="56">
        <f>AD75+AD73</f>
        <v>4308038.0826000003</v>
      </c>
      <c r="AE77" s="65">
        <f>AVERAGE(AE57:AE73)</f>
        <v>17.966666666666669</v>
      </c>
      <c r="AF77" s="169"/>
      <c r="AG77" s="169"/>
      <c r="AH77" s="53">
        <f>AH75+AH73</f>
        <v>5720291.6629999997</v>
      </c>
      <c r="AI77" s="54">
        <f>AVERAGE(AI57:AI73)</f>
        <v>8.8666666666666671</v>
      </c>
      <c r="AJ77" s="54">
        <f>AJ75+AJ73</f>
        <v>5391582.8640000001</v>
      </c>
      <c r="AK77" s="54">
        <f>AVERAGE(AK57,AK59,AK61,AK63,AK65,AK67,AK69,AK71,AK73)</f>
        <v>9.7555555555555546</v>
      </c>
      <c r="AL77" s="54">
        <f>AL75+AL73</f>
        <v>5144880.1672999989</v>
      </c>
      <c r="AM77" s="54">
        <f>AVERAGE(AM57:AM73)</f>
        <v>12.611111111111109</v>
      </c>
      <c r="AN77" s="54">
        <f>AN75+AN73</f>
        <v>4700965.2792241434</v>
      </c>
      <c r="AO77" s="65">
        <f>AVERAGE(AO57:AO73)</f>
        <v>9.3222222222222229</v>
      </c>
      <c r="AP77" s="54">
        <f>AP75+AP73</f>
        <v>4555148.0828649988</v>
      </c>
      <c r="AQ77" s="65">
        <f>AVERAGE(AQ57:AQ73)</f>
        <v>10.811111111111112</v>
      </c>
      <c r="AR77" s="54">
        <f>AR75+AR73</f>
        <v>4496036.6310000001</v>
      </c>
      <c r="AS77" s="65">
        <f>AVERAGE(AS57:AS73)</f>
        <v>11.555555555555555</v>
      </c>
      <c r="AT77" s="54">
        <f>AT75+AT73</f>
        <v>4504327.9277999997</v>
      </c>
      <c r="AU77" s="55">
        <f>AVERAGE(AU57:AU73)</f>
        <v>10.822222222222223</v>
      </c>
      <c r="AV77" s="169"/>
      <c r="AW77" s="169"/>
      <c r="AX77" s="56">
        <f>AX75+AX73</f>
        <v>16106717.488999998</v>
      </c>
      <c r="AY77" s="54">
        <f>AVERAGE(AY57,AY59,AY61,AY63,AY65,AY67,AY69,AY71,AY73)</f>
        <v>15.440740740740742</v>
      </c>
      <c r="AZ77" s="54">
        <f>AZ75+AZ73</f>
        <v>15476131.400999999</v>
      </c>
      <c r="BA77" s="54">
        <f>AVERAGE(E77,U77,AK77)</f>
        <v>16.107407407407404</v>
      </c>
      <c r="BB77" s="54">
        <f>BB75+BB73</f>
        <v>15102080.581450799</v>
      </c>
      <c r="BC77" s="54">
        <f>AVERAGE(G77,W77,AM77)</f>
        <v>16.907407407407408</v>
      </c>
      <c r="BD77" s="54">
        <f>BD75+BD73</f>
        <v>13986689.967224143</v>
      </c>
      <c r="BE77" s="54">
        <f>AVERAGE(I77,Y77,AO77)</f>
        <v>15.196296296296296</v>
      </c>
      <c r="BF77" s="54">
        <f>BF75+BF73</f>
        <v>12662851.155010361</v>
      </c>
      <c r="BG77" s="65">
        <f>AVERAGE(K77,AA77,AQ77)</f>
        <v>15.722222222222221</v>
      </c>
      <c r="BH77" s="54">
        <f>BH75+BH73</f>
        <v>13136845.905000001</v>
      </c>
      <c r="BI77" s="54">
        <f>AVERAGE(BI57,BI59,BI61,BI63,BI65,BI67,BI69,BI71,BI73)</f>
        <v>16.588888888888889</v>
      </c>
      <c r="BJ77" s="54">
        <f>BJ75+BJ73</f>
        <v>13054066.5414</v>
      </c>
      <c r="BK77" s="55">
        <f>AVERAGE(BK57,BK59,BK61,BK63,BK65,BK67,BK69,BK71,BK73)</f>
        <v>16.237037037037037</v>
      </c>
      <c r="BL77" s="169"/>
      <c r="BM77" s="169"/>
      <c r="BN77" s="53">
        <f>BN75+BN73</f>
        <v>53875438.817460001</v>
      </c>
      <c r="BO77" s="54">
        <f t="shared" si="73"/>
        <v>4.4851851851851867</v>
      </c>
      <c r="BP77" s="54">
        <f>BP75+BP73</f>
        <v>51403457.622999996</v>
      </c>
      <c r="BQ77" s="54">
        <f t="shared" si="74"/>
        <v>5.6037037037037019</v>
      </c>
      <c r="BR77" s="54">
        <f>BR75+BR73</f>
        <v>50860083.760557368</v>
      </c>
      <c r="BS77" s="54">
        <f t="shared" si="75"/>
        <v>5.3913580246913595</v>
      </c>
      <c r="BT77" s="54">
        <f>BT75+BT73</f>
        <v>48562666.700531743</v>
      </c>
      <c r="BU77" s="54">
        <f t="shared" si="76"/>
        <v>5.3012345679012345</v>
      </c>
      <c r="BV77" s="54">
        <f>BV75+BV73</f>
        <v>44471242.842510357</v>
      </c>
      <c r="BW77" s="54">
        <f t="shared" si="72"/>
        <v>3.9135802469135803</v>
      </c>
      <c r="BX77" s="54">
        <f>BX75+BX73</f>
        <v>44316242.997311711</v>
      </c>
      <c r="BY77" s="65">
        <f t="shared" si="78"/>
        <v>4.9530864197530864</v>
      </c>
      <c r="BZ77" s="54">
        <f>BZ75+BZ73</f>
        <v>42741672.765596002</v>
      </c>
      <c r="CA77" s="65">
        <f t="shared" si="81"/>
        <v>6.5407407407407421</v>
      </c>
    </row>
    <row r="78" spans="1:79" ht="32.25" hidden="1" customHeight="1" thickBot="1">
      <c r="A78" s="220"/>
      <c r="B78" s="71"/>
      <c r="C78" s="72"/>
      <c r="D78" s="72"/>
      <c r="E78" s="72"/>
      <c r="F78" s="72"/>
      <c r="G78" s="72"/>
      <c r="H78" s="72"/>
      <c r="I78" s="72"/>
      <c r="J78" s="72"/>
      <c r="K78" s="73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3"/>
      <c r="AB78" s="72"/>
      <c r="AC78" s="72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101"/>
      <c r="AS78" s="61"/>
      <c r="AT78" s="61"/>
      <c r="AU78" s="61"/>
      <c r="AV78" s="61"/>
      <c r="AW78" s="61"/>
      <c r="AX78" s="72"/>
      <c r="AY78" s="72"/>
      <c r="AZ78" s="72"/>
      <c r="BA78" s="72"/>
      <c r="BB78" s="72"/>
      <c r="BC78" s="72"/>
      <c r="BD78" s="72"/>
      <c r="BE78" s="72"/>
      <c r="BF78" s="72"/>
      <c r="BG78" s="73"/>
      <c r="BH78" s="61"/>
      <c r="BI78" s="61"/>
      <c r="BJ78" s="61"/>
      <c r="BK78" s="61"/>
      <c r="BL78" s="61"/>
      <c r="BM78" s="61"/>
      <c r="BN78" s="61"/>
      <c r="BO78" s="21" t="e">
        <f t="shared" si="73"/>
        <v>#DIV/0!</v>
      </c>
      <c r="BP78" s="61"/>
      <c r="BQ78" s="61"/>
      <c r="BR78" s="61"/>
      <c r="BS78" s="21" t="e">
        <f t="shared" si="75"/>
        <v>#DIV/0!</v>
      </c>
      <c r="BT78" s="61"/>
      <c r="BU78" s="21" t="e">
        <f t="shared" si="76"/>
        <v>#DIV/0!</v>
      </c>
      <c r="BV78" s="61"/>
      <c r="BW78" s="21" t="e">
        <f t="shared" si="72"/>
        <v>#DIV/0!</v>
      </c>
      <c r="BX78" s="61"/>
      <c r="BY78" s="19" t="e">
        <f t="shared" si="78"/>
        <v>#DIV/0!</v>
      </c>
      <c r="BZ78" s="60"/>
      <c r="CA78" s="60"/>
    </row>
    <row r="79" spans="1:79" ht="32.25" customHeight="1" thickBot="1">
      <c r="A79" s="74"/>
      <c r="B79" s="188" t="s">
        <v>19</v>
      </c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90"/>
      <c r="P79" s="173"/>
      <c r="Q79" s="173"/>
      <c r="R79" s="188" t="s">
        <v>20</v>
      </c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90"/>
      <c r="AF79" s="173"/>
      <c r="AG79" s="173"/>
      <c r="AH79" s="188" t="s">
        <v>21</v>
      </c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90"/>
      <c r="AV79" s="172"/>
      <c r="AW79" s="172"/>
      <c r="AX79" s="225" t="s">
        <v>26</v>
      </c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7"/>
      <c r="BL79" s="180"/>
      <c r="BM79" s="180"/>
      <c r="BN79" s="225" t="s">
        <v>32</v>
      </c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</row>
    <row r="80" spans="1:79" ht="21" thickBot="1">
      <c r="A80" s="217" t="s">
        <v>0</v>
      </c>
      <c r="B80" s="215">
        <v>2014</v>
      </c>
      <c r="C80" s="209"/>
      <c r="D80" s="210">
        <v>2015</v>
      </c>
      <c r="E80" s="209"/>
      <c r="F80" s="210">
        <v>2016</v>
      </c>
      <c r="G80" s="209"/>
      <c r="H80" s="210">
        <v>2017</v>
      </c>
      <c r="I80" s="209"/>
      <c r="J80" s="204">
        <v>2018</v>
      </c>
      <c r="K80" s="204"/>
      <c r="L80" s="204">
        <v>2019</v>
      </c>
      <c r="M80" s="204"/>
      <c r="N80" s="204">
        <v>2020</v>
      </c>
      <c r="O80" s="221"/>
      <c r="P80" s="186">
        <v>2021</v>
      </c>
      <c r="Q80" s="187"/>
      <c r="R80" s="208">
        <v>2014</v>
      </c>
      <c r="S80" s="209"/>
      <c r="T80" s="210">
        <v>2015</v>
      </c>
      <c r="U80" s="209"/>
      <c r="V80" s="210">
        <v>2016</v>
      </c>
      <c r="W80" s="208"/>
      <c r="X80" s="210">
        <v>2017</v>
      </c>
      <c r="Y80" s="209"/>
      <c r="Z80" s="210">
        <v>2018</v>
      </c>
      <c r="AA80" s="208"/>
      <c r="AB80" s="186">
        <v>2019</v>
      </c>
      <c r="AC80" s="187"/>
      <c r="AD80" s="186">
        <v>2020</v>
      </c>
      <c r="AE80" s="191"/>
      <c r="AF80" s="186">
        <v>2021</v>
      </c>
      <c r="AG80" s="187"/>
      <c r="AH80" s="215">
        <v>2014</v>
      </c>
      <c r="AI80" s="209"/>
      <c r="AJ80" s="210">
        <v>2015</v>
      </c>
      <c r="AK80" s="209"/>
      <c r="AL80" s="210">
        <v>2016</v>
      </c>
      <c r="AM80" s="208"/>
      <c r="AN80" s="210">
        <v>2017</v>
      </c>
      <c r="AO80" s="209"/>
      <c r="AP80" s="210">
        <v>2018</v>
      </c>
      <c r="AQ80" s="208"/>
      <c r="AR80" s="224">
        <v>2019</v>
      </c>
      <c r="AS80" s="222"/>
      <c r="AT80" s="186">
        <v>2020</v>
      </c>
      <c r="AU80" s="191"/>
      <c r="AV80" s="186">
        <v>2021</v>
      </c>
      <c r="AW80" s="187"/>
      <c r="AX80" s="209">
        <v>2014</v>
      </c>
      <c r="AY80" s="204"/>
      <c r="AZ80" s="204">
        <v>2015</v>
      </c>
      <c r="BA80" s="204"/>
      <c r="BB80" s="204">
        <v>2016</v>
      </c>
      <c r="BC80" s="204"/>
      <c r="BD80" s="204">
        <v>2017</v>
      </c>
      <c r="BE80" s="204"/>
      <c r="BF80" s="209">
        <v>2018</v>
      </c>
      <c r="BG80" s="210"/>
      <c r="BH80" s="186">
        <v>2019</v>
      </c>
      <c r="BI80" s="186"/>
      <c r="BJ80" s="186">
        <v>2020</v>
      </c>
      <c r="BK80" s="191"/>
      <c r="BL80" s="181"/>
      <c r="BM80" s="181"/>
      <c r="BN80" s="207">
        <v>2014</v>
      </c>
      <c r="BO80" s="204"/>
      <c r="BP80" s="204">
        <v>2015</v>
      </c>
      <c r="BQ80" s="204"/>
      <c r="BR80" s="204">
        <v>2016</v>
      </c>
      <c r="BS80" s="204"/>
      <c r="BT80" s="204">
        <v>2017</v>
      </c>
      <c r="BU80" s="204"/>
      <c r="BV80" s="204">
        <v>2018</v>
      </c>
      <c r="BW80" s="221"/>
      <c r="BX80" s="224">
        <v>2019</v>
      </c>
      <c r="BY80" s="222"/>
      <c r="BZ80" s="186">
        <v>2020</v>
      </c>
      <c r="CA80" s="191"/>
    </row>
    <row r="81" spans="1:79" ht="21" thickBot="1">
      <c r="A81" s="218"/>
      <c r="B81" s="144" t="s">
        <v>22</v>
      </c>
      <c r="C81" s="139" t="s">
        <v>23</v>
      </c>
      <c r="D81" s="139" t="s">
        <v>22</v>
      </c>
      <c r="E81" s="139" t="s">
        <v>23</v>
      </c>
      <c r="F81" s="139" t="s">
        <v>22</v>
      </c>
      <c r="G81" s="139" t="s">
        <v>23</v>
      </c>
      <c r="H81" s="139" t="s">
        <v>22</v>
      </c>
      <c r="I81" s="138" t="s">
        <v>23</v>
      </c>
      <c r="J81" s="139" t="s">
        <v>22</v>
      </c>
      <c r="K81" s="139" t="s">
        <v>23</v>
      </c>
      <c r="L81" s="139" t="s">
        <v>22</v>
      </c>
      <c r="M81" s="139" t="s">
        <v>23</v>
      </c>
      <c r="N81" s="139" t="s">
        <v>22</v>
      </c>
      <c r="O81" s="140" t="s">
        <v>23</v>
      </c>
      <c r="P81" s="177" t="s">
        <v>22</v>
      </c>
      <c r="Q81" s="178" t="s">
        <v>23</v>
      </c>
      <c r="R81" s="67" t="s">
        <v>22</v>
      </c>
      <c r="S81" s="6" t="s">
        <v>23</v>
      </c>
      <c r="T81" s="6" t="s">
        <v>22</v>
      </c>
      <c r="U81" s="6" t="s">
        <v>23</v>
      </c>
      <c r="V81" s="6" t="s">
        <v>22</v>
      </c>
      <c r="W81" s="6" t="s">
        <v>23</v>
      </c>
      <c r="X81" s="6" t="s">
        <v>22</v>
      </c>
      <c r="Y81" s="6" t="s">
        <v>23</v>
      </c>
      <c r="Z81" s="67" t="s">
        <v>22</v>
      </c>
      <c r="AA81" s="69" t="s">
        <v>23</v>
      </c>
      <c r="AB81" s="119" t="s">
        <v>22</v>
      </c>
      <c r="AC81" s="160" t="s">
        <v>23</v>
      </c>
      <c r="AD81" s="154" t="s">
        <v>22</v>
      </c>
      <c r="AE81" s="155" t="s">
        <v>23</v>
      </c>
      <c r="AF81" s="177" t="s">
        <v>22</v>
      </c>
      <c r="AG81" s="178" t="s">
        <v>23</v>
      </c>
      <c r="AH81" s="120" t="s">
        <v>22</v>
      </c>
      <c r="AI81" s="118" t="s">
        <v>23</v>
      </c>
      <c r="AJ81" s="118" t="s">
        <v>22</v>
      </c>
      <c r="AK81" s="118" t="s">
        <v>23</v>
      </c>
      <c r="AL81" s="118" t="s">
        <v>22</v>
      </c>
      <c r="AM81" s="118" t="s">
        <v>23</v>
      </c>
      <c r="AN81" s="118" t="s">
        <v>22</v>
      </c>
      <c r="AO81" s="116" t="s">
        <v>23</v>
      </c>
      <c r="AP81" s="118" t="s">
        <v>22</v>
      </c>
      <c r="AQ81" s="116" t="s">
        <v>23</v>
      </c>
      <c r="AR81" s="119" t="s">
        <v>22</v>
      </c>
      <c r="AS81" s="151" t="s">
        <v>23</v>
      </c>
      <c r="AT81" s="154" t="s">
        <v>22</v>
      </c>
      <c r="AU81" s="155" t="s">
        <v>23</v>
      </c>
      <c r="AV81" s="177" t="s">
        <v>22</v>
      </c>
      <c r="AW81" s="178" t="s">
        <v>23</v>
      </c>
      <c r="AX81" s="117" t="s">
        <v>22</v>
      </c>
      <c r="AY81" s="68" t="s">
        <v>23</v>
      </c>
      <c r="AZ81" s="68" t="s">
        <v>22</v>
      </c>
      <c r="BA81" s="68" t="s">
        <v>23</v>
      </c>
      <c r="BB81" s="68" t="s">
        <v>22</v>
      </c>
      <c r="BC81" s="68" t="s">
        <v>23</v>
      </c>
      <c r="BD81" s="68" t="s">
        <v>22</v>
      </c>
      <c r="BE81" s="68" t="s">
        <v>23</v>
      </c>
      <c r="BF81" s="68" t="s">
        <v>22</v>
      </c>
      <c r="BG81" s="151" t="s">
        <v>23</v>
      </c>
      <c r="BH81" s="154" t="s">
        <v>22</v>
      </c>
      <c r="BI81" s="154" t="s">
        <v>23</v>
      </c>
      <c r="BJ81" s="154" t="s">
        <v>22</v>
      </c>
      <c r="BK81" s="155" t="s">
        <v>23</v>
      </c>
      <c r="BL81" s="182"/>
      <c r="BM81" s="182"/>
      <c r="BN81" s="89" t="s">
        <v>22</v>
      </c>
      <c r="BO81" s="154" t="s">
        <v>23</v>
      </c>
      <c r="BP81" s="68" t="s">
        <v>22</v>
      </c>
      <c r="BQ81" s="154" t="s">
        <v>23</v>
      </c>
      <c r="BR81" s="68" t="s">
        <v>22</v>
      </c>
      <c r="BS81" s="154" t="s">
        <v>23</v>
      </c>
      <c r="BT81" s="68" t="s">
        <v>22</v>
      </c>
      <c r="BU81" s="154" t="s">
        <v>23</v>
      </c>
      <c r="BV81" s="68" t="s">
        <v>22</v>
      </c>
      <c r="BW81" s="155" t="s">
        <v>23</v>
      </c>
      <c r="BX81" s="137" t="s">
        <v>22</v>
      </c>
      <c r="BY81" s="151" t="s">
        <v>23</v>
      </c>
      <c r="BZ81" s="154" t="s">
        <v>22</v>
      </c>
      <c r="CA81" s="155" t="s">
        <v>23</v>
      </c>
    </row>
    <row r="82" spans="1:79" ht="32.25" customHeight="1" thickBot="1">
      <c r="A82" s="205" t="s">
        <v>1</v>
      </c>
      <c r="B82" s="34">
        <v>688264.46499999997</v>
      </c>
      <c r="C82" s="18">
        <v>1.4</v>
      </c>
      <c r="D82" s="17">
        <v>660710.76</v>
      </c>
      <c r="E82" s="18">
        <v>4.7</v>
      </c>
      <c r="F82" s="17">
        <v>691850.41099999996</v>
      </c>
      <c r="G82" s="18">
        <v>-1.8</v>
      </c>
      <c r="H82" s="18">
        <v>671044.54799999995</v>
      </c>
      <c r="I82" s="18">
        <v>2.6</v>
      </c>
      <c r="J82" s="18">
        <v>635056.52300000004</v>
      </c>
      <c r="K82" s="18">
        <v>5.4</v>
      </c>
      <c r="L82" s="18">
        <v>639102.44299999997</v>
      </c>
      <c r="M82" s="63">
        <v>5.5</v>
      </c>
      <c r="N82" s="18">
        <v>649408.50600000005</v>
      </c>
      <c r="O82" s="19">
        <v>4</v>
      </c>
      <c r="P82" s="23"/>
      <c r="Q82" s="23"/>
      <c r="R82" s="36">
        <v>720353.56299999997</v>
      </c>
      <c r="S82" s="21">
        <v>-7.9</v>
      </c>
      <c r="T82" s="20">
        <v>711491.96200000006</v>
      </c>
      <c r="U82" s="21">
        <v>-7.9</v>
      </c>
      <c r="V82" s="20">
        <v>748485.81099999999</v>
      </c>
      <c r="W82" s="21">
        <v>-12.4</v>
      </c>
      <c r="X82" s="21">
        <v>687258.62899999996</v>
      </c>
      <c r="Y82" s="24">
        <v>-4.8</v>
      </c>
      <c r="Z82" s="21">
        <v>694487.77300000004</v>
      </c>
      <c r="AA82" s="24">
        <v>-7.2</v>
      </c>
      <c r="AB82" s="18">
        <v>691273.48199999996</v>
      </c>
      <c r="AC82" s="63">
        <v>-9.1999999999999993</v>
      </c>
      <c r="AD82" s="27">
        <v>661516.74100000004</v>
      </c>
      <c r="AE82" s="113">
        <v>-4</v>
      </c>
      <c r="AF82" s="23"/>
      <c r="AG82" s="23"/>
      <c r="AH82" s="25">
        <v>797860.39199999999</v>
      </c>
      <c r="AI82" s="21">
        <v>-11.7</v>
      </c>
      <c r="AJ82" s="20">
        <v>742948.40899999999</v>
      </c>
      <c r="AK82" s="21">
        <v>-5.2</v>
      </c>
      <c r="AL82" s="20">
        <v>767726.98600000003</v>
      </c>
      <c r="AM82" s="21">
        <v>-10.6</v>
      </c>
      <c r="AN82" s="21">
        <v>767940.5333904</v>
      </c>
      <c r="AO82" s="24">
        <v>-13</v>
      </c>
      <c r="AP82" s="21">
        <v>758728.696</v>
      </c>
      <c r="AQ82" s="24">
        <v>-18.899999999999999</v>
      </c>
      <c r="AR82" s="18">
        <v>720435.43700000003</v>
      </c>
      <c r="AS82" s="23">
        <v>-8.6</v>
      </c>
      <c r="AT82" s="18">
        <v>750396.696</v>
      </c>
      <c r="AU82" s="104">
        <v>-12.9</v>
      </c>
      <c r="AX82" s="35">
        <f t="shared" ref="AX82:AX98" si="82">SUM(B82,R82,AH82)</f>
        <v>2206478.42</v>
      </c>
      <c r="AY82" s="18">
        <f t="shared" ref="AY82:AY98" si="83">AVERAGE(C82,S82,AI82)</f>
        <v>-6.0666666666666664</v>
      </c>
      <c r="AZ82" s="17">
        <f t="shared" ref="AZ82:AZ98" si="84">SUM(D82,T82,AJ82)</f>
        <v>2115151.1310000001</v>
      </c>
      <c r="BA82" s="18">
        <f t="shared" ref="BA82:BA98" si="85">AVERAGE(E82,U82,AK82)</f>
        <v>-2.8000000000000003</v>
      </c>
      <c r="BB82" s="17">
        <f t="shared" ref="BB82:BB98" si="86">SUM(F82,V82,AL82)</f>
        <v>2208063.2080000001</v>
      </c>
      <c r="BC82" s="18">
        <f t="shared" ref="BC82:BC98" si="87">AVERAGE(G82,W82,AM82)</f>
        <v>-8.2666666666666675</v>
      </c>
      <c r="BD82" s="17">
        <f t="shared" ref="BD82:BD98" si="88">SUM(H82,X82,AN82)</f>
        <v>2126243.7103904001</v>
      </c>
      <c r="BE82" s="18">
        <f t="shared" ref="BE82:BE100" si="89">AVERAGE(I82,Y82,AO82)</f>
        <v>-5.0666666666666664</v>
      </c>
      <c r="BF82" s="17">
        <f t="shared" ref="BF82:BF98" si="90">SUM(J82,Z82,AP82)</f>
        <v>2088272.9920000001</v>
      </c>
      <c r="BG82" s="21">
        <f t="shared" ref="BG82:BG98" si="91">AVERAGE(K82,AA82,AQ82)</f>
        <v>-6.8999999999999995</v>
      </c>
      <c r="BH82" s="17">
        <f t="shared" ref="BH82:BH98" si="92">SUM(L82,AB82,AR82)</f>
        <v>2050811.3619999997</v>
      </c>
      <c r="BI82" s="21">
        <f>AVERAGE(M82,AC82,AS82)</f>
        <v>-4.0999999999999996</v>
      </c>
      <c r="BJ82" s="123"/>
      <c r="BK82" s="123"/>
      <c r="BL82" s="123"/>
      <c r="BM82" s="123"/>
      <c r="BN82" s="80">
        <f t="shared" ref="BN82:BN98" si="93">SUM(B7,R7,AH7,B32,R32,AH32,B57,R57,AH57,B82,R82,AH82)</f>
        <v>7792298.9840599997</v>
      </c>
      <c r="BO82" s="21">
        <f>AVERAGE(AY7,AY32,AY57,AY82)</f>
        <v>2.7749999999999995</v>
      </c>
      <c r="BP82" s="18">
        <f t="shared" ref="BP82:BP98" si="94">SUM(D7,T7,AJ7,D32,T32,AJ32,D57,T57,AJ57,D82,T82,AJ82)</f>
        <v>7570430.0840000007</v>
      </c>
      <c r="BQ82" s="21">
        <f>AVERAGE(BA7,BA32,BA57,BA82)</f>
        <v>4.3833333333333329</v>
      </c>
      <c r="BR82" s="18">
        <f t="shared" ref="BR82:BR98" si="95">SUM(F7,V7,AL7,F32,V32,AL32,F57,V57,AL57,F82,V82,AL82)</f>
        <v>7627860.0779999997</v>
      </c>
      <c r="BS82" s="21">
        <f>AVERAGE(BC7,BC32,BC57,BC82)</f>
        <v>3.3916666666666671</v>
      </c>
      <c r="BT82" s="18">
        <f t="shared" ref="BT82:BT98" si="96">SUM(H7,X7,AN7,H32,X32,AN32,H57,X57,AN57,H82,X82,AN82)</f>
        <v>7570934.5003903992</v>
      </c>
      <c r="BU82" s="21">
        <f>AVERAGE(BE7,BE32,BE57,BE82)</f>
        <v>3.5333333333333341</v>
      </c>
      <c r="BV82" s="18">
        <f t="shared" ref="BV82:BV98" si="97">SUM(J7,Z7,AP7,J32,Z32,AP32,J57,Z57,AP57,J82,Z82,AP82)</f>
        <v>7602344.773</v>
      </c>
      <c r="BW82" s="21">
        <f>AVERAGE(BG7,BG32,BG57,BG82)</f>
        <v>1.5750000000000013</v>
      </c>
      <c r="BX82" s="18">
        <f>BX57+BH82</f>
        <v>7529842.7919999994</v>
      </c>
      <c r="BY82" s="24">
        <f>AVERAGE(BI82,BI57,BI32,BI7)</f>
        <v>3.2666666666666671</v>
      </c>
      <c r="BZ82" s="21"/>
      <c r="CA82" s="123"/>
    </row>
    <row r="83" spans="1:79" ht="32.25" hidden="1" customHeight="1" thickBot="1">
      <c r="A83" s="216"/>
      <c r="B83" s="31"/>
      <c r="C83" s="27"/>
      <c r="D83" s="26"/>
      <c r="E83" s="27"/>
      <c r="F83" s="26"/>
      <c r="G83" s="27"/>
      <c r="H83" s="27"/>
      <c r="I83" s="27"/>
      <c r="J83" s="27"/>
      <c r="K83" s="27"/>
      <c r="L83" s="27"/>
      <c r="M83" s="30"/>
      <c r="N83" s="27"/>
      <c r="O83" s="28"/>
      <c r="P83" s="29"/>
      <c r="Q83" s="29"/>
      <c r="R83" s="37"/>
      <c r="S83" s="27"/>
      <c r="T83" s="26"/>
      <c r="U83" s="27"/>
      <c r="V83" s="26"/>
      <c r="W83" s="27"/>
      <c r="X83" s="27"/>
      <c r="Y83" s="30"/>
      <c r="Z83" s="27"/>
      <c r="AA83" s="30"/>
      <c r="AB83" s="27"/>
      <c r="AC83" s="30"/>
      <c r="AD83" s="27"/>
      <c r="AE83" s="104"/>
      <c r="AF83" s="29"/>
      <c r="AG83" s="29"/>
      <c r="AH83" s="31"/>
      <c r="AI83" s="27"/>
      <c r="AJ83" s="26"/>
      <c r="AK83" s="27"/>
      <c r="AL83" s="26"/>
      <c r="AM83" s="27"/>
      <c r="AN83" s="27"/>
      <c r="AO83" s="30"/>
      <c r="AP83" s="27"/>
      <c r="AQ83" s="30"/>
      <c r="AR83" s="27"/>
      <c r="AS83" s="29"/>
      <c r="AT83" s="27"/>
      <c r="AU83" s="104"/>
      <c r="AV83" s="29"/>
      <c r="AW83" s="29"/>
      <c r="AX83" s="37">
        <f t="shared" si="82"/>
        <v>0</v>
      </c>
      <c r="AY83" s="27" t="e">
        <f t="shared" si="83"/>
        <v>#DIV/0!</v>
      </c>
      <c r="AZ83" s="26">
        <f t="shared" si="84"/>
        <v>0</v>
      </c>
      <c r="BA83" s="27" t="e">
        <f t="shared" si="85"/>
        <v>#DIV/0!</v>
      </c>
      <c r="BB83" s="26">
        <f t="shared" si="86"/>
        <v>0</v>
      </c>
      <c r="BC83" s="27" t="e">
        <f t="shared" si="87"/>
        <v>#DIV/0!</v>
      </c>
      <c r="BD83" s="26">
        <f t="shared" si="88"/>
        <v>0</v>
      </c>
      <c r="BE83" s="27" t="e">
        <f t="shared" si="89"/>
        <v>#DIV/0!</v>
      </c>
      <c r="BF83" s="26">
        <f t="shared" si="90"/>
        <v>0</v>
      </c>
      <c r="BG83" s="27" t="e">
        <f t="shared" si="91"/>
        <v>#DIV/0!</v>
      </c>
      <c r="BH83" s="83">
        <f t="shared" si="92"/>
        <v>0</v>
      </c>
      <c r="BI83" s="29"/>
      <c r="BJ83" s="29"/>
      <c r="BK83" s="29"/>
      <c r="BL83" s="29"/>
      <c r="BM83" s="29"/>
      <c r="BN83" s="81">
        <f t="shared" si="93"/>
        <v>0</v>
      </c>
      <c r="BO83" s="21" t="e">
        <f t="shared" ref="BO83:BO99" si="98">AVERAGE(AY8,AY33,AY58,AY83)</f>
        <v>#DIV/0!</v>
      </c>
      <c r="BP83" s="27">
        <f t="shared" si="94"/>
        <v>0</v>
      </c>
      <c r="BQ83" s="21" t="e">
        <f t="shared" ref="BQ83:BQ98" si="99">AVERAGE(BA8,BA33,BA58,BA83)</f>
        <v>#DIV/0!</v>
      </c>
      <c r="BR83" s="27">
        <f t="shared" si="95"/>
        <v>0</v>
      </c>
      <c r="BS83" s="21" t="e">
        <f t="shared" ref="BS83:BS98" si="100">AVERAGE(BC8,BC33,BC58,BC83)</f>
        <v>#DIV/0!</v>
      </c>
      <c r="BT83" s="27">
        <f t="shared" si="96"/>
        <v>0</v>
      </c>
      <c r="BU83" s="21" t="e">
        <f t="shared" ref="BU83:BU98" si="101">AVERAGE(BE8,BE33,BE58,BE83)</f>
        <v>#DIV/0!</v>
      </c>
      <c r="BV83" s="27">
        <f t="shared" si="97"/>
        <v>0</v>
      </c>
      <c r="BW83" s="21" t="e">
        <f t="shared" ref="BW83:BW98" si="102">AVERAGE(BG8,BG33,BG58,BG83)</f>
        <v>#DIV/0!</v>
      </c>
      <c r="BX83" s="87">
        <f t="shared" ref="BX83:BX102" si="103">BX58+BH83</f>
        <v>0</v>
      </c>
      <c r="BY83" s="30" t="e">
        <f t="shared" ref="BY83:BY98" si="104">AVERAGE(BI83,BI58,BI33,BI8)</f>
        <v>#DIV/0!</v>
      </c>
      <c r="BZ83" s="27"/>
      <c r="CA83" s="112"/>
    </row>
    <row r="84" spans="1:79" ht="32.25" customHeight="1" thickBot="1">
      <c r="A84" s="205" t="s">
        <v>2</v>
      </c>
      <c r="B84" s="31">
        <v>383299.52799999999</v>
      </c>
      <c r="C84" s="27">
        <v>-0.7</v>
      </c>
      <c r="D84" s="26">
        <v>369369.25900000002</v>
      </c>
      <c r="E84" s="27">
        <v>2.4</v>
      </c>
      <c r="F84" s="26">
        <v>383521.42</v>
      </c>
      <c r="G84" s="27">
        <v>-3.1</v>
      </c>
      <c r="H84" s="27">
        <v>380173.47</v>
      </c>
      <c r="I84" s="27">
        <v>0.5</v>
      </c>
      <c r="J84" s="27">
        <v>373967.81099999999</v>
      </c>
      <c r="K84" s="27">
        <v>3.3</v>
      </c>
      <c r="L84" s="27">
        <v>386568.85200000001</v>
      </c>
      <c r="M84" s="30">
        <v>0</v>
      </c>
      <c r="N84" s="27">
        <v>393848.85600000003</v>
      </c>
      <c r="O84" s="28">
        <v>0</v>
      </c>
      <c r="P84" s="29"/>
      <c r="Q84" s="29"/>
      <c r="R84" s="37">
        <v>418127.16200000001</v>
      </c>
      <c r="S84" s="27">
        <v>-10.8</v>
      </c>
      <c r="T84" s="26">
        <v>428435.36099999998</v>
      </c>
      <c r="U84" s="27">
        <v>-14.8</v>
      </c>
      <c r="V84" s="26">
        <v>425512.46299999999</v>
      </c>
      <c r="W84" s="27">
        <v>-13.2</v>
      </c>
      <c r="X84" s="27">
        <v>419258.54300000001</v>
      </c>
      <c r="Y84" s="30">
        <v>-11.1</v>
      </c>
      <c r="Z84" s="27">
        <v>420966.109</v>
      </c>
      <c r="AA84" s="30">
        <v>-11</v>
      </c>
      <c r="AB84" s="27">
        <v>428993.62599999999</v>
      </c>
      <c r="AC84" s="30">
        <v>-12</v>
      </c>
      <c r="AD84" s="27">
        <v>413731.79100000003</v>
      </c>
      <c r="AE84" s="104">
        <v>-7.5</v>
      </c>
      <c r="AF84" s="29"/>
      <c r="AG84" s="29"/>
      <c r="AH84" s="31">
        <v>478177.22499999998</v>
      </c>
      <c r="AI84" s="27">
        <v>-16</v>
      </c>
      <c r="AJ84" s="26">
        <v>467034.46600000001</v>
      </c>
      <c r="AK84" s="27">
        <v>-18.399999999999999</v>
      </c>
      <c r="AL84" s="26">
        <v>461925.19300000003</v>
      </c>
      <c r="AM84" s="27">
        <v>-18.2</v>
      </c>
      <c r="AN84" s="27">
        <v>462998.94199999998</v>
      </c>
      <c r="AO84" s="30">
        <v>-15</v>
      </c>
      <c r="AP84" s="27">
        <v>484945.429</v>
      </c>
      <c r="AQ84" s="30">
        <v>-20.7</v>
      </c>
      <c r="AR84" s="27">
        <v>475990.21600000001</v>
      </c>
      <c r="AS84" s="29">
        <v>-20.3</v>
      </c>
      <c r="AT84" s="27">
        <v>482000.84499999997</v>
      </c>
      <c r="AU84" s="104">
        <v>-19.3</v>
      </c>
      <c r="AV84" s="29"/>
      <c r="AW84" s="29"/>
      <c r="AX84" s="37">
        <f t="shared" si="82"/>
        <v>1279603.915</v>
      </c>
      <c r="AY84" s="27">
        <f t="shared" si="83"/>
        <v>-9.1666666666666661</v>
      </c>
      <c r="AZ84" s="26">
        <f t="shared" si="84"/>
        <v>1264839.0860000001</v>
      </c>
      <c r="BA84" s="27">
        <f t="shared" si="85"/>
        <v>-10.266666666666666</v>
      </c>
      <c r="BB84" s="26">
        <f t="shared" si="86"/>
        <v>1270959.0759999999</v>
      </c>
      <c r="BC84" s="27">
        <f t="shared" si="87"/>
        <v>-11.5</v>
      </c>
      <c r="BD84" s="26">
        <f t="shared" si="88"/>
        <v>1262430.9550000001</v>
      </c>
      <c r="BE84" s="27">
        <f t="shared" si="89"/>
        <v>-8.5333333333333332</v>
      </c>
      <c r="BF84" s="26">
        <f t="shared" si="90"/>
        <v>1279879.3489999999</v>
      </c>
      <c r="BG84" s="27">
        <f t="shared" si="91"/>
        <v>-9.4666666666666668</v>
      </c>
      <c r="BH84" s="26">
        <f t="shared" si="92"/>
        <v>1291552.6940000001</v>
      </c>
      <c r="BI84" s="27">
        <f>AVERAGE(M84,AC84,AS84)</f>
        <v>-10.766666666666666</v>
      </c>
      <c r="BJ84" s="112"/>
      <c r="BK84" s="112"/>
      <c r="BL84" s="112"/>
      <c r="BM84" s="112"/>
      <c r="BN84" s="81">
        <f t="shared" si="93"/>
        <v>4479164.0949999997</v>
      </c>
      <c r="BO84" s="21">
        <f t="shared" si="98"/>
        <v>0.98333333333333384</v>
      </c>
      <c r="BP84" s="27">
        <f t="shared" si="94"/>
        <v>4415516.4800000004</v>
      </c>
      <c r="BQ84" s="21">
        <f t="shared" si="99"/>
        <v>1.2666666666666666</v>
      </c>
      <c r="BR84" s="27">
        <f t="shared" si="95"/>
        <v>4410151.0603999998</v>
      </c>
      <c r="BS84" s="21">
        <f t="shared" si="100"/>
        <v>0.97500000000000009</v>
      </c>
      <c r="BT84" s="27">
        <f t="shared" si="96"/>
        <v>4446637.4645000007</v>
      </c>
      <c r="BU84" s="21">
        <f t="shared" si="101"/>
        <v>1.4916666666666667</v>
      </c>
      <c r="BV84" s="27">
        <f t="shared" si="97"/>
        <v>4479113.1830000002</v>
      </c>
      <c r="BW84" s="21">
        <f t="shared" si="102"/>
        <v>0.76666666666666616</v>
      </c>
      <c r="BX84" s="27">
        <f t="shared" si="103"/>
        <v>4561575.301</v>
      </c>
      <c r="BY84" s="30">
        <f t="shared" si="104"/>
        <v>0.79999999999999938</v>
      </c>
      <c r="BZ84" s="27"/>
      <c r="CA84" s="112"/>
    </row>
    <row r="85" spans="1:79" ht="32.25" hidden="1" customHeight="1" thickBot="1">
      <c r="A85" s="206"/>
      <c r="B85" s="31"/>
      <c r="C85" s="27"/>
      <c r="D85" s="26"/>
      <c r="E85" s="27"/>
      <c r="F85" s="26"/>
      <c r="G85" s="27"/>
      <c r="H85" s="27"/>
      <c r="I85" s="27"/>
      <c r="J85" s="27"/>
      <c r="K85" s="27"/>
      <c r="L85" s="27"/>
      <c r="M85" s="150"/>
      <c r="N85" s="27"/>
      <c r="O85" s="28"/>
      <c r="P85" s="29"/>
      <c r="Q85" s="29"/>
      <c r="R85" s="37"/>
      <c r="S85" s="27"/>
      <c r="T85" s="26"/>
      <c r="U85" s="27"/>
      <c r="V85" s="26"/>
      <c r="W85" s="27"/>
      <c r="X85" s="27"/>
      <c r="Y85" s="30"/>
      <c r="Z85" s="27"/>
      <c r="AA85" s="30"/>
      <c r="AB85" s="27"/>
      <c r="AC85" s="30"/>
      <c r="AD85" s="27"/>
      <c r="AE85" s="104"/>
      <c r="AF85" s="29"/>
      <c r="AG85" s="29"/>
      <c r="AH85" s="31"/>
      <c r="AI85" s="27"/>
      <c r="AJ85" s="26"/>
      <c r="AK85" s="27"/>
      <c r="AL85" s="26"/>
      <c r="AM85" s="27"/>
      <c r="AN85" s="27"/>
      <c r="AO85" s="30"/>
      <c r="AP85" s="27"/>
      <c r="AQ85" s="30"/>
      <c r="AR85" s="27"/>
      <c r="AS85" s="29"/>
      <c r="AT85" s="27"/>
      <c r="AU85" s="104"/>
      <c r="AV85" s="29"/>
      <c r="AW85" s="29"/>
      <c r="AX85" s="37">
        <f t="shared" si="82"/>
        <v>0</v>
      </c>
      <c r="AY85" s="27" t="e">
        <f t="shared" si="83"/>
        <v>#DIV/0!</v>
      </c>
      <c r="AZ85" s="26">
        <f t="shared" si="84"/>
        <v>0</v>
      </c>
      <c r="BA85" s="27" t="e">
        <f t="shared" si="85"/>
        <v>#DIV/0!</v>
      </c>
      <c r="BB85" s="26">
        <f t="shared" si="86"/>
        <v>0</v>
      </c>
      <c r="BC85" s="27" t="e">
        <f t="shared" si="87"/>
        <v>#DIV/0!</v>
      </c>
      <c r="BD85" s="26">
        <f t="shared" si="88"/>
        <v>0</v>
      </c>
      <c r="BE85" s="27" t="e">
        <f t="shared" si="89"/>
        <v>#DIV/0!</v>
      </c>
      <c r="BF85" s="26">
        <f t="shared" si="90"/>
        <v>0</v>
      </c>
      <c r="BG85" s="27" t="e">
        <f t="shared" si="91"/>
        <v>#DIV/0!</v>
      </c>
      <c r="BH85" s="83">
        <f t="shared" si="92"/>
        <v>0</v>
      </c>
      <c r="BI85" s="29"/>
      <c r="BJ85" s="29"/>
      <c r="BK85" s="29"/>
      <c r="BL85" s="29"/>
      <c r="BM85" s="29"/>
      <c r="BN85" s="81">
        <f t="shared" si="93"/>
        <v>0</v>
      </c>
      <c r="BO85" s="21" t="e">
        <f t="shared" si="98"/>
        <v>#DIV/0!</v>
      </c>
      <c r="BP85" s="27">
        <f t="shared" si="94"/>
        <v>0</v>
      </c>
      <c r="BQ85" s="21" t="e">
        <f t="shared" si="99"/>
        <v>#DIV/0!</v>
      </c>
      <c r="BR85" s="27">
        <f t="shared" si="95"/>
        <v>0</v>
      </c>
      <c r="BS85" s="21" t="e">
        <f t="shared" si="100"/>
        <v>#DIV/0!</v>
      </c>
      <c r="BT85" s="27">
        <f t="shared" si="96"/>
        <v>0</v>
      </c>
      <c r="BU85" s="21" t="e">
        <f t="shared" si="101"/>
        <v>#DIV/0!</v>
      </c>
      <c r="BV85" s="27">
        <f t="shared" si="97"/>
        <v>0</v>
      </c>
      <c r="BW85" s="21" t="e">
        <f t="shared" si="102"/>
        <v>#DIV/0!</v>
      </c>
      <c r="BX85" s="87">
        <f t="shared" si="103"/>
        <v>0</v>
      </c>
      <c r="BY85" s="30" t="e">
        <f t="shared" si="104"/>
        <v>#DIV/0!</v>
      </c>
      <c r="BZ85" s="27"/>
      <c r="CA85" s="112"/>
    </row>
    <row r="86" spans="1:79" ht="32.25" customHeight="1" thickBot="1">
      <c r="A86" s="205" t="s">
        <v>3</v>
      </c>
      <c r="B86" s="31">
        <v>46951.987000000001</v>
      </c>
      <c r="C86" s="27">
        <v>2.8</v>
      </c>
      <c r="D86" s="26">
        <v>45851.374000000003</v>
      </c>
      <c r="E86" s="27">
        <v>6.7</v>
      </c>
      <c r="F86" s="26">
        <v>47593.466</v>
      </c>
      <c r="G86" s="27">
        <v>1.3</v>
      </c>
      <c r="H86" s="27">
        <v>46240.035000000003</v>
      </c>
      <c r="I86" s="27">
        <v>3.2</v>
      </c>
      <c r="J86" s="27">
        <v>43610.097000000002</v>
      </c>
      <c r="K86" s="27">
        <v>5.8</v>
      </c>
      <c r="L86" s="27">
        <v>44885.98</v>
      </c>
      <c r="M86" s="30">
        <v>5.5</v>
      </c>
      <c r="N86" s="27">
        <v>47186.351000000002</v>
      </c>
      <c r="O86" s="28">
        <v>3.9</v>
      </c>
      <c r="P86" s="29"/>
      <c r="Q86" s="29"/>
      <c r="R86" s="37">
        <v>52043.394</v>
      </c>
      <c r="S86" s="27">
        <v>-6</v>
      </c>
      <c r="T86" s="26">
        <v>51958.514000000003</v>
      </c>
      <c r="U86" s="27">
        <v>-3.8</v>
      </c>
      <c r="V86" s="26">
        <v>53360.6823</v>
      </c>
      <c r="W86" s="27">
        <v>-8.8000000000000007</v>
      </c>
      <c r="X86" s="27">
        <v>48659.447</v>
      </c>
      <c r="Y86" s="30">
        <v>-4</v>
      </c>
      <c r="Z86" s="27">
        <v>49818.716999999997</v>
      </c>
      <c r="AA86" s="30">
        <v>-7.2</v>
      </c>
      <c r="AB86" s="27">
        <v>50518.758000000002</v>
      </c>
      <c r="AC86" s="30">
        <v>-9</v>
      </c>
      <c r="AD86" s="27">
        <v>50051.38</v>
      </c>
      <c r="AE86" s="113">
        <v>-4</v>
      </c>
      <c r="AF86" s="23"/>
      <c r="AG86" s="23"/>
      <c r="AH86" s="31">
        <v>60738.065999999999</v>
      </c>
      <c r="AI86" s="27">
        <v>-11.9</v>
      </c>
      <c r="AJ86" s="26">
        <v>55757.767999999996</v>
      </c>
      <c r="AK86" s="27">
        <v>-2.2999999999999998</v>
      </c>
      <c r="AL86" s="26">
        <v>55744.305</v>
      </c>
      <c r="AM86" s="27">
        <v>-6.7</v>
      </c>
      <c r="AN86" s="27">
        <v>56866.353999999999</v>
      </c>
      <c r="AO86" s="30">
        <v>-11.3</v>
      </c>
      <c r="AP86" s="27">
        <v>58663.236999999994</v>
      </c>
      <c r="AQ86" s="30">
        <v>-17.3</v>
      </c>
      <c r="AR86" s="27">
        <v>54260.843999999997</v>
      </c>
      <c r="AS86" s="29">
        <v>-9.3000000000000007</v>
      </c>
      <c r="AT86" s="27">
        <v>59520.699000000001</v>
      </c>
      <c r="AU86" s="104">
        <v>-12.9</v>
      </c>
      <c r="AX86" s="37">
        <f t="shared" si="82"/>
        <v>159733.44699999999</v>
      </c>
      <c r="AY86" s="27">
        <f t="shared" si="83"/>
        <v>-5.0333333333333341</v>
      </c>
      <c r="AZ86" s="26">
        <f t="shared" si="84"/>
        <v>153567.65600000002</v>
      </c>
      <c r="BA86" s="27">
        <f t="shared" si="85"/>
        <v>0.20000000000000018</v>
      </c>
      <c r="BB86" s="26">
        <f t="shared" si="86"/>
        <v>156698.45329999999</v>
      </c>
      <c r="BC86" s="27">
        <f t="shared" si="87"/>
        <v>-4.7333333333333334</v>
      </c>
      <c r="BD86" s="26">
        <f t="shared" si="88"/>
        <v>151765.83600000001</v>
      </c>
      <c r="BE86" s="27">
        <f t="shared" si="89"/>
        <v>-4.0333333333333341</v>
      </c>
      <c r="BF86" s="26">
        <f t="shared" si="90"/>
        <v>152092.05099999998</v>
      </c>
      <c r="BG86" s="27">
        <f t="shared" si="91"/>
        <v>-6.2333333333333343</v>
      </c>
      <c r="BH86" s="26">
        <f t="shared" si="92"/>
        <v>149665.58199999999</v>
      </c>
      <c r="BI86" s="27">
        <f>AVERAGE(M86,AC86,AS86)</f>
        <v>-4.2666666666666666</v>
      </c>
      <c r="BJ86" s="112"/>
      <c r="BK86" s="112"/>
      <c r="BL86" s="112"/>
      <c r="BM86" s="112"/>
      <c r="BN86" s="81">
        <f t="shared" si="93"/>
        <v>548091.96299999999</v>
      </c>
      <c r="BO86" s="21">
        <f t="shared" si="98"/>
        <v>2.6416666666666657</v>
      </c>
      <c r="BP86" s="27">
        <f t="shared" si="94"/>
        <v>541848.4040000001</v>
      </c>
      <c r="BQ86" s="21">
        <f t="shared" si="99"/>
        <v>4.7166666666666668</v>
      </c>
      <c r="BR86" s="27">
        <f t="shared" si="95"/>
        <v>539965.38530000008</v>
      </c>
      <c r="BS86" s="21">
        <f t="shared" si="100"/>
        <v>4.6083333333333334</v>
      </c>
      <c r="BT86" s="27">
        <f t="shared" si="96"/>
        <v>530228.924</v>
      </c>
      <c r="BU86" s="21">
        <f t="shared" si="101"/>
        <v>3.8916666666666666</v>
      </c>
      <c r="BV86" s="27">
        <f t="shared" si="97"/>
        <v>534556.09700000007</v>
      </c>
      <c r="BW86" s="21">
        <f t="shared" si="102"/>
        <v>2.0916666666666659</v>
      </c>
      <c r="BX86" s="27">
        <f t="shared" si="103"/>
        <v>537470.41599999997</v>
      </c>
      <c r="BY86" s="30">
        <f t="shared" si="104"/>
        <v>3.2166666666666668</v>
      </c>
      <c r="BZ86" s="27"/>
      <c r="CA86" s="112"/>
    </row>
    <row r="87" spans="1:79" ht="32.25" hidden="1" customHeight="1" thickBot="1">
      <c r="A87" s="206"/>
      <c r="B87" s="31"/>
      <c r="C87" s="27"/>
      <c r="D87" s="26"/>
      <c r="E87" s="27"/>
      <c r="F87" s="26"/>
      <c r="G87" s="27">
        <v>34</v>
      </c>
      <c r="H87" s="27"/>
      <c r="I87" s="27"/>
      <c r="J87" s="27"/>
      <c r="K87" s="27"/>
      <c r="L87" s="27"/>
      <c r="M87" s="30"/>
      <c r="N87" s="27"/>
      <c r="O87" s="28"/>
      <c r="P87" s="29"/>
      <c r="Q87" s="29"/>
      <c r="R87" s="37"/>
      <c r="S87" s="27"/>
      <c r="T87" s="26"/>
      <c r="U87" s="27"/>
      <c r="V87" s="26"/>
      <c r="W87" s="27"/>
      <c r="X87" s="27"/>
      <c r="Y87" s="30"/>
      <c r="Z87" s="27"/>
      <c r="AA87" s="30"/>
      <c r="AB87" s="27"/>
      <c r="AC87" s="30"/>
      <c r="AD87" s="27"/>
      <c r="AE87" s="104"/>
      <c r="AF87" s="29"/>
      <c r="AG87" s="29"/>
      <c r="AH87" s="31"/>
      <c r="AI87" s="27"/>
      <c r="AJ87" s="26"/>
      <c r="AK87" s="27"/>
      <c r="AL87" s="26"/>
      <c r="AM87" s="27"/>
      <c r="AN87" s="27"/>
      <c r="AO87" s="30"/>
      <c r="AP87" s="27"/>
      <c r="AQ87" s="30"/>
      <c r="AR87" s="27"/>
      <c r="AS87" s="29"/>
      <c r="AT87" s="27"/>
      <c r="AU87" s="104"/>
      <c r="AV87" s="29"/>
      <c r="AW87" s="29"/>
      <c r="AX87" s="37">
        <f t="shared" si="82"/>
        <v>0</v>
      </c>
      <c r="AY87" s="27" t="e">
        <f t="shared" si="83"/>
        <v>#DIV/0!</v>
      </c>
      <c r="AZ87" s="26">
        <f t="shared" si="84"/>
        <v>0</v>
      </c>
      <c r="BA87" s="27" t="e">
        <f t="shared" si="85"/>
        <v>#DIV/0!</v>
      </c>
      <c r="BB87" s="26">
        <f t="shared" si="86"/>
        <v>0</v>
      </c>
      <c r="BC87" s="27">
        <f t="shared" si="87"/>
        <v>34</v>
      </c>
      <c r="BD87" s="26">
        <f t="shared" si="88"/>
        <v>0</v>
      </c>
      <c r="BE87" s="27" t="e">
        <f t="shared" si="89"/>
        <v>#DIV/0!</v>
      </c>
      <c r="BF87" s="26">
        <f t="shared" si="90"/>
        <v>0</v>
      </c>
      <c r="BG87" s="27" t="e">
        <f t="shared" si="91"/>
        <v>#DIV/0!</v>
      </c>
      <c r="BH87" s="83">
        <f t="shared" si="92"/>
        <v>0</v>
      </c>
      <c r="BI87" s="29"/>
      <c r="BJ87" s="29"/>
      <c r="BK87" s="29"/>
      <c r="BL87" s="29"/>
      <c r="BM87" s="29"/>
      <c r="BN87" s="81">
        <f t="shared" si="93"/>
        <v>0</v>
      </c>
      <c r="BO87" s="21" t="e">
        <f t="shared" si="98"/>
        <v>#DIV/0!</v>
      </c>
      <c r="BP87" s="27">
        <f t="shared" si="94"/>
        <v>0</v>
      </c>
      <c r="BQ87" s="21" t="e">
        <f t="shared" si="99"/>
        <v>#DIV/0!</v>
      </c>
      <c r="BR87" s="27">
        <f t="shared" si="95"/>
        <v>0</v>
      </c>
      <c r="BS87" s="21" t="e">
        <f t="shared" si="100"/>
        <v>#DIV/0!</v>
      </c>
      <c r="BT87" s="27">
        <f t="shared" si="96"/>
        <v>0</v>
      </c>
      <c r="BU87" s="21" t="e">
        <f t="shared" si="101"/>
        <v>#DIV/0!</v>
      </c>
      <c r="BV87" s="27">
        <f t="shared" si="97"/>
        <v>0</v>
      </c>
      <c r="BW87" s="21" t="e">
        <f t="shared" si="102"/>
        <v>#DIV/0!</v>
      </c>
      <c r="BX87" s="87">
        <f t="shared" si="103"/>
        <v>0</v>
      </c>
      <c r="BY87" s="30" t="e">
        <f t="shared" si="104"/>
        <v>#DIV/0!</v>
      </c>
      <c r="BZ87" s="27"/>
      <c r="CA87" s="112"/>
    </row>
    <row r="88" spans="1:79" ht="32.25" customHeight="1" thickBot="1">
      <c r="A88" s="205" t="s">
        <v>4</v>
      </c>
      <c r="B88" s="31">
        <v>1350524.044</v>
      </c>
      <c r="C88" s="27">
        <v>-0.6</v>
      </c>
      <c r="D88" s="26">
        <v>1262259.787</v>
      </c>
      <c r="E88" s="27">
        <v>2.5</v>
      </c>
      <c r="F88" s="26">
        <v>1289364.33</v>
      </c>
      <c r="G88" s="27">
        <v>-4.9000000000000004</v>
      </c>
      <c r="H88" s="27">
        <v>1230107.3559999999</v>
      </c>
      <c r="I88" s="27">
        <v>1.5</v>
      </c>
      <c r="J88" s="27">
        <v>1167552.558</v>
      </c>
      <c r="K88" s="27">
        <v>5.3</v>
      </c>
      <c r="L88" s="27">
        <v>1183197.0060000001</v>
      </c>
      <c r="M88" s="30">
        <v>3.9</v>
      </c>
      <c r="N88" s="27">
        <v>1173322.2</v>
      </c>
      <c r="O88" s="28">
        <v>2</v>
      </c>
      <c r="P88" s="29"/>
      <c r="Q88" s="29"/>
      <c r="R88" s="37">
        <v>1427210.905</v>
      </c>
      <c r="S88" s="27">
        <v>-8.6999999999999993</v>
      </c>
      <c r="T88" s="26">
        <v>1422667.899</v>
      </c>
      <c r="U88" s="27">
        <v>-13</v>
      </c>
      <c r="V88" s="26">
        <v>1398540.43</v>
      </c>
      <c r="W88" s="27">
        <v>-12.3</v>
      </c>
      <c r="X88" s="27">
        <v>1300647.9080000001</v>
      </c>
      <c r="Y88" s="30">
        <v>-6.6</v>
      </c>
      <c r="Z88" s="27">
        <v>1324477.8459999999</v>
      </c>
      <c r="AA88" s="30">
        <v>-8.6</v>
      </c>
      <c r="AB88" s="27">
        <v>1313304.321</v>
      </c>
      <c r="AC88" s="30">
        <v>-9.6999999999999993</v>
      </c>
      <c r="AD88" s="27">
        <v>1233417.9550000001</v>
      </c>
      <c r="AE88" s="104">
        <v>-9.1</v>
      </c>
      <c r="AF88" s="29"/>
      <c r="AG88" s="29"/>
      <c r="AH88" s="31">
        <v>1562477.942</v>
      </c>
      <c r="AI88" s="27">
        <v>-10.1</v>
      </c>
      <c r="AJ88" s="26">
        <v>1244906.8840000001</v>
      </c>
      <c r="AK88" s="27">
        <v>-6.9</v>
      </c>
      <c r="AL88" s="26">
        <v>1450446.8049999999</v>
      </c>
      <c r="AM88" s="27">
        <v>-11.6</v>
      </c>
      <c r="AN88" s="27">
        <v>1419683.2109999999</v>
      </c>
      <c r="AO88" s="30">
        <v>-10.1</v>
      </c>
      <c r="AP88" s="27">
        <v>1517197.919</v>
      </c>
      <c r="AQ88" s="30">
        <v>-19.3</v>
      </c>
      <c r="AR88" s="27">
        <v>1390557.4080000001</v>
      </c>
      <c r="AS88" s="29">
        <v>-9.4</v>
      </c>
      <c r="AT88" s="27">
        <v>1406478.321</v>
      </c>
      <c r="AU88" s="104">
        <v>-10.7</v>
      </c>
      <c r="AV88" s="23"/>
      <c r="AW88" s="23"/>
      <c r="AX88" s="37">
        <f t="shared" si="82"/>
        <v>4340212.8909999998</v>
      </c>
      <c r="AY88" s="27">
        <f t="shared" si="83"/>
        <v>-6.4666666666666659</v>
      </c>
      <c r="AZ88" s="26">
        <f t="shared" si="84"/>
        <v>3929834.57</v>
      </c>
      <c r="BA88" s="27">
        <f t="shared" si="85"/>
        <v>-5.8</v>
      </c>
      <c r="BB88" s="26">
        <f t="shared" si="86"/>
        <v>4138351.5649999995</v>
      </c>
      <c r="BC88" s="27">
        <f t="shared" si="87"/>
        <v>-9.6000000000000014</v>
      </c>
      <c r="BD88" s="26">
        <f t="shared" si="88"/>
        <v>3950438.4749999996</v>
      </c>
      <c r="BE88" s="27">
        <f t="shared" si="89"/>
        <v>-5.0666666666666664</v>
      </c>
      <c r="BF88" s="26">
        <f t="shared" si="90"/>
        <v>4009228.3229999999</v>
      </c>
      <c r="BG88" s="27">
        <f t="shared" si="91"/>
        <v>-7.5333333333333341</v>
      </c>
      <c r="BH88" s="26">
        <f t="shared" si="92"/>
        <v>3887058.7350000003</v>
      </c>
      <c r="BI88" s="27">
        <f>AVERAGE(M88,AC88,AS88)</f>
        <v>-5.0666666666666664</v>
      </c>
      <c r="BJ88" s="112"/>
      <c r="BK88" s="112"/>
      <c r="BL88" s="112"/>
      <c r="BM88" s="112"/>
      <c r="BN88" s="81">
        <f t="shared" si="93"/>
        <v>15100959.279999999</v>
      </c>
      <c r="BO88" s="21">
        <f t="shared" si="98"/>
        <v>1.3833333333333335</v>
      </c>
      <c r="BP88" s="27">
        <f t="shared" si="94"/>
        <v>14200942.534</v>
      </c>
      <c r="BQ88" s="21">
        <f t="shared" si="99"/>
        <v>2.6916666666666664</v>
      </c>
      <c r="BR88" s="27">
        <f t="shared" si="95"/>
        <v>14406955.529999999</v>
      </c>
      <c r="BS88" s="21">
        <f t="shared" si="100"/>
        <v>0.73333333333333295</v>
      </c>
      <c r="BT88" s="27">
        <f t="shared" si="96"/>
        <v>14089112.586999999</v>
      </c>
      <c r="BU88" s="21">
        <f t="shared" si="101"/>
        <v>2.5666666666666669</v>
      </c>
      <c r="BV88" s="27">
        <f t="shared" si="97"/>
        <v>14181988.245999999</v>
      </c>
      <c r="BW88" s="21">
        <f t="shared" si="102"/>
        <v>0.97499999999999987</v>
      </c>
      <c r="BX88" s="27">
        <f t="shared" si="103"/>
        <v>14014192.259999998</v>
      </c>
      <c r="BY88" s="30">
        <f t="shared" si="104"/>
        <v>3.191666666666666</v>
      </c>
      <c r="BZ88" s="27"/>
      <c r="CA88" s="112"/>
    </row>
    <row r="89" spans="1:79" ht="32.25" hidden="1" customHeight="1" thickBot="1">
      <c r="A89" s="216"/>
      <c r="B89" s="31"/>
      <c r="C89" s="27"/>
      <c r="D89" s="26"/>
      <c r="E89" s="27"/>
      <c r="F89" s="26"/>
      <c r="G89" s="27"/>
      <c r="H89" s="27"/>
      <c r="I89" s="27"/>
      <c r="J89" s="27"/>
      <c r="K89" s="27"/>
      <c r="L89" s="27"/>
      <c r="M89" s="30"/>
      <c r="N89" s="27"/>
      <c r="O89" s="28"/>
      <c r="P89" s="29"/>
      <c r="Q89" s="29"/>
      <c r="R89" s="37"/>
      <c r="S89" s="27"/>
      <c r="T89" s="26"/>
      <c r="U89" s="27"/>
      <c r="V89" s="26"/>
      <c r="W89" s="27"/>
      <c r="X89" s="27"/>
      <c r="Y89" s="30"/>
      <c r="Z89" s="27"/>
      <c r="AA89" s="30"/>
      <c r="AB89" s="27"/>
      <c r="AC89" s="30"/>
      <c r="AD89" s="27"/>
      <c r="AE89" s="104"/>
      <c r="AF89" s="29"/>
      <c r="AG89" s="29"/>
      <c r="AH89" s="31"/>
      <c r="AI89" s="27"/>
      <c r="AJ89" s="26"/>
      <c r="AK89" s="27"/>
      <c r="AL89" s="26"/>
      <c r="AM89" s="27"/>
      <c r="AN89" s="27"/>
      <c r="AO89" s="30"/>
      <c r="AP89" s="27"/>
      <c r="AQ89" s="30"/>
      <c r="AR89" s="27"/>
      <c r="AS89" s="29"/>
      <c r="AT89" s="27"/>
      <c r="AU89" s="104"/>
      <c r="AV89" s="29"/>
      <c r="AW89" s="29"/>
      <c r="AX89" s="37">
        <f t="shared" si="82"/>
        <v>0</v>
      </c>
      <c r="AY89" s="27" t="e">
        <f t="shared" si="83"/>
        <v>#DIV/0!</v>
      </c>
      <c r="AZ89" s="26">
        <f t="shared" si="84"/>
        <v>0</v>
      </c>
      <c r="BA89" s="27" t="e">
        <f t="shared" si="85"/>
        <v>#DIV/0!</v>
      </c>
      <c r="BB89" s="26">
        <f t="shared" si="86"/>
        <v>0</v>
      </c>
      <c r="BC89" s="27" t="e">
        <f t="shared" si="87"/>
        <v>#DIV/0!</v>
      </c>
      <c r="BD89" s="26">
        <f t="shared" si="88"/>
        <v>0</v>
      </c>
      <c r="BE89" s="27" t="e">
        <f t="shared" si="89"/>
        <v>#DIV/0!</v>
      </c>
      <c r="BF89" s="26">
        <f t="shared" si="90"/>
        <v>0</v>
      </c>
      <c r="BG89" s="27" t="e">
        <f t="shared" si="91"/>
        <v>#DIV/0!</v>
      </c>
      <c r="BH89" s="83">
        <f t="shared" si="92"/>
        <v>0</v>
      </c>
      <c r="BI89" s="29"/>
      <c r="BJ89" s="29"/>
      <c r="BK89" s="29"/>
      <c r="BL89" s="29"/>
      <c r="BM89" s="29"/>
      <c r="BN89" s="81">
        <f t="shared" si="93"/>
        <v>0</v>
      </c>
      <c r="BO89" s="21" t="e">
        <f t="shared" si="98"/>
        <v>#DIV/0!</v>
      </c>
      <c r="BP89" s="27">
        <f t="shared" si="94"/>
        <v>0</v>
      </c>
      <c r="BQ89" s="21" t="e">
        <f t="shared" si="99"/>
        <v>#DIV/0!</v>
      </c>
      <c r="BR89" s="27">
        <f t="shared" si="95"/>
        <v>0</v>
      </c>
      <c r="BS89" s="21" t="e">
        <f t="shared" si="100"/>
        <v>#DIV/0!</v>
      </c>
      <c r="BT89" s="27">
        <f t="shared" si="96"/>
        <v>0</v>
      </c>
      <c r="BU89" s="21" t="e">
        <f t="shared" si="101"/>
        <v>#DIV/0!</v>
      </c>
      <c r="BV89" s="27">
        <f t="shared" si="97"/>
        <v>0</v>
      </c>
      <c r="BW89" s="21" t="e">
        <f t="shared" si="102"/>
        <v>#DIV/0!</v>
      </c>
      <c r="BX89" s="87">
        <f t="shared" si="103"/>
        <v>0</v>
      </c>
      <c r="BY89" s="30" t="e">
        <f t="shared" si="104"/>
        <v>#DIV/0!</v>
      </c>
      <c r="BZ89" s="27"/>
      <c r="CA89" s="112"/>
    </row>
    <row r="90" spans="1:79" ht="32.25" customHeight="1" thickBot="1">
      <c r="A90" s="195" t="s">
        <v>35</v>
      </c>
      <c r="B90" s="33">
        <v>1686626.6769999999</v>
      </c>
      <c r="C90" s="27">
        <v>0.1</v>
      </c>
      <c r="D90" s="32">
        <v>1441018.291</v>
      </c>
      <c r="E90" s="27">
        <v>3.6</v>
      </c>
      <c r="F90" s="32">
        <v>1414631.1370000001</v>
      </c>
      <c r="G90" s="27">
        <v>-2.4</v>
      </c>
      <c r="H90" s="27">
        <v>1378482.93</v>
      </c>
      <c r="I90" s="27">
        <v>1.6</v>
      </c>
      <c r="J90" s="27">
        <v>1343846.681539</v>
      </c>
      <c r="K90" s="27">
        <v>4.9000000000000004</v>
      </c>
      <c r="L90" s="27">
        <v>1359609.01</v>
      </c>
      <c r="M90" s="30">
        <v>4</v>
      </c>
      <c r="N90" s="27">
        <v>1327862.054</v>
      </c>
      <c r="O90" s="28">
        <v>2.2999999999999998</v>
      </c>
      <c r="P90" s="29"/>
      <c r="Q90" s="29"/>
      <c r="R90" s="38">
        <v>1722440.558</v>
      </c>
      <c r="S90" s="27">
        <v>-9.8000000000000007</v>
      </c>
      <c r="T90" s="32">
        <v>1500040.3060000001</v>
      </c>
      <c r="U90" s="27">
        <v>-9</v>
      </c>
      <c r="V90" s="32">
        <v>1466898.0882128</v>
      </c>
      <c r="W90" s="27">
        <v>-12.9</v>
      </c>
      <c r="X90" s="27">
        <v>1398061.068</v>
      </c>
      <c r="Y90" s="30">
        <v>-6.2</v>
      </c>
      <c r="Z90" s="27">
        <v>1401889.784</v>
      </c>
      <c r="AA90" s="30">
        <v>-9</v>
      </c>
      <c r="AB90" s="27">
        <v>1419432.7590000001</v>
      </c>
      <c r="AC90" s="30">
        <v>-11</v>
      </c>
      <c r="AD90" s="27">
        <v>1331986.1350000002</v>
      </c>
      <c r="AE90" s="104">
        <v>-7.2</v>
      </c>
      <c r="AF90" s="29"/>
      <c r="AG90" s="29"/>
      <c r="AH90" s="33">
        <v>1862314.73</v>
      </c>
      <c r="AI90" s="27">
        <v>-11.6</v>
      </c>
      <c r="AJ90" s="32">
        <v>1551322.449</v>
      </c>
      <c r="AK90" s="27">
        <v>-6.1</v>
      </c>
      <c r="AL90" s="32">
        <v>1538399.47</v>
      </c>
      <c r="AM90" s="27">
        <v>-11.8</v>
      </c>
      <c r="AN90" s="27">
        <v>1511474.0020000001</v>
      </c>
      <c r="AO90" s="30">
        <v>-12.8</v>
      </c>
      <c r="AP90" s="27">
        <v>1547069.159</v>
      </c>
      <c r="AQ90" s="30">
        <v>-21.2</v>
      </c>
      <c r="AR90" s="27">
        <v>1460213.5137499999</v>
      </c>
      <c r="AS90" s="29">
        <v>-9.8000000000000007</v>
      </c>
      <c r="AT90" s="27">
        <v>1463471.959</v>
      </c>
      <c r="AU90" s="104">
        <v>-14.5</v>
      </c>
      <c r="AV90" s="29"/>
      <c r="AW90" s="29"/>
      <c r="AX90" s="37">
        <f t="shared" si="82"/>
        <v>5271381.9649999999</v>
      </c>
      <c r="AY90" s="27">
        <f t="shared" si="83"/>
        <v>-7.1000000000000005</v>
      </c>
      <c r="AZ90" s="26">
        <f t="shared" si="84"/>
        <v>4492381.0460000001</v>
      </c>
      <c r="BA90" s="27">
        <f t="shared" si="85"/>
        <v>-3.8333333333333335</v>
      </c>
      <c r="BB90" s="26">
        <f t="shared" si="86"/>
        <v>4419928.6952128001</v>
      </c>
      <c r="BC90" s="27">
        <f t="shared" si="87"/>
        <v>-9.0333333333333332</v>
      </c>
      <c r="BD90" s="26">
        <f t="shared" si="88"/>
        <v>4288018</v>
      </c>
      <c r="BE90" s="27">
        <f t="shared" si="89"/>
        <v>-5.8</v>
      </c>
      <c r="BF90" s="26">
        <f t="shared" si="90"/>
        <v>4292805.624539</v>
      </c>
      <c r="BG90" s="27">
        <f t="shared" si="91"/>
        <v>-8.4333333333333318</v>
      </c>
      <c r="BH90" s="26">
        <f t="shared" si="92"/>
        <v>4239255.2827500002</v>
      </c>
      <c r="BI90" s="27">
        <f>AVERAGE(M90,AC90,AS90)</f>
        <v>-5.6000000000000005</v>
      </c>
      <c r="BJ90" s="112"/>
      <c r="BK90" s="112"/>
      <c r="BL90" s="112"/>
      <c r="BM90" s="112"/>
      <c r="BN90" s="81">
        <f t="shared" si="93"/>
        <v>19562962.654999997</v>
      </c>
      <c r="BO90" s="21">
        <f t="shared" si="98"/>
        <v>1.3583333333333332</v>
      </c>
      <c r="BP90" s="27">
        <f t="shared" si="94"/>
        <v>16901837.960999999</v>
      </c>
      <c r="BQ90" s="21">
        <f t="shared" si="99"/>
        <v>3.3249999999999997</v>
      </c>
      <c r="BR90" s="27">
        <f t="shared" si="95"/>
        <v>16309999.245750161</v>
      </c>
      <c r="BS90" s="21">
        <f t="shared" si="100"/>
        <v>1.8083333333333331</v>
      </c>
      <c r="BT90" s="27">
        <f t="shared" si="96"/>
        <v>16124092.755016921</v>
      </c>
      <c r="BU90" s="21">
        <f t="shared" si="101"/>
        <v>2.5250000000000004</v>
      </c>
      <c r="BV90" s="27">
        <f t="shared" si="97"/>
        <v>16136512.17402276</v>
      </c>
      <c r="BW90" s="21">
        <f t="shared" si="102"/>
        <v>0.28333333333333366</v>
      </c>
      <c r="BX90" s="27">
        <f t="shared" si="103"/>
        <v>15975982.788577009</v>
      </c>
      <c r="BY90" s="30">
        <f t="shared" si="104"/>
        <v>2.2083333333333326</v>
      </c>
      <c r="BZ90" s="27"/>
      <c r="CA90" s="112"/>
    </row>
    <row r="91" spans="1:79" ht="32.25" hidden="1" customHeight="1" thickBot="1">
      <c r="A91" s="196"/>
      <c r="B91" s="33"/>
      <c r="C91" s="27"/>
      <c r="D91" s="32"/>
      <c r="E91" s="27"/>
      <c r="F91" s="32"/>
      <c r="G91" s="27"/>
      <c r="H91" s="27"/>
      <c r="I91" s="27"/>
      <c r="J91" s="27"/>
      <c r="K91" s="27"/>
      <c r="L91" s="27"/>
      <c r="M91" s="30"/>
      <c r="N91" s="27"/>
      <c r="O91" s="28"/>
      <c r="P91" s="29"/>
      <c r="Q91" s="29"/>
      <c r="R91" s="38"/>
      <c r="S91" s="27"/>
      <c r="T91" s="32"/>
      <c r="U91" s="27"/>
      <c r="V91" s="32"/>
      <c r="W91" s="27"/>
      <c r="X91" s="27"/>
      <c r="Y91" s="30"/>
      <c r="Z91" s="27"/>
      <c r="AA91" s="30"/>
      <c r="AB91" s="27"/>
      <c r="AC91" s="30"/>
      <c r="AD91" s="27"/>
      <c r="AE91" s="104"/>
      <c r="AF91" s="29"/>
      <c r="AG91" s="29"/>
      <c r="AH91" s="33"/>
      <c r="AI91" s="27"/>
      <c r="AJ91" s="32"/>
      <c r="AK91" s="27"/>
      <c r="AL91" s="32"/>
      <c r="AM91" s="27">
        <v>11</v>
      </c>
      <c r="AN91" s="27"/>
      <c r="AO91" s="30"/>
      <c r="AP91" s="27"/>
      <c r="AQ91" s="30"/>
      <c r="AR91" s="27"/>
      <c r="AS91" s="29"/>
      <c r="AT91" s="27"/>
      <c r="AU91" s="104"/>
      <c r="AV91" s="29"/>
      <c r="AW91" s="29"/>
      <c r="AX91" s="37">
        <f t="shared" si="82"/>
        <v>0</v>
      </c>
      <c r="AY91" s="27" t="e">
        <f t="shared" si="83"/>
        <v>#DIV/0!</v>
      </c>
      <c r="AZ91" s="26">
        <f t="shared" si="84"/>
        <v>0</v>
      </c>
      <c r="BA91" s="27" t="e">
        <f t="shared" si="85"/>
        <v>#DIV/0!</v>
      </c>
      <c r="BB91" s="26">
        <f t="shared" si="86"/>
        <v>0</v>
      </c>
      <c r="BC91" s="27">
        <f t="shared" si="87"/>
        <v>11</v>
      </c>
      <c r="BD91" s="26">
        <f t="shared" si="88"/>
        <v>0</v>
      </c>
      <c r="BE91" s="27" t="e">
        <f t="shared" si="89"/>
        <v>#DIV/0!</v>
      </c>
      <c r="BF91" s="26">
        <f t="shared" si="90"/>
        <v>0</v>
      </c>
      <c r="BG91" s="27" t="e">
        <f t="shared" si="91"/>
        <v>#DIV/0!</v>
      </c>
      <c r="BH91" s="83">
        <f t="shared" si="92"/>
        <v>0</v>
      </c>
      <c r="BI91" s="29"/>
      <c r="BJ91" s="29"/>
      <c r="BK91" s="29"/>
      <c r="BL91" s="29"/>
      <c r="BM91" s="29"/>
      <c r="BN91" s="81">
        <f t="shared" si="93"/>
        <v>0</v>
      </c>
      <c r="BO91" s="21" t="e">
        <f t="shared" si="98"/>
        <v>#DIV/0!</v>
      </c>
      <c r="BP91" s="27">
        <f t="shared" si="94"/>
        <v>0</v>
      </c>
      <c r="BQ91" s="21" t="e">
        <f t="shared" si="99"/>
        <v>#DIV/0!</v>
      </c>
      <c r="BR91" s="27">
        <f t="shared" si="95"/>
        <v>0</v>
      </c>
      <c r="BS91" s="21" t="e">
        <f t="shared" si="100"/>
        <v>#DIV/0!</v>
      </c>
      <c r="BT91" s="27">
        <f t="shared" si="96"/>
        <v>0</v>
      </c>
      <c r="BU91" s="21" t="e">
        <f t="shared" si="101"/>
        <v>#DIV/0!</v>
      </c>
      <c r="BV91" s="27">
        <f t="shared" si="97"/>
        <v>0</v>
      </c>
      <c r="BW91" s="21" t="e">
        <f t="shared" si="102"/>
        <v>#DIV/0!</v>
      </c>
      <c r="BX91" s="87">
        <f t="shared" si="103"/>
        <v>0</v>
      </c>
      <c r="BY91" s="30" t="e">
        <f t="shared" si="104"/>
        <v>#DIV/0!</v>
      </c>
      <c r="BZ91" s="27"/>
      <c r="CA91" s="112"/>
    </row>
    <row r="92" spans="1:79" ht="32.25" customHeight="1" thickBot="1">
      <c r="A92" s="195" t="s">
        <v>5</v>
      </c>
      <c r="B92" s="31">
        <v>802734.16399999999</v>
      </c>
      <c r="C92" s="27">
        <v>-0.1</v>
      </c>
      <c r="D92" s="26">
        <v>764607.647</v>
      </c>
      <c r="E92" s="27">
        <v>2</v>
      </c>
      <c r="F92" s="26">
        <v>776549.52399999998</v>
      </c>
      <c r="G92" s="27">
        <v>-1.1000000000000001</v>
      </c>
      <c r="H92" s="27">
        <v>735681.65599999996</v>
      </c>
      <c r="I92" s="27">
        <v>1.4</v>
      </c>
      <c r="J92" s="27">
        <v>736538.28099999996</v>
      </c>
      <c r="K92" s="27">
        <v>4.9000000000000004</v>
      </c>
      <c r="L92" s="27">
        <v>708961.70700000005</v>
      </c>
      <c r="M92" s="30">
        <v>5.9</v>
      </c>
      <c r="N92" s="27">
        <v>711459.255</v>
      </c>
      <c r="O92" s="28">
        <v>5.0999999999999996</v>
      </c>
      <c r="P92" s="29"/>
      <c r="Q92" s="29"/>
      <c r="R92" s="37">
        <v>844338.527</v>
      </c>
      <c r="S92" s="27">
        <v>-8.3000000000000007</v>
      </c>
      <c r="T92" s="26">
        <v>836181.04200000002</v>
      </c>
      <c r="U92" s="27">
        <v>-9</v>
      </c>
      <c r="V92" s="26">
        <v>744545.80200000003</v>
      </c>
      <c r="W92" s="27">
        <v>-12.4</v>
      </c>
      <c r="X92" s="27">
        <v>773481.36300000001</v>
      </c>
      <c r="Y92" s="30">
        <v>-4.0999999999999996</v>
      </c>
      <c r="Z92" s="27">
        <v>807295.75100000005</v>
      </c>
      <c r="AA92" s="30">
        <v>-6.8</v>
      </c>
      <c r="AB92" s="27">
        <v>802163.60699999996</v>
      </c>
      <c r="AC92" s="30">
        <v>-8.5</v>
      </c>
      <c r="AD92" s="27">
        <v>758426.98699999996</v>
      </c>
      <c r="AE92" s="104">
        <v>-9.9</v>
      </c>
      <c r="AF92" s="29"/>
      <c r="AG92" s="29"/>
      <c r="AH92" s="31">
        <v>905814.53</v>
      </c>
      <c r="AI92" s="27">
        <v>-11.3</v>
      </c>
      <c r="AJ92" s="26">
        <v>871723.98400000005</v>
      </c>
      <c r="AK92" s="27">
        <v>-7.6</v>
      </c>
      <c r="AL92" s="26">
        <v>794355.07700000005</v>
      </c>
      <c r="AM92" s="27">
        <v>-15.6</v>
      </c>
      <c r="AN92" s="27">
        <v>869444.071</v>
      </c>
      <c r="AO92" s="30">
        <v>-13.2</v>
      </c>
      <c r="AP92" s="27">
        <v>903239.16700000002</v>
      </c>
      <c r="AQ92" s="30">
        <v>-17.399999999999999</v>
      </c>
      <c r="AR92" s="27">
        <v>838741.80900000001</v>
      </c>
      <c r="AS92" s="29">
        <v>-9.8000000000000007</v>
      </c>
      <c r="AT92" s="27">
        <v>857560.37199999997</v>
      </c>
      <c r="AU92" s="104">
        <v>-13.7</v>
      </c>
      <c r="AV92" s="29"/>
      <c r="AW92" s="29"/>
      <c r="AX92" s="37">
        <f t="shared" si="82"/>
        <v>2552887.2209999999</v>
      </c>
      <c r="AY92" s="27">
        <f t="shared" si="83"/>
        <v>-6.5666666666666673</v>
      </c>
      <c r="AZ92" s="26">
        <f t="shared" si="84"/>
        <v>2472512.673</v>
      </c>
      <c r="BA92" s="27">
        <f t="shared" si="85"/>
        <v>-4.8666666666666663</v>
      </c>
      <c r="BB92" s="26">
        <f t="shared" si="86"/>
        <v>2315450.4029999999</v>
      </c>
      <c r="BC92" s="27">
        <f t="shared" si="87"/>
        <v>-9.7000000000000011</v>
      </c>
      <c r="BD92" s="26">
        <f t="shared" si="88"/>
        <v>2378607.09</v>
      </c>
      <c r="BE92" s="27">
        <f t="shared" si="89"/>
        <v>-5.3</v>
      </c>
      <c r="BF92" s="26">
        <f t="shared" si="90"/>
        <v>2447073.199</v>
      </c>
      <c r="BG92" s="27">
        <f t="shared" si="91"/>
        <v>-6.4333333333333327</v>
      </c>
      <c r="BH92" s="26">
        <f t="shared" si="92"/>
        <v>2349867.1230000001</v>
      </c>
      <c r="BI92" s="27">
        <f>AVERAGE(M92,AC92,AS92)</f>
        <v>-4.1333333333333337</v>
      </c>
      <c r="BJ92" s="112"/>
      <c r="BK92" s="112"/>
      <c r="BL92" s="112"/>
      <c r="BM92" s="112"/>
      <c r="BN92" s="81">
        <f t="shared" si="93"/>
        <v>8949558.7664000001</v>
      </c>
      <c r="BO92" s="21">
        <f t="shared" si="98"/>
        <v>1.6749999999999996</v>
      </c>
      <c r="BP92" s="27">
        <f t="shared" si="94"/>
        <v>8798930.0919999983</v>
      </c>
      <c r="BQ92" s="21">
        <f t="shared" si="99"/>
        <v>3.091666666666665</v>
      </c>
      <c r="BR92" s="27">
        <f t="shared" si="95"/>
        <v>8531138.7860000003</v>
      </c>
      <c r="BS92" s="21">
        <f t="shared" si="100"/>
        <v>2.4749999999999992</v>
      </c>
      <c r="BT92" s="27">
        <f t="shared" si="96"/>
        <v>8597513.9069999997</v>
      </c>
      <c r="BU92" s="21">
        <f t="shared" si="101"/>
        <v>2.8166666666666673</v>
      </c>
      <c r="BV92" s="27">
        <f t="shared" si="97"/>
        <v>8773761.271999998</v>
      </c>
      <c r="BW92" s="21">
        <f t="shared" si="102"/>
        <v>0.85833333333333317</v>
      </c>
      <c r="BX92" s="27">
        <f t="shared" si="103"/>
        <v>8588324.068</v>
      </c>
      <c r="BY92" s="30">
        <f t="shared" si="104"/>
        <v>2.6750000000000003</v>
      </c>
      <c r="BZ92" s="27"/>
      <c r="CA92" s="112"/>
    </row>
    <row r="93" spans="1:79" ht="32.25" hidden="1" customHeight="1" thickBot="1">
      <c r="A93" s="196"/>
      <c r="B93" s="31"/>
      <c r="C93" s="27"/>
      <c r="D93" s="26"/>
      <c r="E93" s="27"/>
      <c r="F93" s="26"/>
      <c r="G93" s="27"/>
      <c r="H93" s="27"/>
      <c r="I93" s="27"/>
      <c r="J93" s="27"/>
      <c r="K93" s="27"/>
      <c r="L93" s="27"/>
      <c r="M93" s="30"/>
      <c r="N93" s="27"/>
      <c r="O93" s="28"/>
      <c r="P93" s="29"/>
      <c r="Q93" s="29"/>
      <c r="R93" s="37"/>
      <c r="S93" s="27"/>
      <c r="T93" s="26"/>
      <c r="U93" s="27"/>
      <c r="V93" s="26"/>
      <c r="W93" s="27">
        <v>10</v>
      </c>
      <c r="X93" s="27"/>
      <c r="Y93" s="30"/>
      <c r="Z93" s="27"/>
      <c r="AA93" s="30"/>
      <c r="AB93" s="27"/>
      <c r="AC93" s="30"/>
      <c r="AD93" s="27"/>
      <c r="AE93" s="104"/>
      <c r="AF93" s="29"/>
      <c r="AG93" s="29"/>
      <c r="AH93" s="31"/>
      <c r="AI93" s="27"/>
      <c r="AJ93" s="26"/>
      <c r="AK93" s="27"/>
      <c r="AL93" s="26"/>
      <c r="AM93" s="27"/>
      <c r="AN93" s="27"/>
      <c r="AO93" s="30"/>
      <c r="AP93" s="27"/>
      <c r="AQ93" s="30"/>
      <c r="AR93" s="27"/>
      <c r="AS93" s="29"/>
      <c r="AT93" s="27"/>
      <c r="AU93" s="104"/>
      <c r="AV93" s="29"/>
      <c r="AW93" s="29"/>
      <c r="AX93" s="37">
        <f t="shared" si="82"/>
        <v>0</v>
      </c>
      <c r="AY93" s="27" t="e">
        <f t="shared" si="83"/>
        <v>#DIV/0!</v>
      </c>
      <c r="AZ93" s="26">
        <f t="shared" si="84"/>
        <v>0</v>
      </c>
      <c r="BA93" s="27" t="e">
        <f t="shared" si="85"/>
        <v>#DIV/0!</v>
      </c>
      <c r="BB93" s="26">
        <f t="shared" si="86"/>
        <v>0</v>
      </c>
      <c r="BC93" s="27">
        <f t="shared" si="87"/>
        <v>10</v>
      </c>
      <c r="BD93" s="26">
        <f t="shared" si="88"/>
        <v>0</v>
      </c>
      <c r="BE93" s="27" t="e">
        <f t="shared" si="89"/>
        <v>#DIV/0!</v>
      </c>
      <c r="BF93" s="26">
        <f t="shared" si="90"/>
        <v>0</v>
      </c>
      <c r="BG93" s="27" t="e">
        <f t="shared" si="91"/>
        <v>#DIV/0!</v>
      </c>
      <c r="BH93" s="83">
        <f t="shared" si="92"/>
        <v>0</v>
      </c>
      <c r="BI93" s="29"/>
      <c r="BJ93" s="29"/>
      <c r="BK93" s="29"/>
      <c r="BL93" s="29"/>
      <c r="BM93" s="29"/>
      <c r="BN93" s="81">
        <f t="shared" si="93"/>
        <v>0</v>
      </c>
      <c r="BO93" s="21" t="e">
        <f t="shared" si="98"/>
        <v>#DIV/0!</v>
      </c>
      <c r="BP93" s="27">
        <f t="shared" si="94"/>
        <v>0</v>
      </c>
      <c r="BQ93" s="21" t="e">
        <f t="shared" si="99"/>
        <v>#DIV/0!</v>
      </c>
      <c r="BR93" s="27">
        <f t="shared" si="95"/>
        <v>0</v>
      </c>
      <c r="BS93" s="21" t="e">
        <f t="shared" si="100"/>
        <v>#DIV/0!</v>
      </c>
      <c r="BT93" s="27">
        <f t="shared" si="96"/>
        <v>0</v>
      </c>
      <c r="BU93" s="21" t="e">
        <f t="shared" si="101"/>
        <v>#DIV/0!</v>
      </c>
      <c r="BV93" s="27">
        <f t="shared" si="97"/>
        <v>0</v>
      </c>
      <c r="BW93" s="21" t="e">
        <f t="shared" si="102"/>
        <v>#DIV/0!</v>
      </c>
      <c r="BX93" s="87">
        <f t="shared" si="103"/>
        <v>0</v>
      </c>
      <c r="BY93" s="30" t="e">
        <f t="shared" si="104"/>
        <v>#DIV/0!</v>
      </c>
      <c r="BZ93" s="27"/>
      <c r="CA93" s="112"/>
    </row>
    <row r="94" spans="1:79" ht="32.25" customHeight="1" thickBot="1">
      <c r="A94" s="195" t="s">
        <v>6</v>
      </c>
      <c r="B94" s="31">
        <v>1009248.791</v>
      </c>
      <c r="C94" s="27">
        <v>1.7</v>
      </c>
      <c r="D94" s="26">
        <v>938530.83799999999</v>
      </c>
      <c r="E94" s="27">
        <v>4.9000000000000004</v>
      </c>
      <c r="F94" s="26">
        <v>1012759.015</v>
      </c>
      <c r="G94" s="27">
        <v>-1.8</v>
      </c>
      <c r="H94" s="27">
        <v>254727.34700000001</v>
      </c>
      <c r="I94" s="27">
        <v>0.8</v>
      </c>
      <c r="J94" s="27">
        <v>240376.72100000002</v>
      </c>
      <c r="K94" s="27">
        <v>3.9</v>
      </c>
      <c r="L94" s="27">
        <v>247820.90899999999</v>
      </c>
      <c r="M94" s="30">
        <v>3.4</v>
      </c>
      <c r="N94" s="27">
        <v>251690.071</v>
      </c>
      <c r="O94" s="28">
        <v>2.4</v>
      </c>
      <c r="P94" s="29"/>
      <c r="Q94" s="29"/>
      <c r="R94" s="37">
        <v>1014408.093</v>
      </c>
      <c r="S94" s="27">
        <v>-6.2</v>
      </c>
      <c r="T94" s="26">
        <v>1013630.75</v>
      </c>
      <c r="U94" s="27">
        <v>-11.7</v>
      </c>
      <c r="V94" s="26">
        <v>1016575.273</v>
      </c>
      <c r="W94" s="27">
        <v>-8.3000000000000007</v>
      </c>
      <c r="X94" s="27">
        <v>273652.15500000003</v>
      </c>
      <c r="Y94" s="30">
        <v>-6.3</v>
      </c>
      <c r="Z94" s="27">
        <v>272769.91000000003</v>
      </c>
      <c r="AA94" s="30">
        <v>-6.1</v>
      </c>
      <c r="AB94" s="27">
        <v>278797.658</v>
      </c>
      <c r="AC94" s="30">
        <v>-8.9</v>
      </c>
      <c r="AD94" s="27">
        <v>266519.01</v>
      </c>
      <c r="AE94" s="104">
        <v>-7.6</v>
      </c>
      <c r="AF94" s="29"/>
      <c r="AG94" s="29"/>
      <c r="AH94" s="31">
        <v>1082284.2679999999</v>
      </c>
      <c r="AI94" s="27">
        <v>-14.3</v>
      </c>
      <c r="AJ94" s="26">
        <v>1052451.74</v>
      </c>
      <c r="AK94" s="27">
        <v>-7.7</v>
      </c>
      <c r="AL94" s="26">
        <v>1064983.6811599999</v>
      </c>
      <c r="AM94" s="27">
        <v>-10.5</v>
      </c>
      <c r="AN94" s="27">
        <v>307603.80800000002</v>
      </c>
      <c r="AO94" s="30">
        <v>-12.1</v>
      </c>
      <c r="AP94" s="27">
        <v>325119.28000000003</v>
      </c>
      <c r="AQ94" s="30">
        <v>-19.100000000000001</v>
      </c>
      <c r="AR94" s="27">
        <v>304099.16200000001</v>
      </c>
      <c r="AS94" s="29">
        <v>-12.7</v>
      </c>
      <c r="AT94" s="27">
        <v>282030.18799999997</v>
      </c>
      <c r="AU94" s="104">
        <v>-14.3</v>
      </c>
      <c r="AX94" s="37">
        <f t="shared" si="82"/>
        <v>3105941.1519999998</v>
      </c>
      <c r="AY94" s="27">
        <f t="shared" si="83"/>
        <v>-6.2666666666666666</v>
      </c>
      <c r="AZ94" s="26">
        <f t="shared" si="84"/>
        <v>3004613.3279999997</v>
      </c>
      <c r="BA94" s="27">
        <f t="shared" si="85"/>
        <v>-4.833333333333333</v>
      </c>
      <c r="BB94" s="26">
        <f t="shared" si="86"/>
        <v>3094317.9691599999</v>
      </c>
      <c r="BC94" s="27">
        <f t="shared" si="87"/>
        <v>-6.8666666666666671</v>
      </c>
      <c r="BD94" s="26">
        <f t="shared" si="88"/>
        <v>835983.31</v>
      </c>
      <c r="BE94" s="27">
        <f t="shared" si="89"/>
        <v>-5.8666666666666671</v>
      </c>
      <c r="BF94" s="26">
        <f t="shared" si="90"/>
        <v>838265.91100000008</v>
      </c>
      <c r="BG94" s="27">
        <f t="shared" si="91"/>
        <v>-7.1000000000000005</v>
      </c>
      <c r="BH94" s="26">
        <f t="shared" si="92"/>
        <v>830717.72900000005</v>
      </c>
      <c r="BI94" s="27">
        <f>AVERAGE(M94,AC94,AS94)</f>
        <v>-6.0666666666666664</v>
      </c>
      <c r="BJ94" s="112"/>
      <c r="BK94" s="112"/>
      <c r="BL94" s="112"/>
      <c r="BM94" s="112"/>
      <c r="BN94" s="81">
        <f t="shared" si="93"/>
        <v>11524193.812999997</v>
      </c>
      <c r="BO94" s="21">
        <f t="shared" si="98"/>
        <v>2.5500000000000007</v>
      </c>
      <c r="BP94" s="27">
        <f t="shared" si="94"/>
        <v>11585908.914999999</v>
      </c>
      <c r="BQ94" s="21">
        <f t="shared" si="99"/>
        <v>4.1416666666666666</v>
      </c>
      <c r="BR94" s="27">
        <f t="shared" si="95"/>
        <v>11670016.841159999</v>
      </c>
      <c r="BS94" s="21">
        <f t="shared" si="100"/>
        <v>2.2416666666666671</v>
      </c>
      <c r="BT94" s="27">
        <f t="shared" si="96"/>
        <v>7196997.7440000009</v>
      </c>
      <c r="BU94" s="21">
        <f t="shared" si="101"/>
        <v>3</v>
      </c>
      <c r="BV94" s="27">
        <f t="shared" si="97"/>
        <v>2938347.2500266004</v>
      </c>
      <c r="BW94" s="21">
        <f t="shared" si="102"/>
        <v>1.4666666666666666</v>
      </c>
      <c r="BX94" s="27">
        <f t="shared" si="103"/>
        <v>2897548.6689999998</v>
      </c>
      <c r="BY94" s="30">
        <f t="shared" si="104"/>
        <v>2.2333333333333334</v>
      </c>
      <c r="BZ94" s="27"/>
      <c r="CA94" s="112"/>
    </row>
    <row r="95" spans="1:79" ht="32.25" hidden="1" customHeight="1" thickBot="1">
      <c r="A95" s="196"/>
      <c r="B95" s="31"/>
      <c r="C95" s="27"/>
      <c r="D95" s="26"/>
      <c r="E95" s="27"/>
      <c r="F95" s="26"/>
      <c r="G95" s="27"/>
      <c r="H95" s="27"/>
      <c r="I95" s="27"/>
      <c r="J95" s="27"/>
      <c r="K95" s="27"/>
      <c r="L95" s="27"/>
      <c r="M95" s="30"/>
      <c r="N95" s="27"/>
      <c r="O95" s="28"/>
      <c r="P95" s="29"/>
      <c r="Q95" s="29"/>
      <c r="R95" s="37"/>
      <c r="S95" s="27"/>
      <c r="T95" s="26"/>
      <c r="U95" s="27"/>
      <c r="V95" s="26"/>
      <c r="W95" s="27"/>
      <c r="X95" s="27"/>
      <c r="Y95" s="30"/>
      <c r="Z95" s="27"/>
      <c r="AA95" s="30"/>
      <c r="AB95" s="27"/>
      <c r="AC95" s="30"/>
      <c r="AD95" s="27"/>
      <c r="AE95" s="104"/>
      <c r="AF95" s="29"/>
      <c r="AG95" s="29"/>
      <c r="AH95" s="31"/>
      <c r="AI95" s="27"/>
      <c r="AJ95" s="26"/>
      <c r="AK95" s="27">
        <v>18</v>
      </c>
      <c r="AL95" s="26"/>
      <c r="AM95" s="27"/>
      <c r="AN95" s="27"/>
      <c r="AO95" s="30"/>
      <c r="AP95" s="27"/>
      <c r="AQ95" s="30"/>
      <c r="AR95" s="27"/>
      <c r="AS95" s="29"/>
      <c r="AT95" s="27"/>
      <c r="AU95" s="104"/>
      <c r="AV95" s="29"/>
      <c r="AW95" s="29"/>
      <c r="AX95" s="37">
        <f t="shared" si="82"/>
        <v>0</v>
      </c>
      <c r="AY95" s="27" t="e">
        <f t="shared" si="83"/>
        <v>#DIV/0!</v>
      </c>
      <c r="AZ95" s="26">
        <f t="shared" si="84"/>
        <v>0</v>
      </c>
      <c r="BA95" s="27">
        <f t="shared" si="85"/>
        <v>18</v>
      </c>
      <c r="BB95" s="26">
        <f t="shared" si="86"/>
        <v>0</v>
      </c>
      <c r="BC95" s="27" t="e">
        <f t="shared" si="87"/>
        <v>#DIV/0!</v>
      </c>
      <c r="BD95" s="26">
        <f t="shared" si="88"/>
        <v>0</v>
      </c>
      <c r="BE95" s="27" t="e">
        <f t="shared" si="89"/>
        <v>#DIV/0!</v>
      </c>
      <c r="BF95" s="26">
        <f t="shared" si="90"/>
        <v>0</v>
      </c>
      <c r="BG95" s="27" t="e">
        <f t="shared" si="91"/>
        <v>#DIV/0!</v>
      </c>
      <c r="BH95" s="83">
        <f t="shared" si="92"/>
        <v>0</v>
      </c>
      <c r="BI95" s="29"/>
      <c r="BJ95" s="29"/>
      <c r="BK95" s="29"/>
      <c r="BL95" s="29"/>
      <c r="BM95" s="29"/>
      <c r="BN95" s="81">
        <f t="shared" si="93"/>
        <v>0</v>
      </c>
      <c r="BO95" s="21" t="e">
        <f t="shared" si="98"/>
        <v>#DIV/0!</v>
      </c>
      <c r="BP95" s="27">
        <f t="shared" si="94"/>
        <v>0</v>
      </c>
      <c r="BQ95" s="21" t="e">
        <f t="shared" si="99"/>
        <v>#DIV/0!</v>
      </c>
      <c r="BR95" s="27">
        <f t="shared" si="95"/>
        <v>0</v>
      </c>
      <c r="BS95" s="21" t="e">
        <f t="shared" si="100"/>
        <v>#DIV/0!</v>
      </c>
      <c r="BT95" s="27">
        <f t="shared" si="96"/>
        <v>0</v>
      </c>
      <c r="BU95" s="21" t="e">
        <f t="shared" si="101"/>
        <v>#DIV/0!</v>
      </c>
      <c r="BV95" s="27">
        <f t="shared" si="97"/>
        <v>0</v>
      </c>
      <c r="BW95" s="21" t="e">
        <f t="shared" si="102"/>
        <v>#DIV/0!</v>
      </c>
      <c r="BX95" s="87">
        <f t="shared" si="103"/>
        <v>0</v>
      </c>
      <c r="BY95" s="30" t="e">
        <f t="shared" si="104"/>
        <v>#DIV/0!</v>
      </c>
      <c r="BZ95" s="27"/>
      <c r="CA95" s="112"/>
    </row>
    <row r="96" spans="1:79" ht="32.25" customHeight="1" thickBot="1">
      <c r="A96" s="195" t="s">
        <v>34</v>
      </c>
      <c r="B96" s="33">
        <v>542608.48800000001</v>
      </c>
      <c r="C96" s="27">
        <v>-2.5</v>
      </c>
      <c r="D96" s="32">
        <v>551185.77304999996</v>
      </c>
      <c r="E96" s="27">
        <v>0.6</v>
      </c>
      <c r="F96" s="32">
        <v>546250.46699999995</v>
      </c>
      <c r="G96" s="27">
        <v>-4</v>
      </c>
      <c r="H96" s="27">
        <v>539501.00570086902</v>
      </c>
      <c r="I96" s="27">
        <v>-0.8</v>
      </c>
      <c r="J96" s="27">
        <v>522409.97600000002</v>
      </c>
      <c r="K96" s="27">
        <v>2.2999999999999998</v>
      </c>
      <c r="L96" s="27">
        <v>540566.12899999996</v>
      </c>
      <c r="M96" s="30">
        <v>0.5</v>
      </c>
      <c r="N96" s="27">
        <v>546641.44900000002</v>
      </c>
      <c r="O96" s="28">
        <v>0</v>
      </c>
      <c r="P96" s="29"/>
      <c r="Q96" s="29"/>
      <c r="R96" s="38">
        <v>565268.679</v>
      </c>
      <c r="S96" s="27">
        <v>-11.1</v>
      </c>
      <c r="T96" s="32">
        <v>592629.29500000004</v>
      </c>
      <c r="U96" s="27">
        <v>-16.5</v>
      </c>
      <c r="V96" s="32">
        <v>586894.93019900005</v>
      </c>
      <c r="W96" s="27">
        <v>-15.3</v>
      </c>
      <c r="X96" s="27">
        <v>569008.23201849998</v>
      </c>
      <c r="Y96" s="30">
        <v>-12.9</v>
      </c>
      <c r="Z96" s="27">
        <v>568462.37272290001</v>
      </c>
      <c r="AA96" s="30">
        <v>-10.7</v>
      </c>
      <c r="AB96" s="27">
        <v>573380.24800000002</v>
      </c>
      <c r="AC96" s="30">
        <v>-11.7</v>
      </c>
      <c r="AD96" s="27">
        <v>558354.23600000003</v>
      </c>
      <c r="AE96" s="104">
        <v>-12.3</v>
      </c>
      <c r="AF96" s="29"/>
      <c r="AG96" s="29"/>
      <c r="AH96" s="33">
        <v>668144.402</v>
      </c>
      <c r="AI96" s="27">
        <v>-21</v>
      </c>
      <c r="AJ96" s="32">
        <v>657200.82999999996</v>
      </c>
      <c r="AK96" s="27">
        <v>-22.6</v>
      </c>
      <c r="AL96" s="32">
        <v>631849.81900042505</v>
      </c>
      <c r="AM96" s="27">
        <v>-18.600000000000001</v>
      </c>
      <c r="AN96" s="27">
        <v>627532.223</v>
      </c>
      <c r="AO96" s="30">
        <v>-19.3</v>
      </c>
      <c r="AP96" s="27">
        <v>635809.89927339996</v>
      </c>
      <c r="AQ96" s="30">
        <v>-21.3</v>
      </c>
      <c r="AR96" s="27">
        <v>624817.44291999994</v>
      </c>
      <c r="AS96" s="29">
        <v>-21</v>
      </c>
      <c r="AT96" s="27">
        <v>624218.79700000002</v>
      </c>
      <c r="AU96" s="104">
        <v>-21.9</v>
      </c>
      <c r="AV96" s="29"/>
      <c r="AW96" s="29"/>
      <c r="AX96" s="37">
        <f t="shared" si="82"/>
        <v>1776021.5689999999</v>
      </c>
      <c r="AY96" s="27">
        <f t="shared" si="83"/>
        <v>-11.533333333333333</v>
      </c>
      <c r="AZ96" s="26">
        <f t="shared" si="84"/>
        <v>1801015.89805</v>
      </c>
      <c r="BA96" s="27">
        <f t="shared" si="85"/>
        <v>-12.833333333333334</v>
      </c>
      <c r="BB96" s="26">
        <f t="shared" si="86"/>
        <v>1764995.216199425</v>
      </c>
      <c r="BC96" s="27">
        <f t="shared" si="87"/>
        <v>-12.633333333333335</v>
      </c>
      <c r="BD96" s="26">
        <f t="shared" si="88"/>
        <v>1736041.4607193691</v>
      </c>
      <c r="BE96" s="27">
        <f t="shared" si="89"/>
        <v>-11</v>
      </c>
      <c r="BF96" s="26">
        <f t="shared" si="90"/>
        <v>1726682.2479963</v>
      </c>
      <c r="BG96" s="27">
        <f t="shared" si="91"/>
        <v>-9.9</v>
      </c>
      <c r="BH96" s="26">
        <f t="shared" si="92"/>
        <v>1738763.8199199997</v>
      </c>
      <c r="BI96" s="27">
        <f>AVERAGE(M96,AC96,AS96)</f>
        <v>-10.733333333333334</v>
      </c>
      <c r="BJ96" s="112"/>
      <c r="BK96" s="112"/>
      <c r="BL96" s="112"/>
      <c r="BM96" s="112"/>
      <c r="BN96" s="81">
        <f t="shared" si="93"/>
        <v>6164958.7140000006</v>
      </c>
      <c r="BO96" s="21">
        <f t="shared" si="98"/>
        <v>-0.33333333333333304</v>
      </c>
      <c r="BP96" s="27">
        <f t="shared" si="94"/>
        <v>6145963.4350499995</v>
      </c>
      <c r="BQ96" s="21">
        <f t="shared" si="99"/>
        <v>-0.2583333333333333</v>
      </c>
      <c r="BR96" s="27">
        <f t="shared" si="95"/>
        <v>6238452.0778194247</v>
      </c>
      <c r="BS96" s="21">
        <f t="shared" si="100"/>
        <v>-0.65000000000000036</v>
      </c>
      <c r="BT96" s="27">
        <f t="shared" si="96"/>
        <v>6240767.1237341929</v>
      </c>
      <c r="BU96" s="21">
        <f t="shared" si="101"/>
        <v>0.14999999999999991</v>
      </c>
      <c r="BV96" s="27">
        <f t="shared" si="97"/>
        <v>6166780.6619963003</v>
      </c>
      <c r="BW96" s="21">
        <f t="shared" si="102"/>
        <v>-0.25833333333333375</v>
      </c>
      <c r="BX96" s="27">
        <f t="shared" si="103"/>
        <v>6238509.2014047001</v>
      </c>
      <c r="BY96" s="30">
        <f t="shared" si="104"/>
        <v>0.19166666666666643</v>
      </c>
      <c r="BZ96" s="27"/>
      <c r="CA96" s="112"/>
    </row>
    <row r="97" spans="1:79" ht="32.25" hidden="1" customHeight="1" thickBot="1">
      <c r="A97" s="196"/>
      <c r="B97" s="33"/>
      <c r="C97" s="27"/>
      <c r="D97" s="32"/>
      <c r="E97" s="27"/>
      <c r="F97" s="32"/>
      <c r="G97" s="27"/>
      <c r="H97" s="27"/>
      <c r="I97" s="27"/>
      <c r="J97" s="27"/>
      <c r="K97" s="27"/>
      <c r="L97" s="27"/>
      <c r="M97" s="30"/>
      <c r="N97" s="27"/>
      <c r="O97" s="28"/>
      <c r="P97" s="29"/>
      <c r="Q97" s="29"/>
      <c r="R97" s="38"/>
      <c r="S97" s="27"/>
      <c r="T97" s="32"/>
      <c r="U97" s="27"/>
      <c r="V97" s="32"/>
      <c r="W97" s="27"/>
      <c r="X97" s="27"/>
      <c r="Y97" s="30"/>
      <c r="Z97" s="27"/>
      <c r="AA97" s="30"/>
      <c r="AB97" s="27"/>
      <c r="AC97" s="30"/>
      <c r="AD97" s="27"/>
      <c r="AE97" s="104"/>
      <c r="AF97" s="29"/>
      <c r="AG97" s="29"/>
      <c r="AH97" s="33"/>
      <c r="AI97" s="27"/>
      <c r="AJ97" s="32"/>
      <c r="AK97" s="27"/>
      <c r="AL97" s="32"/>
      <c r="AM97" s="27"/>
      <c r="AN97" s="27"/>
      <c r="AO97" s="30"/>
      <c r="AP97" s="27"/>
      <c r="AQ97" s="30"/>
      <c r="AR97" s="27"/>
      <c r="AS97" s="29"/>
      <c r="AT97" s="27"/>
      <c r="AU97" s="104"/>
      <c r="AV97" s="29"/>
      <c r="AW97" s="29"/>
      <c r="AX97" s="37">
        <f t="shared" si="82"/>
        <v>0</v>
      </c>
      <c r="AY97" s="27" t="e">
        <f t="shared" si="83"/>
        <v>#DIV/0!</v>
      </c>
      <c r="AZ97" s="26">
        <f t="shared" si="84"/>
        <v>0</v>
      </c>
      <c r="BA97" s="27" t="e">
        <f t="shared" si="85"/>
        <v>#DIV/0!</v>
      </c>
      <c r="BB97" s="26">
        <f t="shared" si="86"/>
        <v>0</v>
      </c>
      <c r="BC97" s="27" t="e">
        <f t="shared" si="87"/>
        <v>#DIV/0!</v>
      </c>
      <c r="BD97" s="26">
        <f t="shared" si="88"/>
        <v>0</v>
      </c>
      <c r="BE97" s="27" t="e">
        <f t="shared" si="89"/>
        <v>#DIV/0!</v>
      </c>
      <c r="BF97" s="26">
        <f t="shared" si="90"/>
        <v>0</v>
      </c>
      <c r="BG97" s="27" t="e">
        <f t="shared" si="91"/>
        <v>#DIV/0!</v>
      </c>
      <c r="BH97" s="83">
        <f t="shared" si="92"/>
        <v>0</v>
      </c>
      <c r="BI97" s="29"/>
      <c r="BJ97" s="29"/>
      <c r="BK97" s="29"/>
      <c r="BL97" s="29"/>
      <c r="BM97" s="29"/>
      <c r="BN97" s="81">
        <f t="shared" si="93"/>
        <v>0</v>
      </c>
      <c r="BO97" s="21" t="e">
        <f t="shared" si="98"/>
        <v>#DIV/0!</v>
      </c>
      <c r="BP97" s="27">
        <f t="shared" si="94"/>
        <v>0</v>
      </c>
      <c r="BQ97" s="21" t="e">
        <f t="shared" si="99"/>
        <v>#DIV/0!</v>
      </c>
      <c r="BR97" s="27">
        <f t="shared" si="95"/>
        <v>0</v>
      </c>
      <c r="BS97" s="21" t="e">
        <f t="shared" si="100"/>
        <v>#DIV/0!</v>
      </c>
      <c r="BT97" s="27">
        <f t="shared" si="96"/>
        <v>0</v>
      </c>
      <c r="BU97" s="21" t="e">
        <f t="shared" si="101"/>
        <v>#DIV/0!</v>
      </c>
      <c r="BV97" s="27">
        <f t="shared" si="97"/>
        <v>0</v>
      </c>
      <c r="BW97" s="21" t="e">
        <f t="shared" si="102"/>
        <v>#DIV/0!</v>
      </c>
      <c r="BX97" s="87">
        <f t="shared" si="103"/>
        <v>0</v>
      </c>
      <c r="BY97" s="30" t="e">
        <f t="shared" si="104"/>
        <v>#DIV/0!</v>
      </c>
      <c r="BZ97" s="27"/>
      <c r="CA97" s="112"/>
    </row>
    <row r="98" spans="1:79" ht="32.25" customHeight="1" thickBot="1">
      <c r="A98" s="211" t="s">
        <v>7</v>
      </c>
      <c r="B98" s="31">
        <v>53678.591</v>
      </c>
      <c r="C98" s="27">
        <v>2.7</v>
      </c>
      <c r="D98" s="26">
        <v>56478.542000000001</v>
      </c>
      <c r="E98" s="27">
        <v>3.3</v>
      </c>
      <c r="F98" s="26">
        <v>61487.652999999998</v>
      </c>
      <c r="G98" s="27">
        <v>-1.4</v>
      </c>
      <c r="H98" s="27">
        <v>62745.128000000004</v>
      </c>
      <c r="I98" s="27">
        <v>-1</v>
      </c>
      <c r="J98" s="27">
        <v>57656.529000000002</v>
      </c>
      <c r="K98" s="27">
        <v>3.9</v>
      </c>
      <c r="L98" s="27">
        <v>59532.294000000002</v>
      </c>
      <c r="M98" s="30">
        <v>2.2999999999999998</v>
      </c>
      <c r="N98" s="27">
        <v>61670.699000000001</v>
      </c>
      <c r="O98" s="28">
        <v>0.9</v>
      </c>
      <c r="P98" s="29"/>
      <c r="Q98" s="29"/>
      <c r="R98" s="37">
        <v>62824.838000000003</v>
      </c>
      <c r="S98" s="27">
        <v>-9.3000000000000007</v>
      </c>
      <c r="T98" s="26">
        <v>70909.304000000004</v>
      </c>
      <c r="U98" s="27">
        <v>-13.3</v>
      </c>
      <c r="V98" s="26">
        <v>73708.607999999993</v>
      </c>
      <c r="W98" s="27">
        <v>-16.899999999999999</v>
      </c>
      <c r="X98" s="27">
        <v>69353.347999999998</v>
      </c>
      <c r="Y98" s="30">
        <v>-11.1</v>
      </c>
      <c r="Z98" s="27">
        <v>69735.528000000006</v>
      </c>
      <c r="AA98" s="30">
        <v>-11.1</v>
      </c>
      <c r="AB98" s="27">
        <v>69804.945999999996</v>
      </c>
      <c r="AC98" s="30">
        <v>-11.6</v>
      </c>
      <c r="AD98" s="27">
        <v>67779.074000000008</v>
      </c>
      <c r="AE98" s="104">
        <v>-9.6</v>
      </c>
      <c r="AF98" s="29"/>
      <c r="AG98" s="29"/>
      <c r="AH98" s="31">
        <v>82008.312999999995</v>
      </c>
      <c r="AI98" s="27">
        <v>-26</v>
      </c>
      <c r="AJ98" s="26">
        <v>81607.918999999994</v>
      </c>
      <c r="AK98" s="27">
        <v>-20.2</v>
      </c>
      <c r="AL98" s="26">
        <v>83832.532999999996</v>
      </c>
      <c r="AM98" s="27">
        <v>-23.8</v>
      </c>
      <c r="AN98" s="27">
        <v>82843.842999999993</v>
      </c>
      <c r="AO98" s="30">
        <v>-22.7</v>
      </c>
      <c r="AP98" s="27">
        <v>84059.828999999998</v>
      </c>
      <c r="AQ98" s="30">
        <v>-26.1</v>
      </c>
      <c r="AR98" s="27">
        <v>81912.085000000006</v>
      </c>
      <c r="AS98" s="29">
        <v>-21.5</v>
      </c>
      <c r="AT98" s="27">
        <v>82582.603999999992</v>
      </c>
      <c r="AU98" s="104">
        <v>-22.2</v>
      </c>
      <c r="AV98" s="29"/>
      <c r="AW98" s="29"/>
      <c r="AX98" s="37">
        <f t="shared" si="82"/>
        <v>198511.742</v>
      </c>
      <c r="AY98" s="27">
        <f t="shared" si="83"/>
        <v>-10.866666666666667</v>
      </c>
      <c r="AZ98" s="26">
        <f t="shared" si="84"/>
        <v>208995.76500000001</v>
      </c>
      <c r="BA98" s="27">
        <f t="shared" si="85"/>
        <v>-10.066666666666666</v>
      </c>
      <c r="BB98" s="26">
        <f t="shared" si="86"/>
        <v>219028.79399999999</v>
      </c>
      <c r="BC98" s="27">
        <f t="shared" si="87"/>
        <v>-14.033333333333331</v>
      </c>
      <c r="BD98" s="26">
        <f t="shared" si="88"/>
        <v>214942.31899999999</v>
      </c>
      <c r="BE98" s="27">
        <f t="shared" si="89"/>
        <v>-11.6</v>
      </c>
      <c r="BF98" s="26">
        <f t="shared" si="90"/>
        <v>211451.886</v>
      </c>
      <c r="BG98" s="27">
        <f t="shared" si="91"/>
        <v>-11.1</v>
      </c>
      <c r="BH98" s="26">
        <f t="shared" si="92"/>
        <v>211249.32500000001</v>
      </c>
      <c r="BI98" s="27">
        <f>AVERAGE(M98,AC98,AS98)</f>
        <v>-10.266666666666667</v>
      </c>
      <c r="BJ98" s="112"/>
      <c r="BK98" s="112"/>
      <c r="BL98" s="112"/>
      <c r="BM98" s="112"/>
      <c r="BN98" s="81">
        <f t="shared" si="93"/>
        <v>644022.86899999995</v>
      </c>
      <c r="BO98" s="21">
        <f t="shared" si="98"/>
        <v>-2.5000000000000355E-2</v>
      </c>
      <c r="BP98" s="27">
        <f t="shared" si="94"/>
        <v>684990.87100000004</v>
      </c>
      <c r="BQ98" s="21">
        <f t="shared" si="99"/>
        <v>0.69166666666666599</v>
      </c>
      <c r="BR98" s="27">
        <f t="shared" si="95"/>
        <v>713338.13599999994</v>
      </c>
      <c r="BS98" s="21">
        <f t="shared" si="100"/>
        <v>-0.78333333333333277</v>
      </c>
      <c r="BT98" s="27">
        <f t="shared" si="96"/>
        <v>710852.85100000002</v>
      </c>
      <c r="BU98" s="21">
        <f t="shared" si="101"/>
        <v>0.24166666666666625</v>
      </c>
      <c r="BV98" s="27">
        <f t="shared" si="97"/>
        <v>703590.76900000009</v>
      </c>
      <c r="BW98" s="21">
        <f t="shared" si="102"/>
        <v>0.38333333333333286</v>
      </c>
      <c r="BX98" s="27">
        <f t="shared" si="103"/>
        <v>721739.1540000001</v>
      </c>
      <c r="BY98" s="30">
        <f t="shared" si="104"/>
        <v>0.39999999999999947</v>
      </c>
      <c r="BZ98" s="27"/>
      <c r="CA98" s="112"/>
    </row>
    <row r="99" spans="1:79" ht="16.5" hidden="1" customHeight="1" thickBot="1">
      <c r="A99" s="212"/>
      <c r="B99" s="31"/>
      <c r="C99" s="26"/>
      <c r="D99" s="26"/>
      <c r="E99" s="26"/>
      <c r="F99" s="26"/>
      <c r="G99" s="26"/>
      <c r="H99" s="40"/>
      <c r="I99" s="40"/>
      <c r="J99" s="26"/>
      <c r="K99" s="26"/>
      <c r="L99" s="26"/>
      <c r="M99" s="79"/>
      <c r="N99" s="26"/>
      <c r="O99" s="39"/>
      <c r="P99" s="41"/>
      <c r="Q99" s="41"/>
      <c r="R99" s="37"/>
      <c r="S99" s="26"/>
      <c r="T99" s="26"/>
      <c r="U99" s="26"/>
      <c r="V99" s="26"/>
      <c r="W99" s="40">
        <v>2</v>
      </c>
      <c r="X99" s="40"/>
      <c r="Y99" s="42"/>
      <c r="Z99" s="40"/>
      <c r="AA99" s="42"/>
      <c r="AB99" s="26"/>
      <c r="AC99" s="79"/>
      <c r="AD99" s="26"/>
      <c r="AE99" s="147"/>
      <c r="AF99" s="41"/>
      <c r="AG99" s="41"/>
      <c r="AH99" s="31"/>
      <c r="AI99" s="26"/>
      <c r="AJ99" s="26"/>
      <c r="AK99" s="40">
        <v>-4</v>
      </c>
      <c r="AL99" s="26"/>
      <c r="AM99" s="26"/>
      <c r="AN99" s="40"/>
      <c r="AO99" s="42"/>
      <c r="AP99" s="40"/>
      <c r="AQ99" s="42"/>
      <c r="AR99" s="40"/>
      <c r="AS99" s="59"/>
      <c r="AT99" s="40"/>
      <c r="AU99" s="105"/>
      <c r="AV99" s="59"/>
      <c r="AW99" s="59"/>
      <c r="AX99" s="37"/>
      <c r="AY99" s="26"/>
      <c r="AZ99" s="26"/>
      <c r="BA99" s="26"/>
      <c r="BB99" s="26"/>
      <c r="BC99" s="26"/>
      <c r="BD99" s="26"/>
      <c r="BE99" s="27" t="e">
        <f t="shared" si="89"/>
        <v>#DIV/0!</v>
      </c>
      <c r="BF99" s="26"/>
      <c r="BG99" s="26"/>
      <c r="BH99" s="162"/>
      <c r="BI99" s="41"/>
      <c r="BJ99" s="41"/>
      <c r="BK99" s="41"/>
      <c r="BL99" s="41"/>
      <c r="BM99" s="41"/>
      <c r="BN99" s="31"/>
      <c r="BO99" s="21" t="e">
        <f t="shared" si="98"/>
        <v>#DIV/0!</v>
      </c>
      <c r="BP99" s="26"/>
      <c r="BQ99" s="26"/>
      <c r="BR99" s="26"/>
      <c r="BS99" s="26"/>
      <c r="BT99" s="26"/>
      <c r="BU99" s="26" t="e">
        <v>#DIV/0!</v>
      </c>
      <c r="BV99" s="26"/>
      <c r="BW99" s="79"/>
      <c r="BX99" s="162"/>
      <c r="BY99" s="79"/>
      <c r="BZ99" s="79"/>
      <c r="CA99" s="41"/>
    </row>
    <row r="100" spans="1:79" ht="32.25" customHeight="1" thickBot="1">
      <c r="A100" s="213" t="s">
        <v>8</v>
      </c>
      <c r="B100" s="43">
        <f>B82+B84+B86+B88+B90+B92+B94+B96</f>
        <v>6510258.1440000003</v>
      </c>
      <c r="C100" s="44">
        <f>AVERAGE(C82:C97)</f>
        <v>0.26249999999999996</v>
      </c>
      <c r="D100" s="44">
        <f>D82+D84+D86+D88+D90+D92+D94+D96</f>
        <v>6033533.7290500002</v>
      </c>
      <c r="E100" s="44">
        <f>AVERAGE(E82:E97)</f>
        <v>3.4250000000000007</v>
      </c>
      <c r="F100" s="44">
        <f>F82+F84+F86+F88+F90+F92+F94+F96</f>
        <v>6162519.7700000005</v>
      </c>
      <c r="G100" s="44">
        <f>AVERAGE(G82,G84,G86,G88,G90,G92,G94,G96)</f>
        <v>-2.2250000000000001</v>
      </c>
      <c r="H100" s="44">
        <f>H82+H84+H86+H88+H90+H92+H94+H96</f>
        <v>5235958.3477008678</v>
      </c>
      <c r="I100" s="44">
        <f>AVERAGE(I82:I97)</f>
        <v>1.35</v>
      </c>
      <c r="J100" s="44">
        <f>J82+J84+J86+J88+J90+J92+J94+J96</f>
        <v>5063358.6485390002</v>
      </c>
      <c r="K100" s="44">
        <f>AVERAGE(K82,K84,K86,K88,K90,K92,K94,K96)</f>
        <v>4.4749999999999996</v>
      </c>
      <c r="L100" s="44">
        <f>L82+L84+L86+L88+L90+L92+L94+L96</f>
        <v>5110712.0360000003</v>
      </c>
      <c r="M100" s="64">
        <f>AVERAGE(M82,M84,M86,M88,M90,M92,M94,M96)</f>
        <v>3.5874999999999995</v>
      </c>
      <c r="N100" s="44"/>
      <c r="O100" s="45">
        <f>AVERAGE(O82:O97)</f>
        <v>2.4624999999999995</v>
      </c>
      <c r="P100" s="168"/>
      <c r="Q100" s="168"/>
      <c r="R100" s="46">
        <f>R82+R84+R86+R88+R90+R92+R94+R96</f>
        <v>6764190.881000001</v>
      </c>
      <c r="S100" s="44">
        <f>AVERAGE(S82:S97)</f>
        <v>-8.6</v>
      </c>
      <c r="T100" s="44">
        <f>T82+T84+T86+T88+T90+T92+T94+T96</f>
        <v>6557035.1290000007</v>
      </c>
      <c r="U100" s="44">
        <f>AVERAGE(U82:U97)</f>
        <v>-10.7125</v>
      </c>
      <c r="V100" s="44">
        <f>V82+V84+V86+V88+V90+V92+V94+V96</f>
        <v>6440813.4797117999</v>
      </c>
      <c r="W100" s="44">
        <f>AVERAGE(W82,W84,W86,W88,W90,W92,W94,W96)</f>
        <v>-11.95</v>
      </c>
      <c r="X100" s="44">
        <f>X82+X84+X86+X88+X90+X92+X94+X96</f>
        <v>5470027.3450184995</v>
      </c>
      <c r="Y100" s="44">
        <f>AVERAGE(Y82:Y97)</f>
        <v>-7</v>
      </c>
      <c r="Z100" s="46">
        <f>Z82+Z84+Z86+Z88+Z90+Z92+Z94+Z96</f>
        <v>5540168.2627229001</v>
      </c>
      <c r="AA100" s="64">
        <f>AVERAGE(AA82,AA84,AA86,AA88,AA90,AA92,AA94,AA96)</f>
        <v>-8.3249999999999993</v>
      </c>
      <c r="AB100" s="46">
        <f>AB82+AB84+AB86+AB88+AB90+AB92+AB94+AB96</f>
        <v>5557864.4589999998</v>
      </c>
      <c r="AC100" s="64">
        <f>AVERAGE(AC82,AC84,AC86,AC88,AC90,AC92,AC94,AC96)</f>
        <v>-10</v>
      </c>
      <c r="AD100" s="46">
        <f>AD82+AD84+AD86+AD88+AD90+AD92+AD94+AD96</f>
        <v>5274004.2349999994</v>
      </c>
      <c r="AE100" s="64">
        <f>AVERAGE(AE82,AE84,AE86,AE88,AE90,AE92,AE94,AE96)</f>
        <v>-7.7000000000000011</v>
      </c>
      <c r="AF100" s="168"/>
      <c r="AG100" s="168"/>
      <c r="AH100" s="43">
        <f>AH82+AH84+AH86+AH88+AH90+AH92+AH94+AH96</f>
        <v>7417811.5550000006</v>
      </c>
      <c r="AI100" s="44">
        <f>AVERAGE(AI82:AI97)</f>
        <v>-13.487500000000001</v>
      </c>
      <c r="AJ100" s="44">
        <f>AJ82+AJ84+AJ86+AJ88+AJ90+AJ92+AJ94+AJ96</f>
        <v>6643346.5300000003</v>
      </c>
      <c r="AK100" s="44">
        <f>AVERAGE(AK82,AK84,AK86,AK88,AK90,AK92,AK94,AK96)</f>
        <v>-9.6000000000000014</v>
      </c>
      <c r="AL100" s="44">
        <f>AL82+AL84+AL86+AL88+AL90+AL92+AL94+AL96</f>
        <v>6765431.3361604242</v>
      </c>
      <c r="AM100" s="44">
        <f>AVERAGE(AM82,AM84,AM86,AM88,AM90,AM92,AM94,AM96)</f>
        <v>-12.95</v>
      </c>
      <c r="AN100" s="44">
        <f>AN82+AN84+AN86+AN88+AN90+AN92+AN94+AN96</f>
        <v>6023543.1443904014</v>
      </c>
      <c r="AO100" s="64">
        <f>AVERAGE(AO82:AO97)</f>
        <v>-13.35</v>
      </c>
      <c r="AP100" s="44">
        <f>AP82+AP84+AP86+AP88+AP90+AP92+AP94+AP96</f>
        <v>6230772.7862734003</v>
      </c>
      <c r="AQ100" s="64">
        <f>AVERAGE(AQ82,AQ84,AQ86,AQ88,AQ90,AQ92,AQ94,AQ96)</f>
        <v>-19.399999999999999</v>
      </c>
      <c r="AR100" s="44">
        <f>AR82+AR84+AR86+AR88+AR90+AR92+AR94+AR96</f>
        <v>5869115.8326700004</v>
      </c>
      <c r="AS100" s="64">
        <f>AVERAGE(AS82,AS84,AS86,AS88,AS90,AS92,AS94,AS96)</f>
        <v>-12.612500000000001</v>
      </c>
      <c r="AT100" s="44"/>
      <c r="AU100" s="148"/>
      <c r="AV100" s="168"/>
      <c r="AW100" s="168"/>
      <c r="AX100" s="46">
        <f>AX82+AX84+AX86+AX88+AX90+AX92+AX94+AX96</f>
        <v>20692260.579999998</v>
      </c>
      <c r="AY100" s="44">
        <f>AVERAGE(C100,S100,AI100)</f>
        <v>-7.2750000000000012</v>
      </c>
      <c r="AZ100" s="44">
        <f>AZ82+AZ84+AZ86+AZ88+AZ90+AZ92+AZ94+AZ96</f>
        <v>19233915.388050001</v>
      </c>
      <c r="BA100" s="44">
        <f>AVERAGE(E100,U100,AK100)</f>
        <v>-5.6291666666666673</v>
      </c>
      <c r="BB100" s="44">
        <f>BB82+BB84+BB86+BB88+BB90+BB92+BB94+BB96</f>
        <v>19368764.585872222</v>
      </c>
      <c r="BC100" s="44">
        <f>AVERAGE(G100,W100,AM100)</f>
        <v>-9.0416666666666661</v>
      </c>
      <c r="BD100" s="44">
        <f>BD82+BD84+BD86+BD88+BD90+BD92+BD94+BD96</f>
        <v>16729528.837109769</v>
      </c>
      <c r="BE100" s="44">
        <f t="shared" si="89"/>
        <v>-6.333333333333333</v>
      </c>
      <c r="BF100" s="44">
        <f>BF82+BF84+BF86+BF88+BF90+BF92+BF94+BF96</f>
        <v>16834299.697535299</v>
      </c>
      <c r="BG100" s="44">
        <f>AVERAGE(K100,AA100,AQ100)</f>
        <v>-7.75</v>
      </c>
      <c r="BH100" s="44">
        <f>SUM(L100,AB100,AR100)</f>
        <v>16537692.32767</v>
      </c>
      <c r="BI100" s="44">
        <f>AVERAGE(BI82,BI84,BI86,BI88,BI92,BI90,BI94,BI96)</f>
        <v>-6.3416666666666668</v>
      </c>
      <c r="BJ100" s="46"/>
      <c r="BK100" s="46"/>
      <c r="BL100" s="46"/>
      <c r="BM100" s="46"/>
      <c r="BN100" s="43">
        <f>BN82+BN84+BN86+BN88+BN90+BN92+BN94+BN96</f>
        <v>74122188.270459995</v>
      </c>
      <c r="BO100" s="44">
        <f>AVERAGE(AY25,AY50,AY75,AY100)</f>
        <v>1.6291666666666658</v>
      </c>
      <c r="BP100" s="44">
        <f>BP82+BP84+BP86+BP88+BP90+BP92+BP94+BP96</f>
        <v>70161377.905049995</v>
      </c>
      <c r="BQ100" s="44">
        <f>AVERAGE(BA25,BA50,BA75,BA100)</f>
        <v>2.9197916666666659</v>
      </c>
      <c r="BR100" s="44">
        <f>BR82+BR84+BR86+BR88+BR90+BR92+BR94+BR96</f>
        <v>69734539.004429579</v>
      </c>
      <c r="BS100" s="44">
        <f>AVERAGE(BC25,BC50,BC75,BC100)</f>
        <v>1.9479166666666674</v>
      </c>
      <c r="BT100" s="44">
        <f>BT82+BT84+BT86+BT88+BT90+BT92+BT94+BT96</f>
        <v>64796285.005641513</v>
      </c>
      <c r="BU100" s="44">
        <f>AVERAGE(BE25,BE50,BE75,BE100)</f>
        <v>2.4968750000000002</v>
      </c>
      <c r="BV100" s="44">
        <f>BV82+BV84+BV86+BV88+BV90+BV92+BV94+BV96</f>
        <v>60813403.657045655</v>
      </c>
      <c r="BW100" s="64">
        <f>AVERAGE(BG25,BG50,BG75,BG100)</f>
        <v>0.9697916666666675</v>
      </c>
      <c r="BX100" s="44">
        <f t="shared" si="103"/>
        <v>60343445.495981708</v>
      </c>
      <c r="BY100" s="64">
        <f>AVERAGE(BI50,BI75,BI100,BI25)</f>
        <v>2.2229166666666655</v>
      </c>
      <c r="BZ100" s="44"/>
      <c r="CA100" s="46"/>
    </row>
    <row r="101" spans="1:79" ht="16.5" hidden="1" customHeight="1" thickBot="1">
      <c r="A101" s="214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52"/>
      <c r="N101" s="48"/>
      <c r="O101" s="48"/>
      <c r="P101" s="50"/>
      <c r="Q101" s="50"/>
      <c r="R101" s="50"/>
      <c r="S101" s="48"/>
      <c r="T101" s="48"/>
      <c r="U101" s="48"/>
      <c r="V101" s="48"/>
      <c r="W101" s="48"/>
      <c r="X101" s="48"/>
      <c r="Y101" s="52"/>
      <c r="Z101" s="48"/>
      <c r="AA101" s="52"/>
      <c r="AB101" s="48"/>
      <c r="AC101" s="52"/>
      <c r="AD101" s="48"/>
      <c r="AE101" s="52"/>
      <c r="AF101" s="51"/>
      <c r="AG101" s="51"/>
      <c r="AH101" s="47"/>
      <c r="AI101" s="48"/>
      <c r="AJ101" s="48"/>
      <c r="AK101" s="48"/>
      <c r="AL101" s="48"/>
      <c r="AM101" s="48"/>
      <c r="AN101" s="48"/>
      <c r="AO101" s="52"/>
      <c r="AP101" s="48"/>
      <c r="AQ101" s="52"/>
      <c r="AR101" s="48"/>
      <c r="AS101" s="52"/>
      <c r="AT101" s="48"/>
      <c r="AU101" s="103"/>
      <c r="AV101" s="51"/>
      <c r="AW101" s="51"/>
      <c r="AX101" s="50"/>
      <c r="AY101" s="48"/>
      <c r="AZ101" s="48"/>
      <c r="BA101" s="48"/>
      <c r="BB101" s="48"/>
      <c r="BC101" s="48"/>
      <c r="BD101" s="48"/>
      <c r="BE101" s="48"/>
      <c r="BF101" s="48"/>
      <c r="BG101" s="48"/>
      <c r="BH101" s="163"/>
      <c r="BI101" s="51"/>
      <c r="BJ101" s="51"/>
      <c r="BK101" s="51"/>
      <c r="BL101" s="51"/>
      <c r="BM101" s="51"/>
      <c r="BN101" s="47"/>
      <c r="BO101" s="48"/>
      <c r="BP101" s="48"/>
      <c r="BQ101" s="48"/>
      <c r="BR101" s="48"/>
      <c r="BS101" s="48"/>
      <c r="BT101" s="48"/>
      <c r="BU101" s="48"/>
      <c r="BV101" s="48"/>
      <c r="BW101" s="52"/>
      <c r="BX101" s="163"/>
      <c r="BY101" s="52"/>
      <c r="BZ101" s="48"/>
      <c r="CA101" s="50"/>
    </row>
    <row r="102" spans="1:79" ht="31.5" customHeight="1" thickBot="1">
      <c r="A102" s="128" t="s">
        <v>9</v>
      </c>
      <c r="B102" s="53">
        <f>B100+B98</f>
        <v>6563936.7350000003</v>
      </c>
      <c r="C102" s="54">
        <f>AVERAGE(C82:C98)</f>
        <v>0.53333333333333333</v>
      </c>
      <c r="D102" s="54">
        <f>D100+D98</f>
        <v>6090012.2710500006</v>
      </c>
      <c r="E102" s="54">
        <f>AVERAGE(E82:E98)</f>
        <v>3.4111111111111119</v>
      </c>
      <c r="F102" s="54">
        <f>F100+F98</f>
        <v>6224007.4230000004</v>
      </c>
      <c r="G102" s="54">
        <f>AVERAGE(G82,G84,G86,G88,G90,G92,G94,G96,G98)</f>
        <v>-2.1333333333333333</v>
      </c>
      <c r="H102" s="54">
        <f>H100+H98</f>
        <v>5298703.4757008674</v>
      </c>
      <c r="I102" s="54">
        <f>AVERAGE(I82:I98)</f>
        <v>1.088888888888889</v>
      </c>
      <c r="J102" s="54">
        <f>J100+J98</f>
        <v>5121015.1775390003</v>
      </c>
      <c r="K102" s="54">
        <f>AVERAGE(K82,K84,K86,K88,K90,K92,K94,K96,K98)</f>
        <v>4.4111111111111105</v>
      </c>
      <c r="L102" s="54">
        <f>L100+L98</f>
        <v>5170244.33</v>
      </c>
      <c r="M102" s="65">
        <f>AVERAGE(M82,M84,M86,M88,M90,M92,M94,M96,M98)</f>
        <v>3.4444444444444442</v>
      </c>
      <c r="N102" s="54"/>
      <c r="O102" s="55">
        <f>AVERAGE(O82:O98)</f>
        <v>2.2888888888888883</v>
      </c>
      <c r="P102" s="169"/>
      <c r="Q102" s="169"/>
      <c r="R102" s="56">
        <f>R100+R98</f>
        <v>6827015.7190000014</v>
      </c>
      <c r="S102" s="54">
        <f>AVERAGE(S82:S98)</f>
        <v>-8.6777777777777771</v>
      </c>
      <c r="T102" s="54">
        <f>T100+T98</f>
        <v>6627944.4330000002</v>
      </c>
      <c r="U102" s="54">
        <f>AVERAGE(U82:U98)</f>
        <v>-11</v>
      </c>
      <c r="V102" s="54">
        <f>V100+V98</f>
        <v>6514522.0877117999</v>
      </c>
      <c r="W102" s="54">
        <f>AVERAGE(W82,W84,W86,W88,W90,W92,W94,W96,W98)</f>
        <v>-12.5</v>
      </c>
      <c r="X102" s="54">
        <f>X100+X98</f>
        <v>5539380.6930184998</v>
      </c>
      <c r="Y102" s="65">
        <f>AVERAGE(Y82:Y98)</f>
        <v>-7.4555555555555548</v>
      </c>
      <c r="Z102" s="54">
        <f>Z100+Z98</f>
        <v>5609903.7907229001</v>
      </c>
      <c r="AA102" s="65">
        <f>AVERAGE(AA82,AA84,AA86,AA88,AA90,AA92,AA94,AA96,AA98)</f>
        <v>-8.6333333333333329</v>
      </c>
      <c r="AB102" s="54">
        <f>AB100+AB98</f>
        <v>5627669.4049999993</v>
      </c>
      <c r="AC102" s="65">
        <f>AVERAGE(AC82,AC84,AC86,AC88,AC90,AC92,AC94,AC96,AC98)</f>
        <v>-10.177777777777777</v>
      </c>
      <c r="AD102" s="54">
        <f>AD100+AD98</f>
        <v>5341783.3089999994</v>
      </c>
      <c r="AE102" s="65">
        <f>AVERAGE(AE82,AE84,AE86,AE88,AE90,AE92,AE94,AE96,AE98)</f>
        <v>-7.9111111111111114</v>
      </c>
      <c r="AF102" s="169"/>
      <c r="AG102" s="169"/>
      <c r="AH102" s="53">
        <f>AH100+AH98</f>
        <v>7499819.8680000007</v>
      </c>
      <c r="AI102" s="54">
        <f>AVERAGE(AI82:AI98)</f>
        <v>-14.877777777777778</v>
      </c>
      <c r="AJ102" s="54">
        <f>AJ100+AJ98</f>
        <v>6724954.449</v>
      </c>
      <c r="AK102" s="54">
        <f>AVERAGE(AK82,AK84,AK86,AK88,AK90,AK92,AK94,AK96,AK98)</f>
        <v>-10.777777777777779</v>
      </c>
      <c r="AL102" s="54">
        <f>AL100+AL98</f>
        <v>6849263.869160424</v>
      </c>
      <c r="AM102" s="54">
        <f>AVERAGE(AM82,AM84,AM86,AM88,AM90,AM92,AM94,AM96,AM98)</f>
        <v>-14.155555555555555</v>
      </c>
      <c r="AN102" s="54">
        <f>AN100+AN98</f>
        <v>6106386.9873904018</v>
      </c>
      <c r="AO102" s="65">
        <f>AVERAGE(AO82:AO98)</f>
        <v>-14.388888888888889</v>
      </c>
      <c r="AP102" s="54">
        <f>AP100+AP98</f>
        <v>6314832.6152734002</v>
      </c>
      <c r="AQ102" s="65">
        <f>AVERAGE(AQ82,AQ84,AQ86,AQ88,AQ90,AQ92,AQ94,AQ96,AQ98)</f>
        <v>-20.144444444444442</v>
      </c>
      <c r="AR102" s="54">
        <f>AR100+AR98</f>
        <v>5951027.9176700003</v>
      </c>
      <c r="AS102" s="65">
        <f>AVERAGE(AS82,AS84,AS86,AS88,AS90,AS92,AS94,AS96,AS98)</f>
        <v>-13.600000000000001</v>
      </c>
      <c r="AT102" s="54"/>
      <c r="AU102" s="149"/>
      <c r="AV102" s="169"/>
      <c r="AW102" s="169"/>
      <c r="AX102" s="56">
        <f>AX100+AX98</f>
        <v>20890772.321999997</v>
      </c>
      <c r="AY102" s="54">
        <f>AVERAGE(C102,S102,AI102)</f>
        <v>-7.674074074074074</v>
      </c>
      <c r="AZ102" s="54">
        <f>AZ100+AZ98</f>
        <v>19442911.153050002</v>
      </c>
      <c r="BA102" s="54">
        <f>AVERAGE(E102,U102,AK102)</f>
        <v>-6.1222222222222227</v>
      </c>
      <c r="BB102" s="54">
        <f>BB100+BB98</f>
        <v>19587793.379872221</v>
      </c>
      <c r="BC102" s="54">
        <f>AVERAGE(G102,W102,AM102)</f>
        <v>-9.5962962962962965</v>
      </c>
      <c r="BD102" s="54">
        <f>BD100+BD98</f>
        <v>16944471.156109769</v>
      </c>
      <c r="BE102" s="54">
        <f>AVERAGE(I102,Y102,AO102)</f>
        <v>-6.9185185185185176</v>
      </c>
      <c r="BF102" s="54">
        <f>BF100+BF98</f>
        <v>17045751.583535299</v>
      </c>
      <c r="BG102" s="54">
        <f>AVERAGE(K102,AA102,AQ102)</f>
        <v>-8.1222222222222218</v>
      </c>
      <c r="BH102" s="54">
        <f>SUM(L102,AB102,AR102)</f>
        <v>16748941.65267</v>
      </c>
      <c r="BI102" s="54">
        <f>AVERAGE(BI82,BI84,BI86,BI88,BI90,BI92,BI94,BI96,BI98)</f>
        <v>-6.7777777777777777</v>
      </c>
      <c r="BJ102" s="56"/>
      <c r="BK102" s="56"/>
      <c r="BL102" s="56"/>
      <c r="BM102" s="56"/>
      <c r="BN102" s="53">
        <f>BN100+BN98</f>
        <v>74766211.139459997</v>
      </c>
      <c r="BO102" s="54">
        <f>AVERAGE(AY27,AY52,AY102,AY77)</f>
        <v>1.4453703703703713</v>
      </c>
      <c r="BP102" s="54">
        <f>BP100+BP98</f>
        <v>70846368.776050001</v>
      </c>
      <c r="BQ102" s="54">
        <f>AVERAGE(BA27,BA52,BA102,BA77)</f>
        <v>2.6722222222222207</v>
      </c>
      <c r="BR102" s="54">
        <f>BR100+BR98</f>
        <v>70447877.140429586</v>
      </c>
      <c r="BS102" s="54">
        <f>AVERAGE(BC27,BC52,BC102,BC77)</f>
        <v>1.6444444444444448</v>
      </c>
      <c r="BT102" s="54">
        <f>BT100+BT98</f>
        <v>65507137.856641516</v>
      </c>
      <c r="BU102" s="54">
        <f>AVERAGE(BE27,BE52,BE102,BE77)</f>
        <v>2.2462962962962965</v>
      </c>
      <c r="BV102" s="54">
        <f>BV100+BV98</f>
        <v>61516994.426045656</v>
      </c>
      <c r="BW102" s="65">
        <f>AVERAGE(BG27,BG52,BG102,BG77)</f>
        <v>0.90462962962962967</v>
      </c>
      <c r="BX102" s="54">
        <f t="shared" si="103"/>
        <v>61065184.649981707</v>
      </c>
      <c r="BY102" s="65">
        <f>AVERAGE(BI102,BI77,BI52,BI27)</f>
        <v>2.0203703703703701</v>
      </c>
      <c r="BZ102" s="54"/>
      <c r="CA102" s="56"/>
    </row>
    <row r="103" spans="1:79" ht="13.5" customHeight="1" thickBot="1">
      <c r="A103" s="127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25"/>
      <c r="BH103" s="125"/>
      <c r="BI103" s="125"/>
      <c r="BJ103" s="125"/>
      <c r="BK103" s="125"/>
      <c r="BL103" s="125"/>
      <c r="BM103" s="125"/>
      <c r="BN103" s="125"/>
      <c r="BO103" s="125"/>
      <c r="BP103" s="125"/>
      <c r="BQ103" s="125"/>
      <c r="BR103" s="125"/>
      <c r="BS103" s="125"/>
      <c r="BT103" s="125"/>
      <c r="BU103" s="125"/>
      <c r="BV103" s="125"/>
      <c r="BW103" s="126"/>
    </row>
  </sheetData>
  <mergeCells count="219">
    <mergeCell ref="AZ80:BA80"/>
    <mergeCell ref="BT30:BU30"/>
    <mergeCell ref="BV80:BW80"/>
    <mergeCell ref="P5:Q5"/>
    <mergeCell ref="AF5:AG5"/>
    <mergeCell ref="AV5:AW5"/>
    <mergeCell ref="P30:Q30"/>
    <mergeCell ref="AF30:AG30"/>
    <mergeCell ref="AV30:AW30"/>
    <mergeCell ref="AV55:AW55"/>
    <mergeCell ref="AF55:AG55"/>
    <mergeCell ref="P55:Q55"/>
    <mergeCell ref="AJ5:AK5"/>
    <mergeCell ref="AR55:AS55"/>
    <mergeCell ref="BJ55:BK55"/>
    <mergeCell ref="BJ80:BK80"/>
    <mergeCell ref="AX79:BK79"/>
    <mergeCell ref="BF55:BG55"/>
    <mergeCell ref="BB80:BC80"/>
    <mergeCell ref="BD80:BE80"/>
    <mergeCell ref="BF80:BG80"/>
    <mergeCell ref="BH55:BI55"/>
    <mergeCell ref="AX54:BK54"/>
    <mergeCell ref="BH80:BI80"/>
    <mergeCell ref="AX80:AY80"/>
    <mergeCell ref="AX55:AY55"/>
    <mergeCell ref="BN4:CA4"/>
    <mergeCell ref="BZ5:CA5"/>
    <mergeCell ref="BZ30:CA30"/>
    <mergeCell ref="BN29:CA29"/>
    <mergeCell ref="BZ55:CA55"/>
    <mergeCell ref="BN54:CA54"/>
    <mergeCell ref="BZ80:CA80"/>
    <mergeCell ref="BN79:CA79"/>
    <mergeCell ref="BX80:BY80"/>
    <mergeCell ref="BX55:BY55"/>
    <mergeCell ref="BT80:BU80"/>
    <mergeCell ref="BN80:BO80"/>
    <mergeCell ref="BP80:BQ80"/>
    <mergeCell ref="BR80:BS80"/>
    <mergeCell ref="BN55:BO55"/>
    <mergeCell ref="BP55:BQ55"/>
    <mergeCell ref="BR55:BS55"/>
    <mergeCell ref="BT55:BU55"/>
    <mergeCell ref="BV55:BW55"/>
    <mergeCell ref="BX30:BY30"/>
    <mergeCell ref="BN30:BO30"/>
    <mergeCell ref="BP30:BQ30"/>
    <mergeCell ref="BR30:BS30"/>
    <mergeCell ref="AT80:AU80"/>
    <mergeCell ref="AP55:AQ55"/>
    <mergeCell ref="AH55:AI55"/>
    <mergeCell ref="AJ30:AK30"/>
    <mergeCell ref="AL30:AM30"/>
    <mergeCell ref="AN30:AO30"/>
    <mergeCell ref="AH30:AI30"/>
    <mergeCell ref="AJ55:AK55"/>
    <mergeCell ref="AL55:AM55"/>
    <mergeCell ref="AR80:AS80"/>
    <mergeCell ref="AH80:AI80"/>
    <mergeCell ref="AJ80:AK80"/>
    <mergeCell ref="AL80:AM80"/>
    <mergeCell ref="AN80:AO80"/>
    <mergeCell ref="AP80:AQ80"/>
    <mergeCell ref="AR30:AS30"/>
    <mergeCell ref="AP30:AQ30"/>
    <mergeCell ref="AH79:AU79"/>
    <mergeCell ref="AT5:AU5"/>
    <mergeCell ref="BB5:BC5"/>
    <mergeCell ref="BD5:BE5"/>
    <mergeCell ref="BF5:BG5"/>
    <mergeCell ref="BN5:BO5"/>
    <mergeCell ref="AR5:AS5"/>
    <mergeCell ref="BH5:BI5"/>
    <mergeCell ref="BX5:BY5"/>
    <mergeCell ref="BP5:BQ5"/>
    <mergeCell ref="BR5:BS5"/>
    <mergeCell ref="BT5:BU5"/>
    <mergeCell ref="BV5:BW5"/>
    <mergeCell ref="BJ5:BK5"/>
    <mergeCell ref="AZ5:BA5"/>
    <mergeCell ref="AX5:AY5"/>
    <mergeCell ref="BV30:BW30"/>
    <mergeCell ref="AT30:AU30"/>
    <mergeCell ref="AZ55:BA55"/>
    <mergeCell ref="BB55:BC55"/>
    <mergeCell ref="A40:A41"/>
    <mergeCell ref="A42:A43"/>
    <mergeCell ref="A44:A45"/>
    <mergeCell ref="A46:A47"/>
    <mergeCell ref="A48:A49"/>
    <mergeCell ref="A55:A56"/>
    <mergeCell ref="L55:M55"/>
    <mergeCell ref="AB30:AC30"/>
    <mergeCell ref="AB55:AC55"/>
    <mergeCell ref="BD55:BE55"/>
    <mergeCell ref="AD30:AE30"/>
    <mergeCell ref="AN55:AO55"/>
    <mergeCell ref="AH54:AU54"/>
    <mergeCell ref="AT55:AU55"/>
    <mergeCell ref="AZ30:BA30"/>
    <mergeCell ref="BB30:BC30"/>
    <mergeCell ref="BD30:BE30"/>
    <mergeCell ref="BF30:BG30"/>
    <mergeCell ref="AX30:AY30"/>
    <mergeCell ref="BH30:BI30"/>
    <mergeCell ref="V80:W80"/>
    <mergeCell ref="A50:A51"/>
    <mergeCell ref="A52:A53"/>
    <mergeCell ref="J55:K55"/>
    <mergeCell ref="R79:AE79"/>
    <mergeCell ref="AD80:AE80"/>
    <mergeCell ref="T55:U55"/>
    <mergeCell ref="AD55:AE55"/>
    <mergeCell ref="R54:AE54"/>
    <mergeCell ref="X80:Y80"/>
    <mergeCell ref="T80:U80"/>
    <mergeCell ref="AB80:AC80"/>
    <mergeCell ref="Z80:AA80"/>
    <mergeCell ref="A57:A58"/>
    <mergeCell ref="A59:A60"/>
    <mergeCell ref="A61:A62"/>
    <mergeCell ref="B54:O54"/>
    <mergeCell ref="N55:O55"/>
    <mergeCell ref="B55:C55"/>
    <mergeCell ref="A63:A64"/>
    <mergeCell ref="A65:A66"/>
    <mergeCell ref="D55:E55"/>
    <mergeCell ref="F55:G55"/>
    <mergeCell ref="H55:I55"/>
    <mergeCell ref="A98:A99"/>
    <mergeCell ref="A100:A101"/>
    <mergeCell ref="B80:C80"/>
    <mergeCell ref="D80:E80"/>
    <mergeCell ref="F80:G80"/>
    <mergeCell ref="H80:I80"/>
    <mergeCell ref="R80:S80"/>
    <mergeCell ref="A71:A72"/>
    <mergeCell ref="A73:A74"/>
    <mergeCell ref="A75:A76"/>
    <mergeCell ref="A96:A97"/>
    <mergeCell ref="A80:A81"/>
    <mergeCell ref="A82:A83"/>
    <mergeCell ref="A84:A85"/>
    <mergeCell ref="A86:A87"/>
    <mergeCell ref="A88:A89"/>
    <mergeCell ref="A77:A78"/>
    <mergeCell ref="N80:O80"/>
    <mergeCell ref="B79:O79"/>
    <mergeCell ref="P80:Q80"/>
    <mergeCell ref="A90:A91"/>
    <mergeCell ref="A92:A93"/>
    <mergeCell ref="A94:A95"/>
    <mergeCell ref="L80:M80"/>
    <mergeCell ref="J80:K80"/>
    <mergeCell ref="A67:A68"/>
    <mergeCell ref="A69:A70"/>
    <mergeCell ref="A30:A31"/>
    <mergeCell ref="A32:A33"/>
    <mergeCell ref="A34:A35"/>
    <mergeCell ref="A36:A37"/>
    <mergeCell ref="A38:A39"/>
    <mergeCell ref="Z5:AA5"/>
    <mergeCell ref="J30:K30"/>
    <mergeCell ref="B30:C30"/>
    <mergeCell ref="D30:E30"/>
    <mergeCell ref="F30:G30"/>
    <mergeCell ref="H30:I30"/>
    <mergeCell ref="L30:M30"/>
    <mergeCell ref="Z55:AA55"/>
    <mergeCell ref="X55:Y55"/>
    <mergeCell ref="V55:W55"/>
    <mergeCell ref="R55:S55"/>
    <mergeCell ref="R30:S30"/>
    <mergeCell ref="T30:U30"/>
    <mergeCell ref="V30:W30"/>
    <mergeCell ref="X30:Y30"/>
    <mergeCell ref="Z30:AA30"/>
    <mergeCell ref="AP5:AQ5"/>
    <mergeCell ref="AB5:AC5"/>
    <mergeCell ref="A27:A28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5:A6"/>
    <mergeCell ref="AH5:AI5"/>
    <mergeCell ref="AN5:AO5"/>
    <mergeCell ref="X5:Y5"/>
    <mergeCell ref="AF80:AG80"/>
    <mergeCell ref="AV80:AW80"/>
    <mergeCell ref="B4:O4"/>
    <mergeCell ref="N5:O5"/>
    <mergeCell ref="R4:AE4"/>
    <mergeCell ref="AH4:AU4"/>
    <mergeCell ref="AH29:AU29"/>
    <mergeCell ref="R29:AE29"/>
    <mergeCell ref="AX4:BK4"/>
    <mergeCell ref="AX29:BK29"/>
    <mergeCell ref="BJ30:BK30"/>
    <mergeCell ref="R5:S5"/>
    <mergeCell ref="D5:E5"/>
    <mergeCell ref="F5:G5"/>
    <mergeCell ref="J5:K5"/>
    <mergeCell ref="L5:M5"/>
    <mergeCell ref="H5:I5"/>
    <mergeCell ref="B29:O29"/>
    <mergeCell ref="AL5:AM5"/>
    <mergeCell ref="B5:C5"/>
    <mergeCell ref="T5:U5"/>
    <mergeCell ref="V5:W5"/>
    <mergeCell ref="N30:O30"/>
    <mergeCell ref="AD5:AE5"/>
  </mergeCells>
  <hyperlinks>
    <hyperlink ref="A2" r:id="rId1" xr:uid="{00000000-0004-0000-0000-000000000000}"/>
  </hyperlinks>
  <printOptions horizontalCentered="1"/>
  <pageMargins left="0" right="0" top="0.78740157480314965" bottom="0" header="0.27559055118110237" footer="0.19685039370078741"/>
  <pageSetup paperSize="9" scale="31" fitToWidth="0" orientation="landscape" r:id="rId2"/>
  <headerFooter alignWithMargins="0">
    <oddFooter>&amp;R&amp;D&amp;T</oddFooter>
  </headerFooter>
  <ignoredErrors>
    <ignoredError sqref="AY7:AY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</vt:lpstr>
    </vt:vector>
  </TitlesOfParts>
  <Company>ПАО "МРСК Сибири"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Пестов Илья Владимирович</dc:creator>
  <cp:lastModifiedBy>Microsoft Office User</cp:lastModifiedBy>
  <cp:lastPrinted>2020-07-06T08:46:46Z</cp:lastPrinted>
  <dcterms:created xsi:type="dcterms:W3CDTF">2017-10-10T01:45:43Z</dcterms:created>
  <dcterms:modified xsi:type="dcterms:W3CDTF">2021-06-13T12:53:24Z</dcterms:modified>
</cp:coreProperties>
</file>